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20730" windowHeight="11760" tabRatio="944"/>
  </bookViews>
  <sheets>
    <sheet name="План прогр. меропр." sheetId="1" r:id="rId1"/>
    <sheet name="средства МО г. Северобайк" sheetId="3" r:id="rId2"/>
    <sheet name="Все источники" sheetId="5" r:id="rId3"/>
    <sheet name="ХИО 1" sheetId="6" r:id="rId4"/>
    <sheet name="ХИО 2" sheetId="7" r:id="rId5"/>
    <sheet name="ХИО 3" sheetId="4" r:id="rId6"/>
    <sheet name="ЦБС 1" sheetId="8" r:id="rId7"/>
    <sheet name="ЦБС 2" sheetId="9" r:id="rId8"/>
    <sheet name="ЦБС 3" sheetId="10" r:id="rId9"/>
    <sheet name="КДО 1" sheetId="11" r:id="rId10"/>
    <sheet name="КДО 2" sheetId="12" r:id="rId11"/>
    <sheet name="КДО 3" sheetId="13" r:id="rId12"/>
    <sheet name="ДШИ 1" sheetId="14" r:id="rId13"/>
    <sheet name="ДШИ 2" sheetId="15" r:id="rId14"/>
    <sheet name="ДШИ 3" sheetId="16" r:id="rId15"/>
    <sheet name="Гор.мер 1" sheetId="17" r:id="rId16"/>
    <sheet name="Гор.мер 2" sheetId="18" r:id="rId17"/>
    <sheet name="Гор. мер 3" sheetId="19" r:id="rId18"/>
    <sheet name="Редакция 1" sheetId="20" r:id="rId19"/>
    <sheet name="Редакция 2" sheetId="21" r:id="rId20"/>
    <sheet name="Редакция 3" sheetId="22" r:id="rId21"/>
  </sheets>
  <definedNames>
    <definedName name="_xlnm.Print_Area" localSheetId="5">'ХИО 3'!$A$1:$I$59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12"/>
  <c r="G13"/>
  <c r="G14"/>
  <c r="G15"/>
  <c r="G10"/>
  <c r="G8"/>
  <c r="G7"/>
  <c r="N16" i="6"/>
  <c r="N7"/>
  <c r="H8"/>
  <c r="G7" i="8"/>
  <c r="D21" i="13"/>
  <c r="D15" s="1"/>
  <c r="D10" s="1"/>
  <c r="H21" i="11" s="1"/>
  <c r="D27" i="13"/>
  <c r="D32" i="10"/>
  <c r="D22" s="1"/>
  <c r="I27" i="13"/>
  <c r="H27"/>
  <c r="H22" s="1"/>
  <c r="H16" s="1"/>
  <c r="H11" s="1"/>
  <c r="G27"/>
  <c r="F27"/>
  <c r="F22" s="1"/>
  <c r="G78" i="1"/>
  <c r="G79"/>
  <c r="G80"/>
  <c r="G81"/>
  <c r="G82"/>
  <c r="G83"/>
  <c r="G84"/>
  <c r="G85"/>
  <c r="G86"/>
  <c r="G77"/>
  <c r="G75"/>
  <c r="G74"/>
  <c r="N75"/>
  <c r="N74"/>
  <c r="H70"/>
  <c r="I70"/>
  <c r="J70"/>
  <c r="K70"/>
  <c r="L70"/>
  <c r="M70"/>
  <c r="G68"/>
  <c r="G66"/>
  <c r="G65"/>
  <c r="G55"/>
  <c r="G56"/>
  <c r="G57"/>
  <c r="G58"/>
  <c r="G59"/>
  <c r="G54"/>
  <c r="G52"/>
  <c r="G51"/>
  <c r="G40"/>
  <c r="G41"/>
  <c r="G43"/>
  <c r="G44"/>
  <c r="G45"/>
  <c r="G39"/>
  <c r="D21" i="22"/>
  <c r="D15" s="1"/>
  <c r="D10" s="1"/>
  <c r="H24" i="20" s="1"/>
  <c r="H89" i="1" s="1"/>
  <c r="E21" i="22"/>
  <c r="E15" s="1"/>
  <c r="E10" s="1"/>
  <c r="I24" i="20" s="1"/>
  <c r="I89" i="1" s="1"/>
  <c r="F21" i="22"/>
  <c r="F15" s="1"/>
  <c r="F10" s="1"/>
  <c r="J24" i="20" s="1"/>
  <c r="J89" i="1" s="1"/>
  <c r="G21" i="22"/>
  <c r="G15" s="1"/>
  <c r="G10" s="1"/>
  <c r="K24" i="20" s="1"/>
  <c r="K89" i="1" s="1"/>
  <c r="H21" i="22"/>
  <c r="H15" s="1"/>
  <c r="H10" s="1"/>
  <c r="L24" i="20" s="1"/>
  <c r="L89" i="1" s="1"/>
  <c r="I21" i="22"/>
  <c r="I15" s="1"/>
  <c r="I10" s="1"/>
  <c r="M24" i="20" s="1"/>
  <c r="M89" i="1" s="1"/>
  <c r="D22" i="22"/>
  <c r="D16" s="1"/>
  <c r="D11" s="1"/>
  <c r="E22"/>
  <c r="E16" s="1"/>
  <c r="E11" s="1"/>
  <c r="F22"/>
  <c r="F16" s="1"/>
  <c r="F11" s="1"/>
  <c r="G22"/>
  <c r="G16" s="1"/>
  <c r="G11" s="1"/>
  <c r="H22"/>
  <c r="I22"/>
  <c r="I16" s="1"/>
  <c r="I11" s="1"/>
  <c r="D23"/>
  <c r="D17" s="1"/>
  <c r="D12" s="1"/>
  <c r="H26" i="20" s="1"/>
  <c r="H91" i="1" s="1"/>
  <c r="E23" i="22"/>
  <c r="E17" s="1"/>
  <c r="E12" s="1"/>
  <c r="I26" i="20" s="1"/>
  <c r="I91" i="1" s="1"/>
  <c r="F23" i="22"/>
  <c r="F17" s="1"/>
  <c r="F12" s="1"/>
  <c r="J26" i="20" s="1"/>
  <c r="J91" i="1" s="1"/>
  <c r="G23" i="22"/>
  <c r="G17" s="1"/>
  <c r="G12" s="1"/>
  <c r="K26" i="20" s="1"/>
  <c r="K91" i="1" s="1"/>
  <c r="H23" i="22"/>
  <c r="H17" s="1"/>
  <c r="H12" s="1"/>
  <c r="L26" i="20" s="1"/>
  <c r="L91" i="1" s="1"/>
  <c r="I23" i="22"/>
  <c r="I17" s="1"/>
  <c r="I12" s="1"/>
  <c r="M26" i="20" s="1"/>
  <c r="M91" i="1" s="1"/>
  <c r="D20" i="22"/>
  <c r="D14" s="1"/>
  <c r="D9" s="1"/>
  <c r="H23" i="20" s="1"/>
  <c r="H88" i="1" s="1"/>
  <c r="E20" i="22"/>
  <c r="E14" s="1"/>
  <c r="E9" s="1"/>
  <c r="I23" i="20" s="1"/>
  <c r="I88" i="1" s="1"/>
  <c r="F20" i="22"/>
  <c r="F14" s="1"/>
  <c r="F9" s="1"/>
  <c r="J23" i="20" s="1"/>
  <c r="J88" i="1" s="1"/>
  <c r="G20" i="22"/>
  <c r="G14" s="1"/>
  <c r="G9" s="1"/>
  <c r="K23" i="20" s="1"/>
  <c r="K88" i="1" s="1"/>
  <c r="H20" i="22"/>
  <c r="H14" s="1"/>
  <c r="H9" s="1"/>
  <c r="L23" i="20" s="1"/>
  <c r="L88" i="1" s="1"/>
  <c r="I20" i="22"/>
  <c r="I14" s="1"/>
  <c r="I9" s="1"/>
  <c r="M23" i="20" s="1"/>
  <c r="M88" i="1" s="1"/>
  <c r="I64" i="22"/>
  <c r="M21" i="20" s="1"/>
  <c r="M86" i="1" s="1"/>
  <c r="H64" i="22"/>
  <c r="L21" i="20" s="1"/>
  <c r="L86" i="1" s="1"/>
  <c r="G64" i="22"/>
  <c r="K21" i="20" s="1"/>
  <c r="K86" i="1" s="1"/>
  <c r="F64" i="22"/>
  <c r="J21" i="20" s="1"/>
  <c r="J86" i="1" s="1"/>
  <c r="E64" i="22"/>
  <c r="I21" i="20" s="1"/>
  <c r="I86" i="1" s="1"/>
  <c r="D64" i="22"/>
  <c r="H21" i="20" s="1"/>
  <c r="H86" i="1" s="1"/>
  <c r="N86" s="1"/>
  <c r="I59" i="22"/>
  <c r="M20" i="20" s="1"/>
  <c r="M85" i="1" s="1"/>
  <c r="H59" i="22"/>
  <c r="L20" i="20" s="1"/>
  <c r="L85" i="1" s="1"/>
  <c r="G59" i="22"/>
  <c r="K20" i="20" s="1"/>
  <c r="K85" i="1" s="1"/>
  <c r="F59" i="22"/>
  <c r="J20" i="20" s="1"/>
  <c r="J85" i="1" s="1"/>
  <c r="E59" i="22"/>
  <c r="I20" i="20" s="1"/>
  <c r="I85" i="1" s="1"/>
  <c r="D59" i="22"/>
  <c r="H20" i="20" s="1"/>
  <c r="I19" i="22"/>
  <c r="M12" i="20" s="1"/>
  <c r="H19" i="22"/>
  <c r="L12" i="20" s="1"/>
  <c r="G19" i="22"/>
  <c r="K12" i="20" s="1"/>
  <c r="F19" i="22"/>
  <c r="J12" i="20" s="1"/>
  <c r="E19" i="22"/>
  <c r="I12" i="20" s="1"/>
  <c r="D19" i="22"/>
  <c r="H12" i="20" s="1"/>
  <c r="H77" i="1" s="1"/>
  <c r="D15" i="19"/>
  <c r="E15"/>
  <c r="F15"/>
  <c r="G15"/>
  <c r="H15"/>
  <c r="I15"/>
  <c r="D16"/>
  <c r="E16"/>
  <c r="D17"/>
  <c r="E17"/>
  <c r="F17"/>
  <c r="G17"/>
  <c r="H17"/>
  <c r="I17"/>
  <c r="D14"/>
  <c r="E14"/>
  <c r="F14"/>
  <c r="G14"/>
  <c r="H14"/>
  <c r="I14"/>
  <c r="F22"/>
  <c r="G22" s="1"/>
  <c r="G16" s="1"/>
  <c r="F19"/>
  <c r="E19"/>
  <c r="D19"/>
  <c r="I32" i="16"/>
  <c r="H32"/>
  <c r="G32"/>
  <c r="F32"/>
  <c r="F22" s="1"/>
  <c r="F16" s="1"/>
  <c r="F11" s="1"/>
  <c r="D32"/>
  <c r="D31"/>
  <c r="D21" s="1"/>
  <c r="E21"/>
  <c r="E15" s="1"/>
  <c r="E10" s="1"/>
  <c r="I20" i="14" s="1"/>
  <c r="I62" i="1" s="1"/>
  <c r="F21" i="16"/>
  <c r="F15" s="1"/>
  <c r="F10" s="1"/>
  <c r="J20" i="14" s="1"/>
  <c r="J62" i="1" s="1"/>
  <c r="G21" i="16"/>
  <c r="G15" s="1"/>
  <c r="G10" s="1"/>
  <c r="K20" i="14" s="1"/>
  <c r="K62" i="1" s="1"/>
  <c r="H21" i="16"/>
  <c r="H15" s="1"/>
  <c r="H10" s="1"/>
  <c r="L20" i="14" s="1"/>
  <c r="L62" i="1" s="1"/>
  <c r="I21" i="16"/>
  <c r="I15" s="1"/>
  <c r="I10" s="1"/>
  <c r="M20" i="14" s="1"/>
  <c r="M62" i="1" s="1"/>
  <c r="D22" i="16"/>
  <c r="D16" s="1"/>
  <c r="D11" s="1"/>
  <c r="E22"/>
  <c r="E16" s="1"/>
  <c r="E11" s="1"/>
  <c r="G22"/>
  <c r="H22"/>
  <c r="H16" s="1"/>
  <c r="H11" s="1"/>
  <c r="I22"/>
  <c r="D23"/>
  <c r="D17" s="1"/>
  <c r="D12" s="1"/>
  <c r="H22" i="14" s="1"/>
  <c r="H64" i="1" s="1"/>
  <c r="E23" i="16"/>
  <c r="E17" s="1"/>
  <c r="E12" s="1"/>
  <c r="I22" i="14" s="1"/>
  <c r="I64" i="1" s="1"/>
  <c r="F23" i="16"/>
  <c r="F17" s="1"/>
  <c r="F12" s="1"/>
  <c r="J22" i="14" s="1"/>
  <c r="J64" i="1" s="1"/>
  <c r="G23" i="16"/>
  <c r="G17" s="1"/>
  <c r="G12" s="1"/>
  <c r="K22" i="14" s="1"/>
  <c r="K64" i="1" s="1"/>
  <c r="H23" i="16"/>
  <c r="H17" s="1"/>
  <c r="H12" s="1"/>
  <c r="L22" i="14" s="1"/>
  <c r="L64" i="1" s="1"/>
  <c r="I23" i="16"/>
  <c r="I17" s="1"/>
  <c r="I12" s="1"/>
  <c r="M22" i="14" s="1"/>
  <c r="M64" i="1" s="1"/>
  <c r="D20" i="16"/>
  <c r="D14" s="1"/>
  <c r="D9" s="1"/>
  <c r="H19" i="14" s="1"/>
  <c r="H61" i="1" s="1"/>
  <c r="E20" i="16"/>
  <c r="E14" s="1"/>
  <c r="E9" s="1"/>
  <c r="I19" i="14" s="1"/>
  <c r="I61" i="1" s="1"/>
  <c r="F20" i="16"/>
  <c r="F14" s="1"/>
  <c r="F9" s="1"/>
  <c r="J19" i="14" s="1"/>
  <c r="J61" i="1" s="1"/>
  <c r="G20" i="16"/>
  <c r="G14" s="1"/>
  <c r="G9" s="1"/>
  <c r="K19" i="14" s="1"/>
  <c r="K61" i="1" s="1"/>
  <c r="H20" i="16"/>
  <c r="H19" s="1"/>
  <c r="L12" i="14" s="1"/>
  <c r="I20" i="16"/>
  <c r="I14" s="1"/>
  <c r="I9" s="1"/>
  <c r="M19" i="14" s="1"/>
  <c r="M61" i="1" s="1"/>
  <c r="I18" i="11"/>
  <c r="I45" i="1" s="1"/>
  <c r="M18" i="11"/>
  <c r="M45" i="1" s="1"/>
  <c r="D17" i="13"/>
  <c r="D12" s="1"/>
  <c r="H23" i="11" s="1"/>
  <c r="F17" i="13"/>
  <c r="F12" s="1"/>
  <c r="J23" i="11" s="1"/>
  <c r="J50" i="1" s="1"/>
  <c r="H17" i="13"/>
  <c r="H12" s="1"/>
  <c r="L23" i="11" s="1"/>
  <c r="L50" i="1" s="1"/>
  <c r="D20" i="13"/>
  <c r="D14" s="1"/>
  <c r="D9" s="1"/>
  <c r="H20" i="11" s="1"/>
  <c r="E20" i="13"/>
  <c r="F20"/>
  <c r="F14" s="1"/>
  <c r="F9" s="1"/>
  <c r="J20" i="11" s="1"/>
  <c r="J47" i="1" s="1"/>
  <c r="G20" i="13"/>
  <c r="H20"/>
  <c r="H19" s="1"/>
  <c r="L12" i="11" s="1"/>
  <c r="I20" i="13"/>
  <c r="I14" s="1"/>
  <c r="I9" s="1"/>
  <c r="M20" i="11" s="1"/>
  <c r="M47" i="1" s="1"/>
  <c r="E21" i="13"/>
  <c r="E15" s="1"/>
  <c r="E10" s="1"/>
  <c r="I21" i="11" s="1"/>
  <c r="I48" i="1" s="1"/>
  <c r="F21" i="13"/>
  <c r="F15" s="1"/>
  <c r="F10" s="1"/>
  <c r="J21" i="11" s="1"/>
  <c r="J48" i="1" s="1"/>
  <c r="G21" i="13"/>
  <c r="G15" s="1"/>
  <c r="G10" s="1"/>
  <c r="K21" i="11" s="1"/>
  <c r="K48" i="1" s="1"/>
  <c r="H21" i="13"/>
  <c r="H15" s="1"/>
  <c r="H10" s="1"/>
  <c r="L21" i="11" s="1"/>
  <c r="L48" i="1" s="1"/>
  <c r="I21" i="13"/>
  <c r="I15" s="1"/>
  <c r="I10" s="1"/>
  <c r="M21" i="11" s="1"/>
  <c r="M48" i="1" s="1"/>
  <c r="E22" i="13"/>
  <c r="E16" s="1"/>
  <c r="E11" s="1"/>
  <c r="G22"/>
  <c r="I22"/>
  <c r="D23"/>
  <c r="E23"/>
  <c r="E17" s="1"/>
  <c r="E12" s="1"/>
  <c r="I23" i="11" s="1"/>
  <c r="I50" i="1" s="1"/>
  <c r="F23" i="13"/>
  <c r="G23"/>
  <c r="G17" s="1"/>
  <c r="G12" s="1"/>
  <c r="K23" i="11" s="1"/>
  <c r="K50" i="1" s="1"/>
  <c r="H23" i="13"/>
  <c r="I23"/>
  <c r="I17" s="1"/>
  <c r="I12" s="1"/>
  <c r="M23" i="11" s="1"/>
  <c r="M50" i="1" s="1"/>
  <c r="D46" i="13"/>
  <c r="E46"/>
  <c r="F46"/>
  <c r="G46"/>
  <c r="H46"/>
  <c r="I46"/>
  <c r="D47"/>
  <c r="E47"/>
  <c r="F47"/>
  <c r="G47"/>
  <c r="H47"/>
  <c r="I47"/>
  <c r="D48"/>
  <c r="E48"/>
  <c r="F48"/>
  <c r="G48"/>
  <c r="H48"/>
  <c r="I48"/>
  <c r="D45"/>
  <c r="E45"/>
  <c r="F45"/>
  <c r="H45"/>
  <c r="I45"/>
  <c r="I32"/>
  <c r="H32"/>
  <c r="G32"/>
  <c r="F32"/>
  <c r="D32"/>
  <c r="D22" s="1"/>
  <c r="D16" s="1"/>
  <c r="D11" s="1"/>
  <c r="G50"/>
  <c r="G49" s="1"/>
  <c r="K18" i="11" s="1"/>
  <c r="K45" i="1" s="1"/>
  <c r="I49" i="13"/>
  <c r="H49"/>
  <c r="L18" i="11" s="1"/>
  <c r="L45" i="1" s="1"/>
  <c r="F49" i="13"/>
  <c r="J18" i="11" s="1"/>
  <c r="J45" i="1" s="1"/>
  <c r="E49" i="13"/>
  <c r="D49"/>
  <c r="H18" i="11" s="1"/>
  <c r="D49" i="10"/>
  <c r="E49"/>
  <c r="F49"/>
  <c r="H49"/>
  <c r="I49"/>
  <c r="G50"/>
  <c r="G49" s="1"/>
  <c r="K17" i="8" s="1"/>
  <c r="K30" i="1" s="1"/>
  <c r="H17" i="8"/>
  <c r="H30" i="1" s="1"/>
  <c r="I17" i="8"/>
  <c r="I30" i="1" s="1"/>
  <c r="J17" i="8"/>
  <c r="J30" i="1" s="1"/>
  <c r="L17" i="8"/>
  <c r="L30" i="1" s="1"/>
  <c r="M17" i="8"/>
  <c r="M30" i="1" s="1"/>
  <c r="G30"/>
  <c r="D21" i="10"/>
  <c r="E21"/>
  <c r="F21"/>
  <c r="G21"/>
  <c r="H21"/>
  <c r="I21"/>
  <c r="E22"/>
  <c r="F22"/>
  <c r="H22"/>
  <c r="D23"/>
  <c r="E23"/>
  <c r="F23"/>
  <c r="G23"/>
  <c r="H23"/>
  <c r="I23"/>
  <c r="D20"/>
  <c r="E20"/>
  <c r="F20"/>
  <c r="G20"/>
  <c r="H20"/>
  <c r="I20"/>
  <c r="D46"/>
  <c r="E46"/>
  <c r="F46"/>
  <c r="G46"/>
  <c r="H46"/>
  <c r="I46"/>
  <c r="D47"/>
  <c r="E47"/>
  <c r="F47"/>
  <c r="G47"/>
  <c r="H47"/>
  <c r="I47"/>
  <c r="D48"/>
  <c r="E48"/>
  <c r="F48"/>
  <c r="G48"/>
  <c r="H48"/>
  <c r="I48"/>
  <c r="D45"/>
  <c r="E45"/>
  <c r="F45"/>
  <c r="G45"/>
  <c r="H45"/>
  <c r="I45"/>
  <c r="I32"/>
  <c r="I22" s="1"/>
  <c r="G32"/>
  <c r="G22" s="1"/>
  <c r="G16" s="1"/>
  <c r="G11" s="1"/>
  <c r="I24" i="4"/>
  <c r="M11" i="6" s="1"/>
  <c r="M11" i="1" s="1"/>
  <c r="H24" i="4"/>
  <c r="L11" i="6" s="1"/>
  <c r="L11" i="1" s="1"/>
  <c r="G24" i="4"/>
  <c r="K11" i="6" s="1"/>
  <c r="K11" i="1" s="1"/>
  <c r="F24" i="4"/>
  <c r="J11" i="6" s="1"/>
  <c r="J11" i="1" s="1"/>
  <c r="E24" i="4"/>
  <c r="I11" i="6" s="1"/>
  <c r="I11" i="1" s="1"/>
  <c r="D24" i="4"/>
  <c r="H11" i="6" s="1"/>
  <c r="H11" i="1" s="1"/>
  <c r="N12" i="20" l="1"/>
  <c r="J77" i="1"/>
  <c r="L77"/>
  <c r="N20" i="20"/>
  <c r="H85" i="1"/>
  <c r="N85" s="1"/>
  <c r="I6" i="21"/>
  <c r="J13" i="3" s="1"/>
  <c r="M25" i="20"/>
  <c r="M90" i="1" s="1"/>
  <c r="G6" i="21"/>
  <c r="H13" i="3" s="1"/>
  <c r="K25" i="20"/>
  <c r="K90" i="1" s="1"/>
  <c r="E6" i="21"/>
  <c r="F13" i="3" s="1"/>
  <c r="I25" i="20"/>
  <c r="I90" i="1" s="1"/>
  <c r="I77"/>
  <c r="K77"/>
  <c r="M77"/>
  <c r="J25" i="20"/>
  <c r="J90" i="1" s="1"/>
  <c r="F6" i="21"/>
  <c r="G13" i="3" s="1"/>
  <c r="N91" i="1"/>
  <c r="N89"/>
  <c r="F16" i="19"/>
  <c r="L54" i="1"/>
  <c r="H6" i="15"/>
  <c r="I11" i="3" s="1"/>
  <c r="L21" i="14"/>
  <c r="L63" i="1" s="1"/>
  <c r="E6" i="15"/>
  <c r="F11" i="3" s="1"/>
  <c r="I21" i="14"/>
  <c r="I63" i="1" s="1"/>
  <c r="D6" i="15"/>
  <c r="E11" i="3" s="1"/>
  <c r="H21" i="14"/>
  <c r="H63" i="1" s="1"/>
  <c r="D19" i="16"/>
  <c r="H12" i="14" s="1"/>
  <c r="H54" i="1" s="1"/>
  <c r="D15" i="16"/>
  <c r="D10" s="1"/>
  <c r="H20" i="14" s="1"/>
  <c r="H62" i="1" s="1"/>
  <c r="F6" i="15"/>
  <c r="G11" i="3" s="1"/>
  <c r="J21" i="14"/>
  <c r="J63" i="1" s="1"/>
  <c r="I19" i="16"/>
  <c r="M12" i="14" s="1"/>
  <c r="G19" i="16"/>
  <c r="K12" i="14" s="1"/>
  <c r="H14" i="16"/>
  <c r="H9" s="1"/>
  <c r="L19" i="14" s="1"/>
  <c r="L61" i="1" s="1"/>
  <c r="I16" i="16"/>
  <c r="I11" s="1"/>
  <c r="G16"/>
  <c r="G11" s="1"/>
  <c r="N18" i="11"/>
  <c r="H45" i="1"/>
  <c r="N23" i="11"/>
  <c r="H50" i="1"/>
  <c r="G14" i="13"/>
  <c r="G9" s="1"/>
  <c r="K20" i="11" s="1"/>
  <c r="K47" i="1" s="1"/>
  <c r="H47"/>
  <c r="F16" i="13"/>
  <c r="F11" s="1"/>
  <c r="F19"/>
  <c r="J12" i="11" s="1"/>
  <c r="G45" i="13"/>
  <c r="I16"/>
  <c r="I11" s="1"/>
  <c r="M22" i="11" s="1"/>
  <c r="M49" i="1" s="1"/>
  <c r="G16" i="13"/>
  <c r="G11" s="1"/>
  <c r="H14"/>
  <c r="H9" s="1"/>
  <c r="L20" i="11" s="1"/>
  <c r="L47" i="1" s="1"/>
  <c r="E19" i="13"/>
  <c r="I12" i="11" s="1"/>
  <c r="I39" i="1" s="1"/>
  <c r="E14" i="13"/>
  <c r="E9" s="1"/>
  <c r="I20" i="11" s="1"/>
  <c r="I47" i="1" s="1"/>
  <c r="E6" i="12"/>
  <c r="F10" i="3" s="1"/>
  <c r="I22" i="11"/>
  <c r="I49" i="1" s="1"/>
  <c r="H48"/>
  <c r="N21" i="11"/>
  <c r="D6" i="21"/>
  <c r="E13" i="3" s="1"/>
  <c r="H25" i="20"/>
  <c r="H90" i="1" s="1"/>
  <c r="I6" i="12"/>
  <c r="J10" i="3" s="1"/>
  <c r="I19" i="13"/>
  <c r="M12" i="11" s="1"/>
  <c r="L39" i="1"/>
  <c r="H6" i="12"/>
  <c r="I10" i="3" s="1"/>
  <c r="L22" i="11"/>
  <c r="L49" i="1" s="1"/>
  <c r="K22" i="11"/>
  <c r="K49" i="1" s="1"/>
  <c r="G6" i="12"/>
  <c r="H10" i="3" s="1"/>
  <c r="G19" i="13"/>
  <c r="K12" i="11" s="1"/>
  <c r="F6" i="12"/>
  <c r="G10" i="3" s="1"/>
  <c r="J22" i="11"/>
  <c r="J49" i="1" s="1"/>
  <c r="J39"/>
  <c r="D6" i="12"/>
  <c r="E10" i="3" s="1"/>
  <c r="H22" i="11"/>
  <c r="D19" i="13"/>
  <c r="H12" i="11" s="1"/>
  <c r="N12" s="1"/>
  <c r="N62" i="1"/>
  <c r="N88"/>
  <c r="N50"/>
  <c r="N70"/>
  <c r="N64"/>
  <c r="N77"/>
  <c r="N45"/>
  <c r="N61"/>
  <c r="N48"/>
  <c r="N30"/>
  <c r="N47"/>
  <c r="N11"/>
  <c r="H22" i="19"/>
  <c r="H16" s="1"/>
  <c r="G19"/>
  <c r="E19" i="16"/>
  <c r="I12" i="14" s="1"/>
  <c r="F19" i="16"/>
  <c r="J12" i="14" s="1"/>
  <c r="E8" i="16"/>
  <c r="I9" i="14" s="1"/>
  <c r="I51" i="1" s="1"/>
  <c r="H14" i="10"/>
  <c r="H9" s="1"/>
  <c r="F14"/>
  <c r="F9" s="1"/>
  <c r="D14"/>
  <c r="D9" s="1"/>
  <c r="H17"/>
  <c r="H12" s="1"/>
  <c r="L22" i="8" s="1"/>
  <c r="L35" i="1" s="1"/>
  <c r="F17" i="10"/>
  <c r="F12" s="1"/>
  <c r="J22" i="8" s="1"/>
  <c r="J35" i="1" s="1"/>
  <c r="D17" i="10"/>
  <c r="D12" s="1"/>
  <c r="H22" i="8" s="1"/>
  <c r="H35" i="1" s="1"/>
  <c r="H19" i="10"/>
  <c r="L11" i="8" s="1"/>
  <c r="L24" i="1" s="1"/>
  <c r="E16" i="10"/>
  <c r="E11" s="1"/>
  <c r="I15"/>
  <c r="I10" s="1"/>
  <c r="M20" i="8" s="1"/>
  <c r="M33" i="1" s="1"/>
  <c r="G15" i="10"/>
  <c r="G10" s="1"/>
  <c r="K20" i="8" s="1"/>
  <c r="K33" i="1" s="1"/>
  <c r="E15" i="10"/>
  <c r="E10" s="1"/>
  <c r="I20" i="8" s="1"/>
  <c r="I33" i="1" s="1"/>
  <c r="I14" i="10"/>
  <c r="I9" s="1"/>
  <c r="M19" i="8" s="1"/>
  <c r="M32" i="1" s="1"/>
  <c r="G14" i="10"/>
  <c r="G9" s="1"/>
  <c r="E14"/>
  <c r="E9" s="1"/>
  <c r="I19" i="8" s="1"/>
  <c r="I32" i="1" s="1"/>
  <c r="I17" i="10"/>
  <c r="I12" s="1"/>
  <c r="M22" i="8" s="1"/>
  <c r="M35" i="1" s="1"/>
  <c r="G17" i="10"/>
  <c r="G12" s="1"/>
  <c r="K22" i="8" s="1"/>
  <c r="K35" i="1" s="1"/>
  <c r="E17" i="10"/>
  <c r="E12" s="1"/>
  <c r="I22" i="8" s="1"/>
  <c r="I35" i="1" s="1"/>
  <c r="F19" i="10"/>
  <c r="J11" i="8" s="1"/>
  <c r="J24" i="1" s="1"/>
  <c r="H15" i="10"/>
  <c r="H10" s="1"/>
  <c r="L20" i="8" s="1"/>
  <c r="L33" i="1" s="1"/>
  <c r="F15" i="10"/>
  <c r="F10" s="1"/>
  <c r="J20" i="8" s="1"/>
  <c r="J33" i="1" s="1"/>
  <c r="D15" i="10"/>
  <c r="D10" s="1"/>
  <c r="H20" i="8" s="1"/>
  <c r="H33" i="1" s="1"/>
  <c r="N17" i="8"/>
  <c r="K21"/>
  <c r="K34" i="1" s="1"/>
  <c r="G6" i="9"/>
  <c r="H9" i="3" s="1"/>
  <c r="L19" i="8"/>
  <c r="L32" i="1" s="1"/>
  <c r="J19" i="8"/>
  <c r="J32" i="1" s="1"/>
  <c r="H19" i="8"/>
  <c r="H32" i="1" s="1"/>
  <c r="I21" i="8"/>
  <c r="I34" i="1" s="1"/>
  <c r="E6" i="9"/>
  <c r="F9" i="3" s="1"/>
  <c r="D19" i="10"/>
  <c r="H11" i="8" s="1"/>
  <c r="H24" i="1" s="1"/>
  <c r="D16" i="10"/>
  <c r="D11" s="1"/>
  <c r="D8" s="1"/>
  <c r="H8" i="8" s="1"/>
  <c r="K19"/>
  <c r="K32" i="1" s="1"/>
  <c r="G8" i="10"/>
  <c r="K8" i="8" s="1"/>
  <c r="K21" i="1" s="1"/>
  <c r="E8" i="10"/>
  <c r="I8" i="8" s="1"/>
  <c r="I21" i="1" s="1"/>
  <c r="F16" i="10"/>
  <c r="F11" s="1"/>
  <c r="F8" s="1"/>
  <c r="J8" i="8" s="1"/>
  <c r="J21" i="1" s="1"/>
  <c r="G24"/>
  <c r="E19" i="10"/>
  <c r="I11" i="8" s="1"/>
  <c r="I24" i="1" s="1"/>
  <c r="G19" i="10"/>
  <c r="K11" i="8" s="1"/>
  <c r="K24" i="1" s="1"/>
  <c r="I19" i="10"/>
  <c r="M11" i="8" s="1"/>
  <c r="M24" i="1" s="1"/>
  <c r="D21" i="4"/>
  <c r="E21"/>
  <c r="F21"/>
  <c r="G21"/>
  <c r="H21"/>
  <c r="I21"/>
  <c r="D22"/>
  <c r="E22"/>
  <c r="I22"/>
  <c r="D23"/>
  <c r="F23"/>
  <c r="G23"/>
  <c r="H23"/>
  <c r="I23"/>
  <c r="D20"/>
  <c r="D19" s="1"/>
  <c r="H10" i="6" s="1"/>
  <c r="E20" i="4"/>
  <c r="F20"/>
  <c r="G20"/>
  <c r="H20"/>
  <c r="I20"/>
  <c r="I19" s="1"/>
  <c r="M10" i="6" s="1"/>
  <c r="F32" i="4"/>
  <c r="F22" s="1"/>
  <c r="D141" i="5"/>
  <c r="F141"/>
  <c r="G141"/>
  <c r="H141"/>
  <c r="I141"/>
  <c r="D142"/>
  <c r="F142"/>
  <c r="G142"/>
  <c r="H142"/>
  <c r="I142"/>
  <c r="D256"/>
  <c r="E256"/>
  <c r="F256"/>
  <c r="G256"/>
  <c r="H256"/>
  <c r="I256"/>
  <c r="D257"/>
  <c r="E257"/>
  <c r="F257"/>
  <c r="G257"/>
  <c r="H257"/>
  <c r="I257"/>
  <c r="D258"/>
  <c r="E258"/>
  <c r="F258"/>
  <c r="G258"/>
  <c r="H258"/>
  <c r="I258"/>
  <c r="D255"/>
  <c r="E255"/>
  <c r="F255"/>
  <c r="G255"/>
  <c r="H255"/>
  <c r="I255"/>
  <c r="D251"/>
  <c r="E251"/>
  <c r="F251"/>
  <c r="G251"/>
  <c r="H251"/>
  <c r="I251"/>
  <c r="D252"/>
  <c r="E252"/>
  <c r="F252"/>
  <c r="G252"/>
  <c r="I252"/>
  <c r="D253"/>
  <c r="E253"/>
  <c r="F253"/>
  <c r="G253"/>
  <c r="H253"/>
  <c r="I253"/>
  <c r="D250"/>
  <c r="E250"/>
  <c r="E249" s="1"/>
  <c r="F250"/>
  <c r="G250"/>
  <c r="H250"/>
  <c r="I250"/>
  <c r="I249" s="1"/>
  <c r="H254"/>
  <c r="D254"/>
  <c r="E146"/>
  <c r="E147"/>
  <c r="D148"/>
  <c r="E148"/>
  <c r="F148"/>
  <c r="G148"/>
  <c r="H148"/>
  <c r="I148"/>
  <c r="D145"/>
  <c r="E145"/>
  <c r="F145"/>
  <c r="G145"/>
  <c r="H145"/>
  <c r="I145"/>
  <c r="H21" i="1" l="1"/>
  <c r="J54"/>
  <c r="G6" i="15"/>
  <c r="H11" i="3" s="1"/>
  <c r="K21" i="14"/>
  <c r="K63" i="1" s="1"/>
  <c r="M54"/>
  <c r="I54"/>
  <c r="I6" i="15"/>
  <c r="J11" i="3" s="1"/>
  <c r="M21" i="14"/>
  <c r="M63" i="1" s="1"/>
  <c r="K54"/>
  <c r="N20" i="11"/>
  <c r="N32" i="1"/>
  <c r="N35"/>
  <c r="N24"/>
  <c r="M10"/>
  <c r="H10"/>
  <c r="F19" i="4"/>
  <c r="J10" i="6" s="1"/>
  <c r="N33" i="1"/>
  <c r="M39"/>
  <c r="K39"/>
  <c r="H39"/>
  <c r="H49"/>
  <c r="N22" i="11"/>
  <c r="F254" i="5"/>
  <c r="G249"/>
  <c r="I254"/>
  <c r="G254"/>
  <c r="E254"/>
  <c r="H19" i="19"/>
  <c r="I22"/>
  <c r="N19" i="8"/>
  <c r="G22" i="1"/>
  <c r="F6" i="9"/>
  <c r="G9" i="3" s="1"/>
  <c r="J21" i="8"/>
  <c r="J34" i="1" s="1"/>
  <c r="D6" i="9"/>
  <c r="E9" i="3" s="1"/>
  <c r="H21" i="8"/>
  <c r="H34" i="1" s="1"/>
  <c r="N11" i="8"/>
  <c r="G21" i="1"/>
  <c r="F249" i="5"/>
  <c r="D249"/>
  <c r="D216"/>
  <c r="E216"/>
  <c r="F216"/>
  <c r="G216"/>
  <c r="H216"/>
  <c r="I216"/>
  <c r="D217"/>
  <c r="E217"/>
  <c r="D218"/>
  <c r="E218"/>
  <c r="F218"/>
  <c r="G218"/>
  <c r="H218"/>
  <c r="I218"/>
  <c r="D215"/>
  <c r="E215"/>
  <c r="F215"/>
  <c r="G215"/>
  <c r="H215"/>
  <c r="I215"/>
  <c r="I19" i="19" l="1"/>
  <c r="I16"/>
  <c r="N54" i="1"/>
  <c r="N63"/>
  <c r="J10"/>
  <c r="N39"/>
  <c r="N49"/>
  <c r="I54" i="22"/>
  <c r="M19" i="20" s="1"/>
  <c r="M84" i="1" s="1"/>
  <c r="H54" i="22"/>
  <c r="L19" i="20" s="1"/>
  <c r="L84" i="1" s="1"/>
  <c r="G54" i="22"/>
  <c r="K19" i="20" s="1"/>
  <c r="K84" i="1" s="1"/>
  <c r="F54" i="22"/>
  <c r="J19" i="20" s="1"/>
  <c r="J84" i="1" s="1"/>
  <c r="E54" i="22"/>
  <c r="I19" i="20" s="1"/>
  <c r="I84" i="1" s="1"/>
  <c r="D54" i="22"/>
  <c r="H19" i="20" s="1"/>
  <c r="F49" i="22"/>
  <c r="J18" i="20" s="1"/>
  <c r="J83" i="1" s="1"/>
  <c r="E49" i="22"/>
  <c r="I18" i="20" s="1"/>
  <c r="I83" i="1" s="1"/>
  <c r="D49" i="22"/>
  <c r="H18" i="20" s="1"/>
  <c r="D106" i="5"/>
  <c r="E106"/>
  <c r="F106"/>
  <c r="G106"/>
  <c r="H106"/>
  <c r="I106"/>
  <c r="D107"/>
  <c r="F107"/>
  <c r="G107"/>
  <c r="H107"/>
  <c r="I107"/>
  <c r="E105"/>
  <c r="G105"/>
  <c r="I105"/>
  <c r="I143"/>
  <c r="H143"/>
  <c r="G143"/>
  <c r="F143"/>
  <c r="E143"/>
  <c r="D143"/>
  <c r="E142"/>
  <c r="E141"/>
  <c r="I140"/>
  <c r="H140"/>
  <c r="H139" s="1"/>
  <c r="G140"/>
  <c r="F140"/>
  <c r="F139" s="1"/>
  <c r="E140"/>
  <c r="D140"/>
  <c r="D139" s="1"/>
  <c r="I44" i="13"/>
  <c r="M17" i="11" s="1"/>
  <c r="M44" i="1" s="1"/>
  <c r="G44" i="13"/>
  <c r="K17" i="11" s="1"/>
  <c r="K44" i="1" s="1"/>
  <c r="E44" i="13"/>
  <c r="I17" i="11" s="1"/>
  <c r="I44" i="1" s="1"/>
  <c r="E61" i="5"/>
  <c r="F61"/>
  <c r="G61"/>
  <c r="H61"/>
  <c r="I61"/>
  <c r="D62"/>
  <c r="E62"/>
  <c r="F62"/>
  <c r="D63"/>
  <c r="E63"/>
  <c r="F63"/>
  <c r="G63"/>
  <c r="H63"/>
  <c r="I63"/>
  <c r="D60"/>
  <c r="E60"/>
  <c r="F60"/>
  <c r="G60"/>
  <c r="H60"/>
  <c r="I60"/>
  <c r="G32" i="4"/>
  <c r="G22" s="1"/>
  <c r="H32"/>
  <c r="H22" s="1"/>
  <c r="D41"/>
  <c r="D15" s="1"/>
  <c r="D10" s="1"/>
  <c r="H18" i="6" s="1"/>
  <c r="H18" i="1" s="1"/>
  <c r="E41" i="4"/>
  <c r="E15" s="1"/>
  <c r="E10" s="1"/>
  <c r="I18" i="6" s="1"/>
  <c r="I18" i="1" s="1"/>
  <c r="F41" i="4"/>
  <c r="F15" s="1"/>
  <c r="F10" s="1"/>
  <c r="J18" i="6" s="1"/>
  <c r="J18" i="1" s="1"/>
  <c r="G41" i="4"/>
  <c r="G15" s="1"/>
  <c r="G10" s="1"/>
  <c r="K18" i="6" s="1"/>
  <c r="K18" i="1" s="1"/>
  <c r="H41" i="4"/>
  <c r="H15" s="1"/>
  <c r="H10" s="1"/>
  <c r="L18" i="6" s="1"/>
  <c r="L18" i="1" s="1"/>
  <c r="I41" i="4"/>
  <c r="I15" s="1"/>
  <c r="I10" s="1"/>
  <c r="M18" i="6" s="1"/>
  <c r="M18" i="1" s="1"/>
  <c r="D42" i="4"/>
  <c r="D16" s="1"/>
  <c r="D11" s="1"/>
  <c r="E42"/>
  <c r="E16" s="1"/>
  <c r="E11" s="1"/>
  <c r="F42"/>
  <c r="F16" s="1"/>
  <c r="F11" s="1"/>
  <c r="G42"/>
  <c r="H42"/>
  <c r="I42"/>
  <c r="I16" s="1"/>
  <c r="I11" s="1"/>
  <c r="D43"/>
  <c r="D17" s="1"/>
  <c r="D12" s="1"/>
  <c r="H20" i="6" s="1"/>
  <c r="H20" i="1" s="1"/>
  <c r="E43" i="4"/>
  <c r="F43"/>
  <c r="G43"/>
  <c r="H43"/>
  <c r="I43"/>
  <c r="D40"/>
  <c r="D14" s="1"/>
  <c r="D9" s="1"/>
  <c r="H17" i="6" s="1"/>
  <c r="H17" i="1" s="1"/>
  <c r="E40" i="4"/>
  <c r="E14" s="1"/>
  <c r="E9" s="1"/>
  <c r="I17" i="6" s="1"/>
  <c r="I17" i="1" s="1"/>
  <c r="I93" s="1"/>
  <c r="F40" i="4"/>
  <c r="F14" s="1"/>
  <c r="F9" s="1"/>
  <c r="J17" i="6" s="1"/>
  <c r="J17" i="1" s="1"/>
  <c r="J93" s="1"/>
  <c r="G40" i="4"/>
  <c r="G14" s="1"/>
  <c r="G9" s="1"/>
  <c r="K17" i="6" s="1"/>
  <c r="K17" i="1" s="1"/>
  <c r="K93" s="1"/>
  <c r="H40" i="4"/>
  <c r="H14" s="1"/>
  <c r="H9" s="1"/>
  <c r="L17" i="6" s="1"/>
  <c r="L17" i="1" s="1"/>
  <c r="L93" s="1"/>
  <c r="I40" i="4"/>
  <c r="I14" s="1"/>
  <c r="I9" s="1"/>
  <c r="M17" i="6" s="1"/>
  <c r="M17" i="1" s="1"/>
  <c r="M93" s="1"/>
  <c r="H83" l="1"/>
  <c r="H84"/>
  <c r="N84" s="1"/>
  <c r="N19" i="20"/>
  <c r="H93" i="1"/>
  <c r="N17"/>
  <c r="H18" i="5"/>
  <c r="H17" i="4"/>
  <c r="H12" s="1"/>
  <c r="L20" i="6" s="1"/>
  <c r="L20" i="1" s="1"/>
  <c r="F18" i="5"/>
  <c r="F17" i="4"/>
  <c r="F12" s="1"/>
  <c r="J20" i="6" s="1"/>
  <c r="J20" i="1" s="1"/>
  <c r="F6" i="7"/>
  <c r="G8" i="3" s="1"/>
  <c r="J19" i="6"/>
  <c r="J19" i="1" s="1"/>
  <c r="D6" i="7"/>
  <c r="E8" i="3" s="1"/>
  <c r="H19" i="6"/>
  <c r="H19" i="1" s="1"/>
  <c r="N18"/>
  <c r="G16" i="4"/>
  <c r="G11" s="1"/>
  <c r="G19"/>
  <c r="K10" i="6" s="1"/>
  <c r="I18" i="5"/>
  <c r="I17" i="4"/>
  <c r="I12" s="1"/>
  <c r="M20" i="6" s="1"/>
  <c r="M20" i="1" s="1"/>
  <c r="G18" i="5"/>
  <c r="G17" i="4"/>
  <c r="G12" s="1"/>
  <c r="K20" i="6" s="1"/>
  <c r="K20" i="1" s="1"/>
  <c r="M19" i="6"/>
  <c r="M19" i="1" s="1"/>
  <c r="I6" i="7"/>
  <c r="J8" i="3" s="1"/>
  <c r="I19" i="6"/>
  <c r="I19" i="1" s="1"/>
  <c r="E6" i="7"/>
  <c r="F8" i="3" s="1"/>
  <c r="H16" i="4"/>
  <c r="H11" s="1"/>
  <c r="H19"/>
  <c r="L10" i="6" s="1"/>
  <c r="I147" i="5"/>
  <c r="H147"/>
  <c r="G147"/>
  <c r="F147"/>
  <c r="I8" i="16"/>
  <c r="M9" i="14" s="1"/>
  <c r="M51" i="1" s="1"/>
  <c r="I146" i="5"/>
  <c r="H8" i="16"/>
  <c r="L9" i="14" s="1"/>
  <c r="L51" i="1" s="1"/>
  <c r="H146" i="5"/>
  <c r="G8" i="16"/>
  <c r="K9" i="14" s="1"/>
  <c r="K51" i="1" s="1"/>
  <c r="G146" i="5"/>
  <c r="F8" i="16"/>
  <c r="J9" i="14" s="1"/>
  <c r="J51" i="1" s="1"/>
  <c r="F146" i="5"/>
  <c r="D147"/>
  <c r="D8" i="16"/>
  <c r="H9" i="14" s="1"/>
  <c r="D146" i="5"/>
  <c r="I108"/>
  <c r="G108"/>
  <c r="E108"/>
  <c r="D44" i="13"/>
  <c r="H17" i="11" s="1"/>
  <c r="H44" i="1" s="1"/>
  <c r="F44" i="13"/>
  <c r="J17" i="11" s="1"/>
  <c r="J44" i="1" s="1"/>
  <c r="H44" i="13"/>
  <c r="L17" i="11" s="1"/>
  <c r="L44" i="1" s="1"/>
  <c r="E139" i="5"/>
  <c r="G139"/>
  <c r="I139"/>
  <c r="H105"/>
  <c r="F105"/>
  <c r="D105"/>
  <c r="H108"/>
  <c r="F108"/>
  <c r="D108"/>
  <c r="E107"/>
  <c r="D61"/>
  <c r="F16"/>
  <c r="H52" i="22"/>
  <c r="G49"/>
  <c r="K18" i="20" s="1"/>
  <c r="K83" i="1" s="1"/>
  <c r="G62" i="5"/>
  <c r="H252" l="1"/>
  <c r="H249" s="1"/>
  <c r="H16" i="22"/>
  <c r="H11" s="1"/>
  <c r="H51" i="1"/>
  <c r="N51" s="1"/>
  <c r="N9" i="14"/>
  <c r="N44" i="1"/>
  <c r="H6" i="7"/>
  <c r="I8" i="3" s="1"/>
  <c r="L19" i="6"/>
  <c r="L19" i="1" s="1"/>
  <c r="L10"/>
  <c r="K10"/>
  <c r="N10" i="6"/>
  <c r="N20" i="1"/>
  <c r="K19" i="6"/>
  <c r="K19" i="1" s="1"/>
  <c r="G6" i="7"/>
  <c r="H8" i="3" s="1"/>
  <c r="H49" i="22"/>
  <c r="L18" i="20" s="1"/>
  <c r="L83" i="1" s="1"/>
  <c r="N83" s="1"/>
  <c r="I49" i="22"/>
  <c r="M18" i="20" s="1"/>
  <c r="M83" i="1" s="1"/>
  <c r="D16" i="5"/>
  <c r="E16"/>
  <c r="G16"/>
  <c r="H16"/>
  <c r="I16"/>
  <c r="D17"/>
  <c r="E17"/>
  <c r="F17"/>
  <c r="G17"/>
  <c r="H17"/>
  <c r="I17"/>
  <c r="D18"/>
  <c r="D15"/>
  <c r="E15"/>
  <c r="F15"/>
  <c r="G15"/>
  <c r="H15"/>
  <c r="I15"/>
  <c r="G237"/>
  <c r="F237"/>
  <c r="L25" i="20" l="1"/>
  <c r="L90" i="1" s="1"/>
  <c r="N90" s="1"/>
  <c r="H6" i="21"/>
  <c r="I13" i="3" s="1"/>
  <c r="N18" i="20"/>
  <c r="N19" i="1"/>
  <c r="N10"/>
  <c r="H237" i="5"/>
  <c r="I237"/>
  <c r="E33" i="4"/>
  <c r="D26" i="5"/>
  <c r="E26"/>
  <c r="F26"/>
  <c r="G26"/>
  <c r="H26"/>
  <c r="I26"/>
  <c r="D27"/>
  <c r="E27"/>
  <c r="F27"/>
  <c r="G27"/>
  <c r="H27"/>
  <c r="I27"/>
  <c r="D28"/>
  <c r="E28"/>
  <c r="F28"/>
  <c r="G28"/>
  <c r="H28"/>
  <c r="I28"/>
  <c r="D25"/>
  <c r="E25"/>
  <c r="F25"/>
  <c r="G25"/>
  <c r="H25"/>
  <c r="I25"/>
  <c r="D246"/>
  <c r="E246"/>
  <c r="F246"/>
  <c r="G246"/>
  <c r="H246"/>
  <c r="I246"/>
  <c r="D247"/>
  <c r="E247"/>
  <c r="D248"/>
  <c r="E248"/>
  <c r="F248"/>
  <c r="G248"/>
  <c r="H248"/>
  <c r="I248"/>
  <c r="D245"/>
  <c r="E245"/>
  <c r="F245"/>
  <c r="G245"/>
  <c r="H245"/>
  <c r="I245"/>
  <c r="D241"/>
  <c r="E241"/>
  <c r="F241"/>
  <c r="G241"/>
  <c r="H241"/>
  <c r="I241"/>
  <c r="D242"/>
  <c r="E242"/>
  <c r="F242"/>
  <c r="G242"/>
  <c r="H242"/>
  <c r="I242"/>
  <c r="D243"/>
  <c r="E243"/>
  <c r="F243"/>
  <c r="G243"/>
  <c r="H243"/>
  <c r="I243"/>
  <c r="D240"/>
  <c r="E240"/>
  <c r="F240"/>
  <c r="G240"/>
  <c r="H240"/>
  <c r="I240"/>
  <c r="D236"/>
  <c r="E236"/>
  <c r="F236"/>
  <c r="G236"/>
  <c r="H236"/>
  <c r="I236"/>
  <c r="D237"/>
  <c r="E237"/>
  <c r="D238"/>
  <c r="E238"/>
  <c r="F238"/>
  <c r="G238"/>
  <c r="H238"/>
  <c r="I238"/>
  <c r="D235"/>
  <c r="E235"/>
  <c r="F235"/>
  <c r="G235"/>
  <c r="H235"/>
  <c r="I235"/>
  <c r="D231"/>
  <c r="E231"/>
  <c r="F231"/>
  <c r="G231"/>
  <c r="H231"/>
  <c r="I231"/>
  <c r="D232"/>
  <c r="E232"/>
  <c r="F232"/>
  <c r="G232"/>
  <c r="D233"/>
  <c r="E233"/>
  <c r="F233"/>
  <c r="G233"/>
  <c r="H233"/>
  <c r="I233"/>
  <c r="D230"/>
  <c r="E230"/>
  <c r="F230"/>
  <c r="G230"/>
  <c r="H230"/>
  <c r="I230"/>
  <c r="D226"/>
  <c r="E226"/>
  <c r="F226"/>
  <c r="G226"/>
  <c r="H226"/>
  <c r="I226"/>
  <c r="D227"/>
  <c r="E227"/>
  <c r="F227"/>
  <c r="G227"/>
  <c r="H227"/>
  <c r="I227"/>
  <c r="D228"/>
  <c r="E228"/>
  <c r="F228"/>
  <c r="G228"/>
  <c r="H228"/>
  <c r="I228"/>
  <c r="D225"/>
  <c r="E225"/>
  <c r="F225"/>
  <c r="G225"/>
  <c r="G224" s="1"/>
  <c r="H225"/>
  <c r="I225"/>
  <c r="D221"/>
  <c r="E221"/>
  <c r="F221"/>
  <c r="G221"/>
  <c r="H221"/>
  <c r="I221"/>
  <c r="D222"/>
  <c r="E222"/>
  <c r="F222"/>
  <c r="G222"/>
  <c r="H222"/>
  <c r="I222"/>
  <c r="D223"/>
  <c r="E223"/>
  <c r="F223"/>
  <c r="G223"/>
  <c r="H223"/>
  <c r="I223"/>
  <c r="D220"/>
  <c r="E220"/>
  <c r="F220"/>
  <c r="G220"/>
  <c r="H220"/>
  <c r="I220"/>
  <c r="D211"/>
  <c r="D206" s="1"/>
  <c r="E211"/>
  <c r="E206" s="1"/>
  <c r="F211"/>
  <c r="F206" s="1"/>
  <c r="G211"/>
  <c r="G206" s="1"/>
  <c r="H211"/>
  <c r="H206" s="1"/>
  <c r="I211"/>
  <c r="I206" s="1"/>
  <c r="D212"/>
  <c r="D207" s="1"/>
  <c r="E212"/>
  <c r="E207" s="1"/>
  <c r="D213"/>
  <c r="D208" s="1"/>
  <c r="E213"/>
  <c r="E208" s="1"/>
  <c r="F213"/>
  <c r="F208" s="1"/>
  <c r="G213"/>
  <c r="G208" s="1"/>
  <c r="H213"/>
  <c r="H208" s="1"/>
  <c r="I213"/>
  <c r="I208" s="1"/>
  <c r="D210"/>
  <c r="D205" s="1"/>
  <c r="E210"/>
  <c r="E205" s="1"/>
  <c r="F210"/>
  <c r="F205" s="1"/>
  <c r="G210"/>
  <c r="G205" s="1"/>
  <c r="H210"/>
  <c r="H205" s="1"/>
  <c r="I210"/>
  <c r="I205" s="1"/>
  <c r="D201"/>
  <c r="E201"/>
  <c r="F201"/>
  <c r="G201"/>
  <c r="H201"/>
  <c r="I201"/>
  <c r="D202"/>
  <c r="E202"/>
  <c r="D203"/>
  <c r="E203"/>
  <c r="F203"/>
  <c r="G203"/>
  <c r="H203"/>
  <c r="I203"/>
  <c r="D200"/>
  <c r="E200"/>
  <c r="F200"/>
  <c r="G200"/>
  <c r="H200"/>
  <c r="I200"/>
  <c r="D196"/>
  <c r="E196"/>
  <c r="F196"/>
  <c r="G196"/>
  <c r="H196"/>
  <c r="I196"/>
  <c r="D197"/>
  <c r="E197"/>
  <c r="F197"/>
  <c r="G197"/>
  <c r="H197"/>
  <c r="I197"/>
  <c r="D198"/>
  <c r="E198"/>
  <c r="F198"/>
  <c r="G198"/>
  <c r="H198"/>
  <c r="I198"/>
  <c r="D195"/>
  <c r="E195"/>
  <c r="F195"/>
  <c r="G195"/>
  <c r="G194" s="1"/>
  <c r="H195"/>
  <c r="I195"/>
  <c r="D191"/>
  <c r="E191"/>
  <c r="F191"/>
  <c r="G191"/>
  <c r="H191"/>
  <c r="I191"/>
  <c r="E192"/>
  <c r="F192"/>
  <c r="G192"/>
  <c r="H192"/>
  <c r="I192"/>
  <c r="D193"/>
  <c r="E193"/>
  <c r="F193"/>
  <c r="G193"/>
  <c r="H193"/>
  <c r="I193"/>
  <c r="D190"/>
  <c r="E190"/>
  <c r="F190"/>
  <c r="G190"/>
  <c r="H190"/>
  <c r="I190"/>
  <c r="D186"/>
  <c r="E186"/>
  <c r="F186"/>
  <c r="G186"/>
  <c r="H186"/>
  <c r="I186"/>
  <c r="D187"/>
  <c r="E187"/>
  <c r="D188"/>
  <c r="E188"/>
  <c r="F188"/>
  <c r="G188"/>
  <c r="H188"/>
  <c r="I188"/>
  <c r="D185"/>
  <c r="E185"/>
  <c r="F185"/>
  <c r="G185"/>
  <c r="H185"/>
  <c r="I185"/>
  <c r="D181"/>
  <c r="E181"/>
  <c r="F181"/>
  <c r="G181"/>
  <c r="H181"/>
  <c r="I181"/>
  <c r="D182"/>
  <c r="E182"/>
  <c r="D183"/>
  <c r="E183"/>
  <c r="F183"/>
  <c r="G183"/>
  <c r="H183"/>
  <c r="I183"/>
  <c r="D180"/>
  <c r="E180"/>
  <c r="F180"/>
  <c r="G180"/>
  <c r="H180"/>
  <c r="I180"/>
  <c r="D176"/>
  <c r="E176"/>
  <c r="F176"/>
  <c r="G176"/>
  <c r="H176"/>
  <c r="I176"/>
  <c r="D177"/>
  <c r="E177"/>
  <c r="D178"/>
  <c r="E178"/>
  <c r="F178"/>
  <c r="G178"/>
  <c r="H178"/>
  <c r="I178"/>
  <c r="D175"/>
  <c r="E175"/>
  <c r="F175"/>
  <c r="G175"/>
  <c r="H175"/>
  <c r="I175"/>
  <c r="D171"/>
  <c r="E171"/>
  <c r="F171"/>
  <c r="G171"/>
  <c r="H171"/>
  <c r="I171"/>
  <c r="D172"/>
  <c r="E172"/>
  <c r="D173"/>
  <c r="E173"/>
  <c r="F173"/>
  <c r="G173"/>
  <c r="H173"/>
  <c r="I173"/>
  <c r="D170"/>
  <c r="E170"/>
  <c r="F170"/>
  <c r="G170"/>
  <c r="H170"/>
  <c r="I170"/>
  <c r="D166"/>
  <c r="E166"/>
  <c r="F166"/>
  <c r="G166"/>
  <c r="H166"/>
  <c r="I166"/>
  <c r="D167"/>
  <c r="E167"/>
  <c r="D168"/>
  <c r="E168"/>
  <c r="F168"/>
  <c r="G168"/>
  <c r="H168"/>
  <c r="I168"/>
  <c r="D165"/>
  <c r="E165"/>
  <c r="F165"/>
  <c r="G165"/>
  <c r="H165"/>
  <c r="I165"/>
  <c r="D161"/>
  <c r="E161"/>
  <c r="F161"/>
  <c r="G161"/>
  <c r="H161"/>
  <c r="I161"/>
  <c r="D162"/>
  <c r="E162"/>
  <c r="D163"/>
  <c r="E163"/>
  <c r="F163"/>
  <c r="G163"/>
  <c r="H163"/>
  <c r="I163"/>
  <c r="D160"/>
  <c r="E160"/>
  <c r="F160"/>
  <c r="G160"/>
  <c r="H160"/>
  <c r="I160"/>
  <c r="D156"/>
  <c r="E156"/>
  <c r="F156"/>
  <c r="G156"/>
  <c r="H156"/>
  <c r="I156"/>
  <c r="D157"/>
  <c r="E157"/>
  <c r="I157"/>
  <c r="D158"/>
  <c r="E158"/>
  <c r="F158"/>
  <c r="G158"/>
  <c r="H158"/>
  <c r="I158"/>
  <c r="D155"/>
  <c r="E155"/>
  <c r="F155"/>
  <c r="G155"/>
  <c r="H155"/>
  <c r="I155"/>
  <c r="D151"/>
  <c r="E151"/>
  <c r="F151"/>
  <c r="G151"/>
  <c r="H151"/>
  <c r="I151"/>
  <c r="D152"/>
  <c r="E152"/>
  <c r="H152"/>
  <c r="I152"/>
  <c r="D153"/>
  <c r="E153"/>
  <c r="F153"/>
  <c r="G153"/>
  <c r="H153"/>
  <c r="I153"/>
  <c r="D150"/>
  <c r="E150"/>
  <c r="F150"/>
  <c r="G150"/>
  <c r="H150"/>
  <c r="I150"/>
  <c r="D136"/>
  <c r="E136"/>
  <c r="F136"/>
  <c r="G136"/>
  <c r="H136"/>
  <c r="I136"/>
  <c r="D137"/>
  <c r="E137"/>
  <c r="F137"/>
  <c r="G137"/>
  <c r="H137"/>
  <c r="I137"/>
  <c r="D138"/>
  <c r="E138"/>
  <c r="F138"/>
  <c r="G138"/>
  <c r="H138"/>
  <c r="I138"/>
  <c r="D135"/>
  <c r="E135"/>
  <c r="F135"/>
  <c r="G135"/>
  <c r="H135"/>
  <c r="I135"/>
  <c r="D131"/>
  <c r="E131"/>
  <c r="F131"/>
  <c r="G131"/>
  <c r="H131"/>
  <c r="I131"/>
  <c r="D132"/>
  <c r="E132"/>
  <c r="F132"/>
  <c r="G132"/>
  <c r="H132"/>
  <c r="I132"/>
  <c r="D133"/>
  <c r="E133"/>
  <c r="F133"/>
  <c r="G133"/>
  <c r="H133"/>
  <c r="I133"/>
  <c r="D130"/>
  <c r="E130"/>
  <c r="F130"/>
  <c r="G130"/>
  <c r="H130"/>
  <c r="H129" s="1"/>
  <c r="I130"/>
  <c r="D126"/>
  <c r="E126"/>
  <c r="F126"/>
  <c r="G126"/>
  <c r="H126"/>
  <c r="I126"/>
  <c r="D127"/>
  <c r="E127"/>
  <c r="F127"/>
  <c r="G127"/>
  <c r="D128"/>
  <c r="E128"/>
  <c r="F128"/>
  <c r="G128"/>
  <c r="H128"/>
  <c r="I128"/>
  <c r="D125"/>
  <c r="E125"/>
  <c r="F125"/>
  <c r="G125"/>
  <c r="H125"/>
  <c r="I125"/>
  <c r="D121"/>
  <c r="E121"/>
  <c r="F121"/>
  <c r="G121"/>
  <c r="H121"/>
  <c r="I121"/>
  <c r="D122"/>
  <c r="E122"/>
  <c r="F122"/>
  <c r="G122"/>
  <c r="H122"/>
  <c r="I122"/>
  <c r="D123"/>
  <c r="E123"/>
  <c r="F123"/>
  <c r="G123"/>
  <c r="H123"/>
  <c r="I123"/>
  <c r="D120"/>
  <c r="E120"/>
  <c r="F120"/>
  <c r="G120"/>
  <c r="H120"/>
  <c r="I120"/>
  <c r="D116"/>
  <c r="E116"/>
  <c r="G116"/>
  <c r="H116"/>
  <c r="I116"/>
  <c r="D117"/>
  <c r="E117"/>
  <c r="H117"/>
  <c r="I117"/>
  <c r="D118"/>
  <c r="E118"/>
  <c r="F118"/>
  <c r="G118"/>
  <c r="H118"/>
  <c r="I118"/>
  <c r="D115"/>
  <c r="E115"/>
  <c r="F115"/>
  <c r="G115"/>
  <c r="H115"/>
  <c r="I115"/>
  <c r="D111"/>
  <c r="E111"/>
  <c r="F111"/>
  <c r="G111"/>
  <c r="H111"/>
  <c r="I111"/>
  <c r="D112"/>
  <c r="E112"/>
  <c r="F112"/>
  <c r="G112"/>
  <c r="H112"/>
  <c r="I112"/>
  <c r="D113"/>
  <c r="E113"/>
  <c r="F113"/>
  <c r="G113"/>
  <c r="H113"/>
  <c r="I113"/>
  <c r="D110"/>
  <c r="E110"/>
  <c r="F110"/>
  <c r="G110"/>
  <c r="H110"/>
  <c r="I110"/>
  <c r="D101"/>
  <c r="E101"/>
  <c r="F101"/>
  <c r="G101"/>
  <c r="H101"/>
  <c r="I101"/>
  <c r="D102"/>
  <c r="E102"/>
  <c r="F102"/>
  <c r="G102"/>
  <c r="D103"/>
  <c r="E103"/>
  <c r="F103"/>
  <c r="G103"/>
  <c r="H103"/>
  <c r="I103"/>
  <c r="D100"/>
  <c r="E100"/>
  <c r="F100"/>
  <c r="G100"/>
  <c r="H100"/>
  <c r="I100"/>
  <c r="D96"/>
  <c r="E96"/>
  <c r="F96"/>
  <c r="G96"/>
  <c r="H96"/>
  <c r="I96"/>
  <c r="D97"/>
  <c r="E97"/>
  <c r="F97"/>
  <c r="G97"/>
  <c r="H97"/>
  <c r="I97"/>
  <c r="D98"/>
  <c r="E98"/>
  <c r="F98"/>
  <c r="G98"/>
  <c r="H98"/>
  <c r="I98"/>
  <c r="D95"/>
  <c r="E95"/>
  <c r="F95"/>
  <c r="G95"/>
  <c r="H95"/>
  <c r="I95"/>
  <c r="D91"/>
  <c r="E91"/>
  <c r="F91"/>
  <c r="G91"/>
  <c r="H91"/>
  <c r="I91"/>
  <c r="D92"/>
  <c r="E92"/>
  <c r="F92"/>
  <c r="G92"/>
  <c r="D93"/>
  <c r="E93"/>
  <c r="F93"/>
  <c r="G93"/>
  <c r="H93"/>
  <c r="I93"/>
  <c r="D90"/>
  <c r="E90"/>
  <c r="F90"/>
  <c r="G90"/>
  <c r="H90"/>
  <c r="I90"/>
  <c r="D86"/>
  <c r="E86"/>
  <c r="F86"/>
  <c r="G86"/>
  <c r="H86"/>
  <c r="I86"/>
  <c r="D87"/>
  <c r="E87"/>
  <c r="F87"/>
  <c r="G87"/>
  <c r="H87"/>
  <c r="I87"/>
  <c r="D88"/>
  <c r="E88"/>
  <c r="F88"/>
  <c r="G88"/>
  <c r="H88"/>
  <c r="I88"/>
  <c r="D85"/>
  <c r="E85"/>
  <c r="F85"/>
  <c r="G85"/>
  <c r="H85"/>
  <c r="I85"/>
  <c r="D81"/>
  <c r="E81"/>
  <c r="F81"/>
  <c r="G81"/>
  <c r="H81"/>
  <c r="I81"/>
  <c r="E82"/>
  <c r="D83"/>
  <c r="E83"/>
  <c r="F83"/>
  <c r="G83"/>
  <c r="H83"/>
  <c r="I83"/>
  <c r="D80"/>
  <c r="E80"/>
  <c r="F80"/>
  <c r="G80"/>
  <c r="H80"/>
  <c r="I80"/>
  <c r="D76"/>
  <c r="E76"/>
  <c r="F76"/>
  <c r="G76"/>
  <c r="H76"/>
  <c r="I76"/>
  <c r="D77"/>
  <c r="E77"/>
  <c r="F77"/>
  <c r="G77"/>
  <c r="H77"/>
  <c r="I77"/>
  <c r="D78"/>
  <c r="E78"/>
  <c r="F78"/>
  <c r="G78"/>
  <c r="H78"/>
  <c r="I78"/>
  <c r="D75"/>
  <c r="E75"/>
  <c r="F75"/>
  <c r="G75"/>
  <c r="H75"/>
  <c r="I75"/>
  <c r="D71"/>
  <c r="E71"/>
  <c r="F71"/>
  <c r="G71"/>
  <c r="H71"/>
  <c r="I71"/>
  <c r="D72"/>
  <c r="E72"/>
  <c r="F72"/>
  <c r="G72"/>
  <c r="H72"/>
  <c r="I72"/>
  <c r="D73"/>
  <c r="E73"/>
  <c r="F73"/>
  <c r="G73"/>
  <c r="H73"/>
  <c r="I73"/>
  <c r="D70"/>
  <c r="E70"/>
  <c r="F70"/>
  <c r="G70"/>
  <c r="H70"/>
  <c r="I70"/>
  <c r="D66"/>
  <c r="E66"/>
  <c r="F66"/>
  <c r="G66"/>
  <c r="H66"/>
  <c r="I66"/>
  <c r="D67"/>
  <c r="E67"/>
  <c r="F67"/>
  <c r="G67"/>
  <c r="D68"/>
  <c r="E68"/>
  <c r="F68"/>
  <c r="G68"/>
  <c r="H68"/>
  <c r="I68"/>
  <c r="D65"/>
  <c r="E65"/>
  <c r="F65"/>
  <c r="G65"/>
  <c r="H65"/>
  <c r="I65"/>
  <c r="D56"/>
  <c r="E56"/>
  <c r="F56"/>
  <c r="G56"/>
  <c r="H56"/>
  <c r="I56"/>
  <c r="D57"/>
  <c r="E57"/>
  <c r="F57"/>
  <c r="G57"/>
  <c r="D58"/>
  <c r="E58"/>
  <c r="F58"/>
  <c r="G58"/>
  <c r="H58"/>
  <c r="I58"/>
  <c r="D55"/>
  <c r="E55"/>
  <c r="F55"/>
  <c r="G55"/>
  <c r="H55"/>
  <c r="I55"/>
  <c r="D51"/>
  <c r="E51"/>
  <c r="F51"/>
  <c r="G51"/>
  <c r="H51"/>
  <c r="I51"/>
  <c r="D52"/>
  <c r="E52"/>
  <c r="F52"/>
  <c r="G52"/>
  <c r="D53"/>
  <c r="E53"/>
  <c r="F53"/>
  <c r="G53"/>
  <c r="H53"/>
  <c r="I53"/>
  <c r="D50"/>
  <c r="E50"/>
  <c r="F50"/>
  <c r="G50"/>
  <c r="H50"/>
  <c r="I50"/>
  <c r="D46"/>
  <c r="E46"/>
  <c r="F46"/>
  <c r="G46"/>
  <c r="H46"/>
  <c r="I46"/>
  <c r="D47"/>
  <c r="E47"/>
  <c r="F47"/>
  <c r="G47"/>
  <c r="H47"/>
  <c r="I47"/>
  <c r="D48"/>
  <c r="E48"/>
  <c r="F48"/>
  <c r="G48"/>
  <c r="H48"/>
  <c r="I48"/>
  <c r="D45"/>
  <c r="E45"/>
  <c r="F45"/>
  <c r="G45"/>
  <c r="H45"/>
  <c r="I45"/>
  <c r="D41"/>
  <c r="E41"/>
  <c r="F41"/>
  <c r="G41"/>
  <c r="H41"/>
  <c r="I41"/>
  <c r="D42"/>
  <c r="E42"/>
  <c r="F42"/>
  <c r="G42"/>
  <c r="H42"/>
  <c r="I42"/>
  <c r="D43"/>
  <c r="E43"/>
  <c r="F43"/>
  <c r="G43"/>
  <c r="H43"/>
  <c r="I43"/>
  <c r="D40"/>
  <c r="E40"/>
  <c r="F40"/>
  <c r="G40"/>
  <c r="H40"/>
  <c r="I40"/>
  <c r="D36"/>
  <c r="E36"/>
  <c r="F36"/>
  <c r="G36"/>
  <c r="H36"/>
  <c r="I36"/>
  <c r="D37"/>
  <c r="E37"/>
  <c r="F37"/>
  <c r="G37"/>
  <c r="H37"/>
  <c r="I37"/>
  <c r="D38"/>
  <c r="E38"/>
  <c r="F38"/>
  <c r="G38"/>
  <c r="H38"/>
  <c r="I38"/>
  <c r="D35"/>
  <c r="E35"/>
  <c r="F35"/>
  <c r="G35"/>
  <c r="H35"/>
  <c r="I35"/>
  <c r="D31"/>
  <c r="E31"/>
  <c r="F31"/>
  <c r="G31"/>
  <c r="H31"/>
  <c r="I31"/>
  <c r="D32"/>
  <c r="E32"/>
  <c r="F32"/>
  <c r="G32"/>
  <c r="H32"/>
  <c r="I32"/>
  <c r="D33"/>
  <c r="E33"/>
  <c r="F33"/>
  <c r="G33"/>
  <c r="H33"/>
  <c r="I33"/>
  <c r="D30"/>
  <c r="E30"/>
  <c r="F30"/>
  <c r="G30"/>
  <c r="H30"/>
  <c r="I30"/>
  <c r="D21"/>
  <c r="E21"/>
  <c r="F21"/>
  <c r="G21"/>
  <c r="H21"/>
  <c r="I21"/>
  <c r="D22"/>
  <c r="E22"/>
  <c r="F22"/>
  <c r="G22"/>
  <c r="H22"/>
  <c r="I22"/>
  <c r="D23"/>
  <c r="F23"/>
  <c r="G23"/>
  <c r="H23"/>
  <c r="I23"/>
  <c r="D20"/>
  <c r="E20"/>
  <c r="F20"/>
  <c r="G20"/>
  <c r="H20"/>
  <c r="I20"/>
  <c r="G239"/>
  <c r="G129"/>
  <c r="G124"/>
  <c r="G119"/>
  <c r="H239"/>
  <c r="H224"/>
  <c r="H219"/>
  <c r="H194"/>
  <c r="H114"/>
  <c r="H94"/>
  <c r="H34"/>
  <c r="H34" i="22"/>
  <c r="L15" i="20" s="1"/>
  <c r="H39" i="22"/>
  <c r="L16" i="20" s="1"/>
  <c r="L81" i="1" s="1"/>
  <c r="H29" i="22"/>
  <c r="L14" i="20" s="1"/>
  <c r="L79" i="1" s="1"/>
  <c r="H24" i="22"/>
  <c r="L13" i="20" s="1"/>
  <c r="L78" i="1" s="1"/>
  <c r="H13" i="22"/>
  <c r="L10" i="20" s="1"/>
  <c r="L75" i="1" s="1"/>
  <c r="G39" i="22"/>
  <c r="K16" i="20" s="1"/>
  <c r="K81" i="1" s="1"/>
  <c r="G34" i="22"/>
  <c r="K15" i="20" s="1"/>
  <c r="G29" i="22"/>
  <c r="K14" i="20" s="1"/>
  <c r="K79" i="1" s="1"/>
  <c r="G24" i="22"/>
  <c r="K13" i="20" s="1"/>
  <c r="K78" i="1" s="1"/>
  <c r="G13" i="22"/>
  <c r="K10" i="20" s="1"/>
  <c r="K75" i="1" s="1"/>
  <c r="N14" i="17"/>
  <c r="D10" i="19"/>
  <c r="H15" i="17" s="1"/>
  <c r="H71" i="1" s="1"/>
  <c r="E10" i="19"/>
  <c r="I15" i="17" s="1"/>
  <c r="I71" i="1" s="1"/>
  <c r="I94" s="1"/>
  <c r="F10" i="19"/>
  <c r="J15" i="17" s="1"/>
  <c r="J71" i="1" s="1"/>
  <c r="J94" s="1"/>
  <c r="G10" i="19"/>
  <c r="K15" i="17" s="1"/>
  <c r="K71" i="1" s="1"/>
  <c r="K94" s="1"/>
  <c r="H10" i="19"/>
  <c r="L15" i="17" s="1"/>
  <c r="L71" i="1" s="1"/>
  <c r="L94" s="1"/>
  <c r="I10" i="19"/>
  <c r="M15" i="17" s="1"/>
  <c r="M71" i="1" s="1"/>
  <c r="M94" s="1"/>
  <c r="D11" i="19"/>
  <c r="E11"/>
  <c r="F11"/>
  <c r="D12"/>
  <c r="H17" i="17" s="1"/>
  <c r="H73" i="1" s="1"/>
  <c r="E12" i="19"/>
  <c r="I17" i="17" s="1"/>
  <c r="I73" i="1" s="1"/>
  <c r="F12" i="19"/>
  <c r="J17" i="17" s="1"/>
  <c r="J73" i="1" s="1"/>
  <c r="J96" s="1"/>
  <c r="G12" i="19"/>
  <c r="K17" i="17" s="1"/>
  <c r="K73" i="1" s="1"/>
  <c r="K96" s="1"/>
  <c r="H12" i="19"/>
  <c r="L17" i="17" s="1"/>
  <c r="L73" i="1" s="1"/>
  <c r="L96" s="1"/>
  <c r="I12" i="19"/>
  <c r="M17" i="17" s="1"/>
  <c r="M73" i="1" s="1"/>
  <c r="M96" s="1"/>
  <c r="D9" i="19"/>
  <c r="E9"/>
  <c r="F9"/>
  <c r="G9"/>
  <c r="H9"/>
  <c r="I9"/>
  <c r="N19" i="14"/>
  <c r="G29" i="16"/>
  <c r="K14" i="14" s="1"/>
  <c r="K56" i="1" s="1"/>
  <c r="G39" i="16"/>
  <c r="K16" i="14" s="1"/>
  <c r="K58" i="1" s="1"/>
  <c r="G152" i="5"/>
  <c r="H64" i="16"/>
  <c r="H59"/>
  <c r="H54"/>
  <c r="H49"/>
  <c r="H44"/>
  <c r="L17" i="14" s="1"/>
  <c r="L59" i="1" s="1"/>
  <c r="H39" i="16"/>
  <c r="L16" i="14" s="1"/>
  <c r="L58" i="1" s="1"/>
  <c r="H34" i="16"/>
  <c r="L15" i="14" s="1"/>
  <c r="H29" i="16"/>
  <c r="L14" i="14" s="1"/>
  <c r="L56" i="1" s="1"/>
  <c r="G64" i="16"/>
  <c r="G59"/>
  <c r="G54"/>
  <c r="G49"/>
  <c r="G44"/>
  <c r="K17" i="14" s="1"/>
  <c r="K59" i="1" s="1"/>
  <c r="G34" i="16"/>
  <c r="K15" i="14" s="1"/>
  <c r="G24" i="16"/>
  <c r="K13" i="14" s="1"/>
  <c r="K55" i="1" s="1"/>
  <c r="F116" i="5"/>
  <c r="F117"/>
  <c r="I39" i="13"/>
  <c r="M16" i="11" s="1"/>
  <c r="M43" i="1" s="1"/>
  <c r="H39" i="13"/>
  <c r="L16" i="11" s="1"/>
  <c r="L43" i="1" s="1"/>
  <c r="G39" i="13"/>
  <c r="K16" i="11" s="1"/>
  <c r="K43" i="1" s="1"/>
  <c r="F39" i="13"/>
  <c r="J16" i="11" s="1"/>
  <c r="J43" i="1" s="1"/>
  <c r="E39" i="13"/>
  <c r="I16" i="11" s="1"/>
  <c r="I43" i="1" s="1"/>
  <c r="D39" i="13"/>
  <c r="H16" i="11" s="1"/>
  <c r="I52" i="5"/>
  <c r="G34" i="13"/>
  <c r="K15" i="11" s="1"/>
  <c r="G29" i="13"/>
  <c r="K14" i="11" s="1"/>
  <c r="G13" i="13"/>
  <c r="K10" i="11" s="1"/>
  <c r="K37" i="1" s="1"/>
  <c r="H34" i="13"/>
  <c r="L15" i="11" s="1"/>
  <c r="H29" i="13"/>
  <c r="L14" i="11" s="1"/>
  <c r="L41" i="1" s="1"/>
  <c r="H24" i="13"/>
  <c r="L13" i="11" s="1"/>
  <c r="L40" i="1" s="1"/>
  <c r="H13" i="13"/>
  <c r="L10" i="11" s="1"/>
  <c r="L37" i="1" s="1"/>
  <c r="K80" l="1"/>
  <c r="L80"/>
  <c r="J16" i="17"/>
  <c r="J72" i="1" s="1"/>
  <c r="J95" s="1"/>
  <c r="F6" i="18"/>
  <c r="G12" i="3" s="1"/>
  <c r="H16" i="17"/>
  <c r="H72" i="1" s="1"/>
  <c r="D6" i="18"/>
  <c r="E12" i="3" s="1"/>
  <c r="N71" i="1"/>
  <c r="H94"/>
  <c r="N73"/>
  <c r="H96"/>
  <c r="I16" i="17"/>
  <c r="I72" i="1" s="1"/>
  <c r="I95" s="1"/>
  <c r="E6" i="18"/>
  <c r="F12" i="3" s="1"/>
  <c r="K57" i="1"/>
  <c r="K18" i="14"/>
  <c r="K60" i="1" s="1"/>
  <c r="L57"/>
  <c r="L18" i="14"/>
  <c r="L60" i="1" s="1"/>
  <c r="K41"/>
  <c r="N16" i="11"/>
  <c r="H43" i="1"/>
  <c r="N43" s="1"/>
  <c r="E23" i="4"/>
  <c r="G109" i="5"/>
  <c r="H134"/>
  <c r="K42" i="1"/>
  <c r="K19" i="11"/>
  <c r="K46" i="1" s="1"/>
  <c r="L42"/>
  <c r="L19" i="11"/>
  <c r="L46" i="1" s="1"/>
  <c r="H149" i="5"/>
  <c r="H109"/>
  <c r="G134"/>
  <c r="G99"/>
  <c r="H74"/>
  <c r="H69"/>
  <c r="G94"/>
  <c r="H84"/>
  <c r="H44"/>
  <c r="H29"/>
  <c r="G44"/>
  <c r="G189"/>
  <c r="H189"/>
  <c r="F247"/>
  <c r="F217"/>
  <c r="I10"/>
  <c r="E10"/>
  <c r="E11"/>
  <c r="I11"/>
  <c r="H10"/>
  <c r="D10"/>
  <c r="G10"/>
  <c r="E12"/>
  <c r="H11"/>
  <c r="D11"/>
  <c r="H232"/>
  <c r="H229" s="1"/>
  <c r="G219"/>
  <c r="H157"/>
  <c r="H154" s="1"/>
  <c r="H24" i="16"/>
  <c r="L13" i="14" s="1"/>
  <c r="L55" i="1" s="1"/>
  <c r="F13" i="5"/>
  <c r="G234"/>
  <c r="N26" i="20"/>
  <c r="N17" i="17"/>
  <c r="G149" i="5"/>
  <c r="I232"/>
  <c r="N15" i="17"/>
  <c r="N23" i="20"/>
  <c r="N24"/>
  <c r="G82" i="5"/>
  <c r="G117"/>
  <c r="G104" s="1"/>
  <c r="F157"/>
  <c r="F162"/>
  <c r="F167"/>
  <c r="F172"/>
  <c r="F177"/>
  <c r="F182"/>
  <c r="F187"/>
  <c r="F202"/>
  <c r="F212"/>
  <c r="F207" s="1"/>
  <c r="H234"/>
  <c r="H52"/>
  <c r="H49" s="1"/>
  <c r="H82"/>
  <c r="H79" s="1"/>
  <c r="H102"/>
  <c r="H99" s="1"/>
  <c r="H127"/>
  <c r="H124" s="1"/>
  <c r="G157"/>
  <c r="G154" s="1"/>
  <c r="G162"/>
  <c r="G159" s="1"/>
  <c r="G167"/>
  <c r="G164" s="1"/>
  <c r="G172"/>
  <c r="G177"/>
  <c r="G174" s="1"/>
  <c r="G182"/>
  <c r="G187"/>
  <c r="G184" s="1"/>
  <c r="I82"/>
  <c r="I102"/>
  <c r="I127"/>
  <c r="H162"/>
  <c r="H159" s="1"/>
  <c r="H167"/>
  <c r="H164" s="1"/>
  <c r="H172"/>
  <c r="H169" s="1"/>
  <c r="H177"/>
  <c r="H174" s="1"/>
  <c r="H182"/>
  <c r="H179" s="1"/>
  <c r="H187"/>
  <c r="H184" s="1"/>
  <c r="D192"/>
  <c r="H217"/>
  <c r="F82"/>
  <c r="F152"/>
  <c r="I162"/>
  <c r="I167"/>
  <c r="I172"/>
  <c r="I177"/>
  <c r="I182"/>
  <c r="I187"/>
  <c r="G229"/>
  <c r="G169"/>
  <c r="G179"/>
  <c r="N20" i="14"/>
  <c r="N22"/>
  <c r="G79" i="5"/>
  <c r="G89"/>
  <c r="H119"/>
  <c r="G24" i="13"/>
  <c r="K13" i="11" s="1"/>
  <c r="K40" i="1" s="1"/>
  <c r="G69" i="5"/>
  <c r="G64"/>
  <c r="G74"/>
  <c r="G54"/>
  <c r="G84"/>
  <c r="G49"/>
  <c r="H39"/>
  <c r="G39"/>
  <c r="G34"/>
  <c r="G29"/>
  <c r="G11" i="19"/>
  <c r="G6" i="18" s="1"/>
  <c r="H12" i="3" s="1"/>
  <c r="L8" i="11"/>
  <c r="K8"/>
  <c r="G8" i="13"/>
  <c r="K9" i="11" s="1"/>
  <c r="K36" i="1" s="1"/>
  <c r="H95" l="1"/>
  <c r="E17" i="4"/>
  <c r="E19"/>
  <c r="I10" i="6" s="1"/>
  <c r="G11" i="5"/>
  <c r="D13"/>
  <c r="H13"/>
  <c r="G13"/>
  <c r="F10"/>
  <c r="N93" i="1" s="1"/>
  <c r="G247" i="5"/>
  <c r="G44" i="22"/>
  <c r="K17" i="20" s="1"/>
  <c r="H202" i="5"/>
  <c r="H199" s="1"/>
  <c r="F12"/>
  <c r="I13"/>
  <c r="G114"/>
  <c r="H104"/>
  <c r="F11"/>
  <c r="G69" i="16"/>
  <c r="G202" i="5"/>
  <c r="G199" s="1"/>
  <c r="H44" i="22"/>
  <c r="L17" i="20" s="1"/>
  <c r="I217" i="5"/>
  <c r="H247"/>
  <c r="H244" s="1"/>
  <c r="F14"/>
  <c r="H144"/>
  <c r="H214"/>
  <c r="G8" i="19"/>
  <c r="K9" i="17" s="1"/>
  <c r="K65" i="1" s="1"/>
  <c r="K16" i="17"/>
  <c r="K72" i="1" s="1"/>
  <c r="K95" s="1"/>
  <c r="G13" i="19"/>
  <c r="G212" i="5"/>
  <c r="G13" i="16"/>
  <c r="K10" i="14" s="1"/>
  <c r="K52" i="1" s="1"/>
  <c r="H8" i="13"/>
  <c r="L9" i="11" s="1"/>
  <c r="L36" i="1" s="1"/>
  <c r="G14" i="5"/>
  <c r="G59"/>
  <c r="H69" i="16"/>
  <c r="I202" i="5"/>
  <c r="K82" i="1" l="1"/>
  <c r="K22" i="20"/>
  <c r="K87" i="1" s="1"/>
  <c r="L82"/>
  <c r="L22" i="20"/>
  <c r="L87" i="1" s="1"/>
  <c r="K12" i="17"/>
  <c r="K68" i="1" s="1"/>
  <c r="K10" i="17"/>
  <c r="K66" i="1" s="1"/>
  <c r="E12" i="4"/>
  <c r="E23" i="5"/>
  <c r="I10" i="1"/>
  <c r="G217" i="5"/>
  <c r="G214" s="1"/>
  <c r="N94" i="1"/>
  <c r="N96"/>
  <c r="G8" i="22"/>
  <c r="K9" i="20" s="1"/>
  <c r="K74" i="1" s="1"/>
  <c r="K8" i="20"/>
  <c r="G244" i="5"/>
  <c r="G144"/>
  <c r="L8" i="14"/>
  <c r="N20" i="8"/>
  <c r="N22"/>
  <c r="L8" i="20"/>
  <c r="H8" i="22"/>
  <c r="L9" i="20" s="1"/>
  <c r="L74" i="1" s="1"/>
  <c r="G207" i="5"/>
  <c r="G204" s="1"/>
  <c r="G209"/>
  <c r="K13" i="17"/>
  <c r="K69" i="1" s="1"/>
  <c r="K8" i="17"/>
  <c r="I247" i="5"/>
  <c r="K8" i="14"/>
  <c r="H11" i="19"/>
  <c r="H6" i="18" s="1"/>
  <c r="I12" i="3" s="1"/>
  <c r="H212" i="5"/>
  <c r="H13" i="19"/>
  <c r="H13" i="16"/>
  <c r="L10" i="14" s="1"/>
  <c r="L52" i="1" s="1"/>
  <c r="D82" i="5"/>
  <c r="D12" s="1"/>
  <c r="H37" i="10"/>
  <c r="D34"/>
  <c r="H14" i="8" s="1"/>
  <c r="H27" i="1" s="1"/>
  <c r="E34" i="10"/>
  <c r="F34"/>
  <c r="J14" i="8" s="1"/>
  <c r="J27" i="1" s="1"/>
  <c r="G34" i="10"/>
  <c r="K14" i="8" s="1"/>
  <c r="K27" i="1" s="1"/>
  <c r="H34" i="10"/>
  <c r="L14" i="8" s="1"/>
  <c r="L27" i="1" s="1"/>
  <c r="H44" i="10"/>
  <c r="H39"/>
  <c r="H29"/>
  <c r="H24"/>
  <c r="G44"/>
  <c r="G39"/>
  <c r="G29"/>
  <c r="G24"/>
  <c r="G13"/>
  <c r="K9" i="8" s="1"/>
  <c r="K22" i="1" s="1"/>
  <c r="D4" i="7"/>
  <c r="L12" i="17" l="1"/>
  <c r="L68" i="1" s="1"/>
  <c r="L10" i="17"/>
  <c r="L66" i="1" s="1"/>
  <c r="I20" i="6"/>
  <c r="I20" i="1" s="1"/>
  <c r="I96" s="1"/>
  <c r="E18" i="5"/>
  <c r="E13" s="1"/>
  <c r="K13" i="8"/>
  <c r="K26" i="1" s="1"/>
  <c r="K15" i="8"/>
  <c r="K28" i="1" s="1"/>
  <c r="L13" i="8"/>
  <c r="L26" i="1" s="1"/>
  <c r="L15" i="8"/>
  <c r="L28" i="1" s="1"/>
  <c r="K12" i="8"/>
  <c r="K25" i="1" s="1"/>
  <c r="K16" i="8"/>
  <c r="K29" i="1" s="1"/>
  <c r="L12" i="8"/>
  <c r="L25" i="1" s="1"/>
  <c r="L16" i="8"/>
  <c r="L29" i="1" s="1"/>
  <c r="I14" i="8"/>
  <c r="I27" i="1" s="1"/>
  <c r="G27"/>
  <c r="H16" i="10"/>
  <c r="H13" s="1"/>
  <c r="L9" i="8" s="1"/>
  <c r="L22" i="1" s="1"/>
  <c r="K18" i="8"/>
  <c r="K31" i="1" s="1"/>
  <c r="G12" i="5"/>
  <c r="H7" i="3"/>
  <c r="N25" i="20"/>
  <c r="N21" i="14"/>
  <c r="I37" i="10"/>
  <c r="H92" i="5"/>
  <c r="I212"/>
  <c r="I207" s="1"/>
  <c r="I11" i="19"/>
  <c r="I6" i="18" s="1"/>
  <c r="J12" i="3" s="1"/>
  <c r="H57" i="5"/>
  <c r="L16" i="17"/>
  <c r="L72" i="1" s="1"/>
  <c r="H8" i="19"/>
  <c r="L9" i="17" s="1"/>
  <c r="L65" i="1" s="1"/>
  <c r="H207" i="5"/>
  <c r="H204" s="1"/>
  <c r="H209"/>
  <c r="D8" i="4"/>
  <c r="H7" i="6" s="1"/>
  <c r="G54" i="4"/>
  <c r="G49"/>
  <c r="G44"/>
  <c r="K15" i="6" s="1"/>
  <c r="K15" i="1" s="1"/>
  <c r="G39" i="4"/>
  <c r="K14" i="6" s="1"/>
  <c r="K14" i="1" s="1"/>
  <c r="G34" i="4"/>
  <c r="K13" i="6" s="1"/>
  <c r="G29" i="4"/>
  <c r="K12" i="6" s="1"/>
  <c r="K12" i="1" s="1"/>
  <c r="G24" i="5"/>
  <c r="G13" i="4"/>
  <c r="F54"/>
  <c r="F49"/>
  <c r="F44"/>
  <c r="J15" i="6" s="1"/>
  <c r="J15" i="1" s="1"/>
  <c r="F39" i="4"/>
  <c r="J14" i="6" s="1"/>
  <c r="J14" i="1" s="1"/>
  <c r="F34" i="4"/>
  <c r="J13" i="6" s="1"/>
  <c r="F29" i="4"/>
  <c r="J12" i="6" s="1"/>
  <c r="J12" i="1" s="1"/>
  <c r="F24" i="5"/>
  <c r="F13" i="4"/>
  <c r="F8"/>
  <c r="J7" i="6" s="1"/>
  <c r="J7" i="1" s="1"/>
  <c r="J13" l="1"/>
  <c r="J16" i="6"/>
  <c r="J16" i="1" s="1"/>
  <c r="K13"/>
  <c r="K16" i="6"/>
  <c r="K16" i="1" s="1"/>
  <c r="K92" s="1"/>
  <c r="F19" i="5"/>
  <c r="J8" i="6"/>
  <c r="J8" i="1" s="1"/>
  <c r="G19" i="5"/>
  <c r="K8" i="6"/>
  <c r="K8" i="1" s="1"/>
  <c r="H7"/>
  <c r="M16" i="17"/>
  <c r="M72" i="1" s="1"/>
  <c r="N72" s="1"/>
  <c r="L18" i="8"/>
  <c r="L31" i="1" s="1"/>
  <c r="I34" i="10"/>
  <c r="M14" i="8" s="1"/>
  <c r="M27" i="1" s="1"/>
  <c r="N27" s="1"/>
  <c r="I16" i="10"/>
  <c r="H11"/>
  <c r="H8" s="1"/>
  <c r="L8" i="8" s="1"/>
  <c r="H67" i="5"/>
  <c r="H64" s="1"/>
  <c r="K7" i="8"/>
  <c r="I92" i="5"/>
  <c r="H89"/>
  <c r="L7" i="8"/>
  <c r="I57" i="5"/>
  <c r="H54"/>
  <c r="N18" i="6"/>
  <c r="N17"/>
  <c r="N20"/>
  <c r="G8" i="4"/>
  <c r="L21" i="1" l="1"/>
  <c r="N8" i="8"/>
  <c r="N16" i="17"/>
  <c r="G9" i="5"/>
  <c r="K7" i="6"/>
  <c r="H6" i="9"/>
  <c r="I9" i="3" s="1"/>
  <c r="I7" s="1"/>
  <c r="L21" i="8"/>
  <c r="L34" i="1" s="1"/>
  <c r="H62" i="5"/>
  <c r="H59" s="1"/>
  <c r="I11" i="10"/>
  <c r="I8" s="1"/>
  <c r="M8" i="8" s="1"/>
  <c r="I67" i="5"/>
  <c r="I62"/>
  <c r="I12" s="1"/>
  <c r="H12"/>
  <c r="H14"/>
  <c r="I14"/>
  <c r="N19" i="6"/>
  <c r="D13" i="19"/>
  <c r="H12" i="17" l="1"/>
  <c r="H68" i="1" s="1"/>
  <c r="H10" i="17"/>
  <c r="M21" i="1"/>
  <c r="N21" s="1"/>
  <c r="L95"/>
  <c r="K7"/>
  <c r="M21" i="8"/>
  <c r="I6" i="9"/>
  <c r="J9" i="3" s="1"/>
  <c r="E13" i="19"/>
  <c r="I12" i="17" l="1"/>
  <c r="I68" i="1" s="1"/>
  <c r="I10" i="17"/>
  <c r="I66" i="1" s="1"/>
  <c r="H66"/>
  <c r="N21" i="8"/>
  <c r="M34" i="1"/>
  <c r="E239" i="5"/>
  <c r="E244"/>
  <c r="D224"/>
  <c r="D229"/>
  <c r="D234"/>
  <c r="D239"/>
  <c r="D244"/>
  <c r="E224"/>
  <c r="E229"/>
  <c r="E234"/>
  <c r="E169"/>
  <c r="E179"/>
  <c r="E174"/>
  <c r="D164"/>
  <c r="D209"/>
  <c r="E209"/>
  <c r="E199"/>
  <c r="E194"/>
  <c r="D199"/>
  <c r="D194"/>
  <c r="E154"/>
  <c r="E159"/>
  <c r="E184"/>
  <c r="E164"/>
  <c r="E189"/>
  <c r="M95" i="1" l="1"/>
  <c r="N95" s="1"/>
  <c r="N34"/>
  <c r="F109" i="5"/>
  <c r="D109" l="1"/>
  <c r="E134"/>
  <c r="E129"/>
  <c r="E124"/>
  <c r="E119"/>
  <c r="E114"/>
  <c r="D134"/>
  <c r="D129"/>
  <c r="D124"/>
  <c r="D119"/>
  <c r="D114"/>
  <c r="E109"/>
  <c r="E14" l="1"/>
  <c r="D14"/>
  <c r="D44" i="22"/>
  <c r="H17" i="20" s="1"/>
  <c r="E44" i="22"/>
  <c r="I17" i="20" s="1"/>
  <c r="I82" i="1" s="1"/>
  <c r="E29" i="22"/>
  <c r="I14" i="20" s="1"/>
  <c r="I79" i="1" s="1"/>
  <c r="D29" i="22"/>
  <c r="H14" i="20" s="1"/>
  <c r="H79" i="1" s="1"/>
  <c r="E24" i="22"/>
  <c r="I13" i="20" s="1"/>
  <c r="I78" i="1" s="1"/>
  <c r="D24" i="22"/>
  <c r="H13" i="20" s="1"/>
  <c r="H78" i="1" s="1"/>
  <c r="E13" i="22"/>
  <c r="I10" i="20" s="1"/>
  <c r="I75" i="1" s="1"/>
  <c r="D13" i="22"/>
  <c r="H10" i="20" s="1"/>
  <c r="D34" i="22"/>
  <c r="H15" i="20" s="1"/>
  <c r="E34" i="22"/>
  <c r="I15" i="20" s="1"/>
  <c r="D39" i="22"/>
  <c r="H16" i="20" s="1"/>
  <c r="H81" i="1" s="1"/>
  <c r="E39" i="22"/>
  <c r="I16" i="20" s="1"/>
  <c r="I81" i="1" s="1"/>
  <c r="E69" i="16"/>
  <c r="D69"/>
  <c r="E64"/>
  <c r="D64"/>
  <c r="E59"/>
  <c r="D59"/>
  <c r="E54"/>
  <c r="D54"/>
  <c r="E49"/>
  <c r="D49"/>
  <c r="E44"/>
  <c r="I17" i="14" s="1"/>
  <c r="I59" i="1" s="1"/>
  <c r="D44" i="16"/>
  <c r="H17" i="14" s="1"/>
  <c r="E39" i="16"/>
  <c r="I16" i="14" s="1"/>
  <c r="I58" i="1" s="1"/>
  <c r="D39" i="16"/>
  <c r="H16" i="14" s="1"/>
  <c r="H58" i="1" s="1"/>
  <c r="E34" i="16"/>
  <c r="I15" i="14" s="1"/>
  <c r="D34" i="16"/>
  <c r="H15" i="14" s="1"/>
  <c r="E29" i="16"/>
  <c r="I14" i="14" s="1"/>
  <c r="I56" i="1" s="1"/>
  <c r="D29" i="16"/>
  <c r="H14" i="14" s="1"/>
  <c r="H56" i="1" s="1"/>
  <c r="E24" i="16"/>
  <c r="I13" i="14" s="1"/>
  <c r="I55" i="1" s="1"/>
  <c r="D24" i="16"/>
  <c r="H13" i="14" s="1"/>
  <c r="H55" i="1" s="1"/>
  <c r="E34" i="13"/>
  <c r="I15" i="11" s="1"/>
  <c r="D34" i="13"/>
  <c r="H15" i="11" s="1"/>
  <c r="E29" i="13"/>
  <c r="I14" i="11" s="1"/>
  <c r="I41" i="1" s="1"/>
  <c r="D29" i="13"/>
  <c r="H14" i="11" s="1"/>
  <c r="E24" i="13"/>
  <c r="I13" i="11" s="1"/>
  <c r="I40" i="1" s="1"/>
  <c r="D24" i="13"/>
  <c r="H13" i="11" s="1"/>
  <c r="H40" i="1" s="1"/>
  <c r="E13" i="13"/>
  <c r="I10" i="11" s="1"/>
  <c r="I37" i="1" s="1"/>
  <c r="D13" i="13"/>
  <c r="H10" i="11" s="1"/>
  <c r="G37" i="1"/>
  <c r="I34" i="13"/>
  <c r="M15" i="11" s="1"/>
  <c r="F34" i="13"/>
  <c r="J15" i="11" s="1"/>
  <c r="E44" i="10"/>
  <c r="D44"/>
  <c r="E39"/>
  <c r="D39"/>
  <c r="G28" i="1"/>
  <c r="E29" i="10"/>
  <c r="I13" i="8" s="1"/>
  <c r="I26" i="1" s="1"/>
  <c r="D29" i="10"/>
  <c r="H13" i="8" s="1"/>
  <c r="H26" i="1" s="1"/>
  <c r="E24" i="10"/>
  <c r="I12" i="8" s="1"/>
  <c r="I25" i="1" s="1"/>
  <c r="D24" i="10"/>
  <c r="H12" i="8" s="1"/>
  <c r="H25" i="1" s="1"/>
  <c r="E13" i="10"/>
  <c r="I9" i="8" s="1"/>
  <c r="I22" i="1" s="1"/>
  <c r="D13" i="10"/>
  <c r="H9" i="8" s="1"/>
  <c r="H22" i="1" s="1"/>
  <c r="E54" i="4"/>
  <c r="D54"/>
  <c r="E49"/>
  <c r="D49"/>
  <c r="E44"/>
  <c r="I15" i="6" s="1"/>
  <c r="I15" i="1" s="1"/>
  <c r="D44" i="4"/>
  <c r="H15" i="6" s="1"/>
  <c r="H15" i="1" s="1"/>
  <c r="E39" i="4"/>
  <c r="I14" i="6" s="1"/>
  <c r="I14" i="1" s="1"/>
  <c r="D39" i="4"/>
  <c r="H14" i="6" s="1"/>
  <c r="H14" i="1" s="1"/>
  <c r="E34" i="4"/>
  <c r="I13" i="6" s="1"/>
  <c r="D34" i="4"/>
  <c r="H13" i="6" s="1"/>
  <c r="E29" i="4"/>
  <c r="I12" i="6" s="1"/>
  <c r="I12" i="1" s="1"/>
  <c r="D29" i="4"/>
  <c r="H12" i="6" s="1"/>
  <c r="E24" i="5"/>
  <c r="D24"/>
  <c r="E13" i="4"/>
  <c r="D13"/>
  <c r="E8"/>
  <c r="I7" i="6" s="1"/>
  <c r="I7" i="1" s="1"/>
  <c r="L13" i="17"/>
  <c r="L69" i="1" s="1"/>
  <c r="I13" i="17"/>
  <c r="I69" i="1" s="1"/>
  <c r="H13" i="17"/>
  <c r="H69" i="1" s="1"/>
  <c r="H75" l="1"/>
  <c r="I80"/>
  <c r="I22" i="20"/>
  <c r="I87" i="1" s="1"/>
  <c r="I57"/>
  <c r="I18" i="14"/>
  <c r="I60" i="1" s="1"/>
  <c r="H57"/>
  <c r="H18" i="14"/>
  <c r="H59" i="1"/>
  <c r="H41"/>
  <c r="D19" i="5"/>
  <c r="H8" i="1"/>
  <c r="H12"/>
  <c r="H13"/>
  <c r="H16" i="6"/>
  <c r="H16" i="1" s="1"/>
  <c r="E19" i="5"/>
  <c r="I8" i="6"/>
  <c r="I8" i="1" s="1"/>
  <c r="I13"/>
  <c r="I16" i="6"/>
  <c r="I16" i="1" s="1"/>
  <c r="M42"/>
  <c r="M19" i="11"/>
  <c r="M46" i="1" s="1"/>
  <c r="G42"/>
  <c r="I42"/>
  <c r="I19" i="11"/>
  <c r="I46" i="1" s="1"/>
  <c r="J42"/>
  <c r="J19" i="11"/>
  <c r="J46" i="1" s="1"/>
  <c r="H42"/>
  <c r="N42" s="1"/>
  <c r="N46" s="1"/>
  <c r="H19" i="11"/>
  <c r="H46" i="1" s="1"/>
  <c r="H82"/>
  <c r="H80"/>
  <c r="H22" i="20"/>
  <c r="H37" i="1"/>
  <c r="G26"/>
  <c r="I15" i="8"/>
  <c r="I28" i="1" s="1"/>
  <c r="H16" i="8"/>
  <c r="H29" i="1" s="1"/>
  <c r="G25"/>
  <c r="H15" i="8"/>
  <c r="H28" i="1" s="1"/>
  <c r="G29"/>
  <c r="I16" i="8"/>
  <c r="I29" i="1" s="1"/>
  <c r="N17" i="11"/>
  <c r="E13" i="16"/>
  <c r="I10" i="14" s="1"/>
  <c r="I52" i="1" s="1"/>
  <c r="E8" i="13"/>
  <c r="I9" i="11" s="1"/>
  <c r="I36" i="1" s="1"/>
  <c r="H87" l="1"/>
  <c r="H60"/>
  <c r="H18" i="8"/>
  <c r="H31" i="1" s="1"/>
  <c r="I18" i="8"/>
  <c r="I31" i="1" s="1"/>
  <c r="I92" s="1"/>
  <c r="H92" l="1"/>
  <c r="I13" i="22"/>
  <c r="M10" i="20" s="1"/>
  <c r="M75" i="1" s="1"/>
  <c r="F13" i="22"/>
  <c r="J10" i="20" s="1"/>
  <c r="F24" i="22"/>
  <c r="J13" i="20" s="1"/>
  <c r="J78" i="1" s="1"/>
  <c r="I24" i="22"/>
  <c r="M13" i="20" s="1"/>
  <c r="M78" i="1" s="1"/>
  <c r="F29" i="22"/>
  <c r="J14" i="20" s="1"/>
  <c r="J79" i="1" s="1"/>
  <c r="I29" i="22"/>
  <c r="M14" i="20" s="1"/>
  <c r="M79" i="1" s="1"/>
  <c r="F34" i="22"/>
  <c r="J15" i="20" s="1"/>
  <c r="I34" i="22"/>
  <c r="M15" i="20" s="1"/>
  <c r="F39" i="22"/>
  <c r="J16" i="20" s="1"/>
  <c r="J81" i="1" s="1"/>
  <c r="I39" i="22"/>
  <c r="M16" i="20" s="1"/>
  <c r="M81" i="1" s="1"/>
  <c r="F44" i="22"/>
  <c r="J17" i="20" s="1"/>
  <c r="I44" i="22"/>
  <c r="M17" i="20" s="1"/>
  <c r="M82" i="1" s="1"/>
  <c r="I13" i="19"/>
  <c r="F13"/>
  <c r="I69" i="16"/>
  <c r="F69"/>
  <c r="I64"/>
  <c r="F64"/>
  <c r="I59"/>
  <c r="F59"/>
  <c r="I54"/>
  <c r="F54"/>
  <c r="I49"/>
  <c r="F49"/>
  <c r="I44"/>
  <c r="M17" i="14" s="1"/>
  <c r="M59" i="1" s="1"/>
  <c r="F44" i="16"/>
  <c r="J17" i="14" s="1"/>
  <c r="J59" i="1" s="1"/>
  <c r="N59" s="1"/>
  <c r="I39" i="16"/>
  <c r="M16" i="14" s="1"/>
  <c r="M58" i="1" s="1"/>
  <c r="F39" i="16"/>
  <c r="J16" i="14" s="1"/>
  <c r="J58" i="1" s="1"/>
  <c r="N58" s="1"/>
  <c r="I34" i="16"/>
  <c r="M15" i="14" s="1"/>
  <c r="F34" i="16"/>
  <c r="J15" i="14" s="1"/>
  <c r="I29" i="16"/>
  <c r="M14" i="14" s="1"/>
  <c r="M56" i="1" s="1"/>
  <c r="F29" i="16"/>
  <c r="J14" i="14" s="1"/>
  <c r="J56" i="1" s="1"/>
  <c r="N56" s="1"/>
  <c r="I24" i="16"/>
  <c r="M13" i="14" s="1"/>
  <c r="M55" i="1" s="1"/>
  <c r="F24" i="16"/>
  <c r="J13" i="14" s="1"/>
  <c r="J55" i="1" s="1"/>
  <c r="N55" s="1"/>
  <c r="F8" i="13"/>
  <c r="J9" i="11" s="1"/>
  <c r="J36" i="1" s="1"/>
  <c r="I8" i="13"/>
  <c r="M9" i="11" s="1"/>
  <c r="M36" i="1" s="1"/>
  <c r="I29" i="13"/>
  <c r="M14" i="11" s="1"/>
  <c r="M41" i="1" s="1"/>
  <c r="F29" i="13"/>
  <c r="J14" i="11" s="1"/>
  <c r="I24" i="13"/>
  <c r="M13" i="11" s="1"/>
  <c r="M40" i="1" s="1"/>
  <c r="F24" i="13"/>
  <c r="J13" i="11" s="1"/>
  <c r="J40" i="1" s="1"/>
  <c r="I13" i="13"/>
  <c r="M10" i="11" s="1"/>
  <c r="M37" i="1" s="1"/>
  <c r="F13" i="13"/>
  <c r="J10" i="11" s="1"/>
  <c r="I44" i="10"/>
  <c r="F44"/>
  <c r="I39"/>
  <c r="F39"/>
  <c r="I29"/>
  <c r="F29"/>
  <c r="I24"/>
  <c r="F24"/>
  <c r="I13"/>
  <c r="M9" i="8" s="1"/>
  <c r="M22" i="1" s="1"/>
  <c r="F13" i="10"/>
  <c r="J9" i="8" s="1"/>
  <c r="J22" i="1" s="1"/>
  <c r="J75" l="1"/>
  <c r="N10" i="20"/>
  <c r="M80" i="1"/>
  <c r="M22" i="20"/>
  <c r="M87" i="1" s="1"/>
  <c r="J82"/>
  <c r="N82" s="1"/>
  <c r="N17" i="20"/>
  <c r="J80" i="1"/>
  <c r="N80" s="1"/>
  <c r="J22" i="20"/>
  <c r="N81" i="1"/>
  <c r="N79"/>
  <c r="N78"/>
  <c r="J12" i="17"/>
  <c r="J68" i="1" s="1"/>
  <c r="J10" i="17"/>
  <c r="M12"/>
  <c r="M68" i="1" s="1"/>
  <c r="M10" i="17"/>
  <c r="M66" i="1" s="1"/>
  <c r="M57"/>
  <c r="M18" i="14"/>
  <c r="M60" i="1" s="1"/>
  <c r="J57"/>
  <c r="N57" s="1"/>
  <c r="J18" i="14"/>
  <c r="N15"/>
  <c r="J41" i="1"/>
  <c r="N41" s="1"/>
  <c r="N14" i="11"/>
  <c r="N10"/>
  <c r="N9" s="1"/>
  <c r="N40" i="1"/>
  <c r="N22"/>
  <c r="J37"/>
  <c r="N37" s="1"/>
  <c r="N36" s="1"/>
  <c r="J12" i="8"/>
  <c r="J25" i="1" s="1"/>
  <c r="J13" i="8"/>
  <c r="J26" i="1" s="1"/>
  <c r="J15" i="8"/>
  <c r="J28" i="1" s="1"/>
  <c r="J16" i="8"/>
  <c r="J29" i="1" s="1"/>
  <c r="M12" i="8"/>
  <c r="M25" i="1" s="1"/>
  <c r="M13" i="8"/>
  <c r="M26" i="1" s="1"/>
  <c r="M15" i="8"/>
  <c r="M28" i="1" s="1"/>
  <c r="M16" i="8"/>
  <c r="M29" i="1" s="1"/>
  <c r="N21" i="20"/>
  <c r="N13"/>
  <c r="M13" i="17"/>
  <c r="M69" i="1" s="1"/>
  <c r="N15" i="11"/>
  <c r="N13"/>
  <c r="N15" i="20"/>
  <c r="N16"/>
  <c r="J8" i="17"/>
  <c r="J13"/>
  <c r="J69" i="1" s="1"/>
  <c r="N69" s="1"/>
  <c r="N12" i="17"/>
  <c r="N12" i="8"/>
  <c r="N14"/>
  <c r="N14" i="20"/>
  <c r="M8" i="11"/>
  <c r="N12" i="14"/>
  <c r="N14"/>
  <c r="N16"/>
  <c r="N17"/>
  <c r="N13"/>
  <c r="I13" i="16"/>
  <c r="M10" i="14" s="1"/>
  <c r="M52" i="1" s="1"/>
  <c r="N13" i="8"/>
  <c r="N16"/>
  <c r="F13" i="16"/>
  <c r="J10" i="14" s="1"/>
  <c r="J52" i="1" s="1"/>
  <c r="D8" i="13"/>
  <c r="H9" i="11" s="1"/>
  <c r="H36" i="1" s="1"/>
  <c r="D13" i="16"/>
  <c r="H10" i="14" s="1"/>
  <c r="H52" i="1" s="1"/>
  <c r="I54" i="4"/>
  <c r="H54"/>
  <c r="I49"/>
  <c r="H49"/>
  <c r="I44"/>
  <c r="M15" i="6" s="1"/>
  <c r="M15" i="1" s="1"/>
  <c r="H44" i="4"/>
  <c r="L15" i="6" s="1"/>
  <c r="L15" i="1" s="1"/>
  <c r="I39" i="4"/>
  <c r="M14" i="6" s="1"/>
  <c r="M14" i="1" s="1"/>
  <c r="H39" i="4"/>
  <c r="L14" i="6" s="1"/>
  <c r="L14" i="1" s="1"/>
  <c r="I34" i="4"/>
  <c r="M13" i="6" s="1"/>
  <c r="H34" i="4"/>
  <c r="L13" i="6" s="1"/>
  <c r="I29" i="4"/>
  <c r="M12" i="6" s="1"/>
  <c r="M12" i="1" s="1"/>
  <c r="H29" i="4"/>
  <c r="L12" i="6" s="1"/>
  <c r="I24" i="5"/>
  <c r="H24"/>
  <c r="I13" i="4"/>
  <c r="H13"/>
  <c r="J87" i="1" l="1"/>
  <c r="N87" s="1"/>
  <c r="N22" i="20"/>
  <c r="N52" i="1"/>
  <c r="N68"/>
  <c r="J66"/>
  <c r="N66" s="1"/>
  <c r="N10" i="17"/>
  <c r="J60" i="1"/>
  <c r="N60" s="1"/>
  <c r="N18" i="14"/>
  <c r="N10"/>
  <c r="N29" i="1"/>
  <c r="N26"/>
  <c r="N28"/>
  <c r="N25"/>
  <c r="I19" i="5"/>
  <c r="M8" i="6"/>
  <c r="M8" i="1" s="1"/>
  <c r="H19" i="5"/>
  <c r="L8" i="6"/>
  <c r="L8" i="1" s="1"/>
  <c r="N8" s="1"/>
  <c r="L12"/>
  <c r="N12" s="1"/>
  <c r="N12" i="6"/>
  <c r="L13" i="1"/>
  <c r="L16" i="6"/>
  <c r="L16" i="1" s="1"/>
  <c r="N14"/>
  <c r="N15"/>
  <c r="M13"/>
  <c r="M16" i="6"/>
  <c r="M16" i="1" s="1"/>
  <c r="N19" i="11"/>
  <c r="N13" i="17"/>
  <c r="M18" i="8"/>
  <c r="M31" i="1" s="1"/>
  <c r="J18" i="8"/>
  <c r="J31" i="1" s="1"/>
  <c r="N15" i="8"/>
  <c r="N9"/>
  <c r="N13" i="6"/>
  <c r="N15"/>
  <c r="N11"/>
  <c r="N14"/>
  <c r="H8" i="4"/>
  <c r="I8"/>
  <c r="M7" i="6" s="1"/>
  <c r="M7" i="1" s="1"/>
  <c r="J92" l="1"/>
  <c r="N31"/>
  <c r="M92"/>
  <c r="L92"/>
  <c r="N16"/>
  <c r="H9" i="5"/>
  <c r="L7" i="6"/>
  <c r="N13" i="1"/>
  <c r="N8" i="6"/>
  <c r="N18" i="8"/>
  <c r="N92" i="1" l="1"/>
  <c r="L7"/>
  <c r="N7" s="1"/>
  <c r="G8" i="11"/>
  <c r="H8"/>
  <c r="I8"/>
  <c r="J8"/>
  <c r="M8" i="20" l="1"/>
  <c r="M8" i="17"/>
  <c r="N8"/>
  <c r="M8" i="14"/>
  <c r="M7" i="8"/>
  <c r="F244" i="5"/>
  <c r="F239"/>
  <c r="F234"/>
  <c r="F229"/>
  <c r="F224"/>
  <c r="F219"/>
  <c r="F209"/>
  <c r="F199"/>
  <c r="F194"/>
  <c r="F189"/>
  <c r="F184"/>
  <c r="F179"/>
  <c r="F174"/>
  <c r="F169"/>
  <c r="F164"/>
  <c r="F159"/>
  <c r="F154"/>
  <c r="F149"/>
  <c r="F134"/>
  <c r="F129"/>
  <c r="F124"/>
  <c r="F119"/>
  <c r="F114"/>
  <c r="F99"/>
  <c r="F94"/>
  <c r="F89"/>
  <c r="F84"/>
  <c r="F79"/>
  <c r="F74"/>
  <c r="F69"/>
  <c r="F64"/>
  <c r="F54"/>
  <c r="F49"/>
  <c r="F44"/>
  <c r="F39"/>
  <c r="F34"/>
  <c r="F29"/>
  <c r="G7" i="3" l="1"/>
  <c r="N8" i="11"/>
  <c r="F8" i="22"/>
  <c r="J9" i="20" s="1"/>
  <c r="J74" i="1" s="1"/>
  <c r="N8" i="20"/>
  <c r="F8" i="19"/>
  <c r="J9" i="17" s="1"/>
  <c r="J65" i="1" s="1"/>
  <c r="N8" i="14"/>
  <c r="N7" i="8"/>
  <c r="F214" i="5"/>
  <c r="F204"/>
  <c r="F144"/>
  <c r="F104"/>
  <c r="F59"/>
  <c r="G8" i="20"/>
  <c r="I8"/>
  <c r="J8"/>
  <c r="H8"/>
  <c r="I8" i="17"/>
  <c r="L8"/>
  <c r="H8"/>
  <c r="G8" i="14"/>
  <c r="I8"/>
  <c r="J8"/>
  <c r="H8"/>
  <c r="I7" i="8"/>
  <c r="J7"/>
  <c r="H7"/>
  <c r="F9" i="5" l="1"/>
  <c r="F7" i="3" l="1"/>
  <c r="E219" i="5" l="1"/>
  <c r="E214"/>
  <c r="E204"/>
  <c r="E149"/>
  <c r="E144"/>
  <c r="E104"/>
  <c r="E99"/>
  <c r="E94"/>
  <c r="E89"/>
  <c r="E84"/>
  <c r="E79"/>
  <c r="E74"/>
  <c r="E69"/>
  <c r="E64"/>
  <c r="E59"/>
  <c r="E54"/>
  <c r="E49"/>
  <c r="E44"/>
  <c r="E39"/>
  <c r="E34"/>
  <c r="E29"/>
  <c r="E8" i="19" l="1"/>
  <c r="I9" i="17" s="1"/>
  <c r="I65" i="1" s="1"/>
  <c r="E8" i="22"/>
  <c r="I9" i="20" s="1"/>
  <c r="I74" i="1" s="1"/>
  <c r="E9" i="5"/>
  <c r="D144" l="1"/>
  <c r="I144"/>
  <c r="I99" l="1"/>
  <c r="D99"/>
  <c r="I54"/>
  <c r="D54"/>
  <c r="I94" l="1"/>
  <c r="D94"/>
  <c r="G8" i="17" l="1"/>
  <c r="G36" i="1"/>
  <c r="D8" i="19" l="1"/>
  <c r="H9" i="17" s="1"/>
  <c r="D8" i="22"/>
  <c r="H9" i="20" s="1"/>
  <c r="I8" i="22"/>
  <c r="M9" i="20" s="1"/>
  <c r="M74" i="1" s="1"/>
  <c r="I8" i="19"/>
  <c r="M9" i="17" s="1"/>
  <c r="M65" i="1" s="1"/>
  <c r="H74" l="1"/>
  <c r="N9" i="20"/>
  <c r="H65" i="1"/>
  <c r="N65" s="1"/>
  <c r="N9" i="17"/>
  <c r="I174" i="5"/>
  <c r="D174"/>
  <c r="I244" l="1"/>
  <c r="D189"/>
  <c r="I189"/>
  <c r="D184"/>
  <c r="I184"/>
  <c r="D179"/>
  <c r="I179"/>
  <c r="D169"/>
  <c r="I169"/>
  <c r="I164"/>
  <c r="D159"/>
  <c r="I159"/>
  <c r="D154"/>
  <c r="I154"/>
  <c r="D89"/>
  <c r="I89"/>
  <c r="D104" l="1"/>
  <c r="I104"/>
  <c r="I239" l="1"/>
  <c r="I234"/>
  <c r="I229"/>
  <c r="I224"/>
  <c r="D219"/>
  <c r="I219"/>
  <c r="I209"/>
  <c r="I199"/>
  <c r="I194"/>
  <c r="D149"/>
  <c r="I149"/>
  <c r="I134"/>
  <c r="I129"/>
  <c r="I124"/>
  <c r="I119"/>
  <c r="I114"/>
  <c r="I109"/>
  <c r="D84"/>
  <c r="I84"/>
  <c r="D79"/>
  <c r="I79"/>
  <c r="D74"/>
  <c r="I74"/>
  <c r="D69"/>
  <c r="I69"/>
  <c r="D64"/>
  <c r="I64"/>
  <c r="D49"/>
  <c r="I49"/>
  <c r="D44"/>
  <c r="I44"/>
  <c r="D39"/>
  <c r="I39"/>
  <c r="D34"/>
  <c r="I34"/>
  <c r="D29"/>
  <c r="I29"/>
  <c r="I214" l="1"/>
  <c r="I59"/>
  <c r="D204"/>
  <c r="D214"/>
  <c r="I204"/>
  <c r="D59"/>
  <c r="J7" i="3" l="1"/>
  <c r="E7"/>
  <c r="I9" i="5"/>
  <c r="D9"/>
</calcChain>
</file>

<file path=xl/sharedStrings.xml><?xml version="1.0" encoding="utf-8"?>
<sst xmlns="http://schemas.openxmlformats.org/spreadsheetml/2006/main" count="1678" uniqueCount="255">
  <si>
    <t>№ п/п</t>
  </si>
  <si>
    <t>Наименование подпрограммы муниципальной программы, основного мероприятия, мероприятий муниципальной программы, мероприятий, реализуемых в рамках основного мероприятия</t>
  </si>
  <si>
    <t>Ожидаемый социально-экономический эффект</t>
  </si>
  <si>
    <t>Ответственный исполнитель</t>
  </si>
  <si>
    <t>Срок</t>
  </si>
  <si>
    <t>Финансовые показатели, тыс.руб.</t>
  </si>
  <si>
    <t>Начала реализации</t>
  </si>
  <si>
    <t>Окончания реализации</t>
  </si>
  <si>
    <t>Итого</t>
  </si>
  <si>
    <t>План по программе</t>
  </si>
  <si>
    <t>Совершенствование музейно-выставочной деятельности</t>
  </si>
  <si>
    <t>МАУК «ХИО»</t>
  </si>
  <si>
    <t>2.</t>
  </si>
  <si>
    <t>Развитие библиотечной системы</t>
  </si>
  <si>
    <t xml:space="preserve">Индикаторы 8-10, индикатор 12 </t>
  </si>
  <si>
    <t>МАУК «ЦБС»</t>
  </si>
  <si>
    <t xml:space="preserve">3. </t>
  </si>
  <si>
    <t>Развитие культурно-досуговой деятельности</t>
  </si>
  <si>
    <t>Индикаторы 13-20</t>
  </si>
  <si>
    <t>МАУК «КДО»</t>
  </si>
  <si>
    <t>4.</t>
  </si>
  <si>
    <t>Образование в области культуры</t>
  </si>
  <si>
    <t>Индикатор 21, индикатор 23, индикаторы 25-30.</t>
  </si>
  <si>
    <t>МАУ ДО «ДШИ»</t>
  </si>
  <si>
    <t>5.</t>
  </si>
  <si>
    <t>Индикатор 31, индикатор 32.</t>
  </si>
  <si>
    <t>Отдел культуры администрации МО «город Северобайкальск», МАУК «КДО»</t>
  </si>
  <si>
    <t>Проведение общегородских массовых мероприятий</t>
  </si>
  <si>
    <t>6.</t>
  </si>
  <si>
    <t>Совершенствование управления в сфере культуры, искусств и средств массовой информации</t>
  </si>
  <si>
    <t>Индикаторы 33-36.</t>
  </si>
  <si>
    <t>Отдел культуры администрации МО «город Северобайкальск», МАУ «Редакция газеты «Северный Байкал»</t>
  </si>
  <si>
    <t>Статус</t>
  </si>
  <si>
    <t>Наименование муниципальной программы, подпрограммы, основного мероприятия</t>
  </si>
  <si>
    <t>Ответственный исполнитель, соисполнитель</t>
  </si>
  <si>
    <t>Расходы (тыс.руб.), годы</t>
  </si>
  <si>
    <t>2020г</t>
  </si>
  <si>
    <t>Утверждено в бюджете города</t>
  </si>
  <si>
    <t>Муниципальная программа</t>
  </si>
  <si>
    <t xml:space="preserve">Развитие отрасли «Культура» и средств массовой информации» </t>
  </si>
  <si>
    <t>Отдел культуры администрации МО «город Северобайкальск»</t>
  </si>
  <si>
    <t>Подпрограмма 1.</t>
  </si>
  <si>
    <t>Мероприятие 1.7.</t>
  </si>
  <si>
    <t>Подпрограмма 2.</t>
  </si>
  <si>
    <t>Мероприятие 2.2.</t>
  </si>
  <si>
    <t>Мероприятие 2.3.</t>
  </si>
  <si>
    <t>Мероприятие 2.4.</t>
  </si>
  <si>
    <t>Подпрограмма 3.</t>
  </si>
  <si>
    <t>Мероприятие 3.3.</t>
  </si>
  <si>
    <t>Подпрограмма 4.</t>
  </si>
  <si>
    <t>Мероприятие 4.3.</t>
  </si>
  <si>
    <t>Мероприятие 4.5.</t>
  </si>
  <si>
    <t>Подпрограмма 5.</t>
  </si>
  <si>
    <t>Организация и проведение общегородских праздничных мероприятий</t>
  </si>
  <si>
    <t>Подпрограмма 6.</t>
  </si>
  <si>
    <t>Мероприятие 6.2.</t>
  </si>
  <si>
    <t>Мероприятие 6.3.</t>
  </si>
  <si>
    <t>Мероприятие 6.6.</t>
  </si>
  <si>
    <t xml:space="preserve">финансирования  </t>
  </si>
  <si>
    <t>Оценка расходов (тыс. руб.), годы</t>
  </si>
  <si>
    <t>2020 год</t>
  </si>
  <si>
    <t xml:space="preserve">всего           </t>
  </si>
  <si>
    <t xml:space="preserve">республиканский бюджет          </t>
  </si>
  <si>
    <t>местный бюджет</t>
  </si>
  <si>
    <t>прочие источники</t>
  </si>
  <si>
    <t>Мероприятие 1.1</t>
  </si>
  <si>
    <t>Мероприятие 1.2</t>
  </si>
  <si>
    <t>Мероприятие 1.3</t>
  </si>
  <si>
    <t>Мероприятие 1.7</t>
  </si>
  <si>
    <t xml:space="preserve">Развитие библиотечной системы                 </t>
  </si>
  <si>
    <t xml:space="preserve">федеральный бюджет          </t>
  </si>
  <si>
    <t>Мероприятие 2.1</t>
  </si>
  <si>
    <t xml:space="preserve">всего        </t>
  </si>
  <si>
    <t>Мероприятие 3.1</t>
  </si>
  <si>
    <t>Мероприятие 3.2</t>
  </si>
  <si>
    <t>Мероприятие 3.4</t>
  </si>
  <si>
    <t>Мероприятие 3.5</t>
  </si>
  <si>
    <t>Мероприятие 4.1</t>
  </si>
  <si>
    <t>Мероприятие 4.3</t>
  </si>
  <si>
    <t>Мероприятие 4.4</t>
  </si>
  <si>
    <t>Мероприятие 4.5</t>
  </si>
  <si>
    <t>Мероприятие 5.1</t>
  </si>
  <si>
    <t>Мероприятие 6.1</t>
  </si>
  <si>
    <t>Источник</t>
  </si>
  <si>
    <t xml:space="preserve">Источник        </t>
  </si>
  <si>
    <r>
      <rPr>
        <b/>
        <sz val="10"/>
        <rFont val="Times New Roman"/>
        <family val="1"/>
        <charset val="204"/>
      </rPr>
      <t xml:space="preserve">Статус    </t>
    </r>
    <r>
      <rPr>
        <sz val="10"/>
        <rFont val="Times New Roman"/>
        <family val="1"/>
        <charset val="204"/>
      </rPr>
      <t xml:space="preserve">         </t>
    </r>
  </si>
  <si>
    <t>Муниципальная   программа</t>
  </si>
  <si>
    <t>«Развитие отрасли «Культура» и средств массовой информации» (2015-2020 г)</t>
  </si>
  <si>
    <r>
      <rPr>
        <b/>
        <sz val="14"/>
        <color theme="1"/>
        <rFont val="Calibri"/>
        <family val="2"/>
        <charset val="204"/>
        <scheme val="minor"/>
      </rPr>
      <t>РЕСУРСНОЕ ОБЕСПЕЧЕНИЕ МУНИЦИПАЛЬНОЙ ПРОГРАММЫ ЗА СЧЁТ
СРЕДСТВ ВСЕХ ИСТОЧНИКОВ И НАПРАВЛЕНИЙ ФИНАНСИРОВАНИЯ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</si>
  <si>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Раздел 7. Ресурсное обеспечение Подпрограммы за счёт
Средств бюджета МО «город Северобайкальск».
</t>
  </si>
  <si>
    <t>Ресурсное обеспечение Подпрограммы за счёт средств всех источников и направлений финансирования</t>
  </si>
  <si>
    <t xml:space="preserve">Раздел 7. Ресурсное обеспечение Подпрограммы за счёт 
средств бюджета МО «город Северобайкальск»
</t>
  </si>
  <si>
    <t xml:space="preserve">Ресурсное обеспечение Подпрограммы за счёт 
средств всех источников и направлений финансирования
</t>
  </si>
  <si>
    <t xml:space="preserve">РАЗДЕЛ 7. РЕСУРСНОЕ ОБЕСПЕЧЕНИЕ МУНИЦИПАЛЬНОЙ ПОДПРОГРАММЫ ЗА СЧЁТ
СРЕДСТВ БЮДЖЕТА МО «город Северобайкальск».
</t>
  </si>
  <si>
    <t xml:space="preserve">РЕСУРСНОЕ ОБЕСПЕЧЕНИЕ МУНИЦИПАЛЬНОЙ ПОДПРОГРАММЫ ЗА СЧЁТ
СРЕДСТВ ВСЕХ ИСТОЧНИКОВ И НАПРАВЛЕНИЙ ФИНАНСИРОВАНИЯ
</t>
  </si>
  <si>
    <t xml:space="preserve">РЕСУРСНОЕ ОБЕСПЕЧЕНИЕ МУНИЦИПАЛЬНОЙ ПОДПРОГРАММЫ ЗА СЧЁТ
СРЕДСТВ ВСЕХ ИСТОЧНИКОВ И НАПРАВЛЕНИЙ ФИНАНСИРОВАНИЯ.
</t>
  </si>
  <si>
    <t>утверждено в бюджете города</t>
  </si>
  <si>
    <t>всего</t>
  </si>
  <si>
    <t xml:space="preserve">местный бюджет          </t>
  </si>
  <si>
    <t>Реализация дополнительных общеобразовательных предпрофессиональных программ в области искусства (живопись)</t>
  </si>
  <si>
    <t>Мероприятие 4.2.5.</t>
  </si>
  <si>
    <t>Реализация дополнительных общеобразовательных предпрофессиональных программ в области искусства (хореографическое творчество)</t>
  </si>
  <si>
    <t xml:space="preserve">федеральный бюджет    </t>
  </si>
  <si>
    <t>федеральный бюджет</t>
  </si>
  <si>
    <t xml:space="preserve">федеральный бюджет     </t>
  </si>
  <si>
    <t xml:space="preserve">Источник   финансирования     </t>
  </si>
  <si>
    <r>
      <rPr>
        <b/>
        <sz val="14"/>
        <color theme="1"/>
        <rFont val="Times New Roman"/>
        <family val="1"/>
        <charset val="204"/>
      </rPr>
      <t xml:space="preserve">Ресурсное обеспечение муниципальной подпрограммы за счёт средств всех источников и направлений финансирования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</si>
  <si>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Мероприятие 4.2.6.</t>
  </si>
  <si>
    <t xml:space="preserve">Организация и проведение общегородских праздничных мероприятий в городе Северобайкальск </t>
  </si>
  <si>
    <t>Мероприятие 1.8.</t>
  </si>
  <si>
    <t>Ресурсное обеспечение за счёт средств бюджета МО "город Северобайкальск"</t>
  </si>
  <si>
    <t xml:space="preserve">федеральный  бюджет   </t>
  </si>
  <si>
    <t>МБ</t>
  </si>
  <si>
    <t>Раздел 6. План подпрограммных мероприятий.</t>
  </si>
  <si>
    <t xml:space="preserve">РАЗДЕЛ 7. РЕСУРСНОЕ ОБЕСПЕЧЕНИЕ МУНИЦИПАЛЬНОЙ ПОДПРОГРАММЫ ЗА СЧЁТ
СРЕДСТВ БЮДЖЕТА МО «город Северобайкальск»
</t>
  </si>
  <si>
    <r>
      <rPr>
        <b/>
        <sz val="14"/>
        <color theme="1"/>
        <rFont val="Times New Roman"/>
        <family val="1"/>
        <charset val="204"/>
      </rPr>
      <t>Ресурсное обеспечение муниципальной подпрограммы за счёт
средств всех источников и направлений финансирования</t>
    </r>
    <r>
      <rPr>
        <b/>
        <sz val="14"/>
        <color theme="1"/>
        <rFont val="Calibri"/>
        <family val="2"/>
        <charset val="204"/>
        <scheme val="minor"/>
      </rPr>
      <t xml:space="preserve">
</t>
    </r>
  </si>
  <si>
    <t>Раздел 6. План подпрограммных мероприятий</t>
  </si>
  <si>
    <t>Укрепление материально-технической базы</t>
  </si>
  <si>
    <t>Проезд к месту проведения отпуска и обратно</t>
  </si>
  <si>
    <t>Основное мероприятие "Обеспечение культурно-досуговой деятельности"</t>
  </si>
  <si>
    <t>Основное мероприятие "Образование в области культуры"</t>
  </si>
  <si>
    <t>Основное мероприятие "Организация и проведение общегородских праздничных мероприятий в городе Северобайкальск"</t>
  </si>
  <si>
    <t>Основное мероприятие "Совершенствование управления в сфере культуры, искусств и средств массовой информации"</t>
  </si>
  <si>
    <t>Организация и проведение общегородских праздничных мероприятий в городе Северобайкальск</t>
  </si>
  <si>
    <t>2021 год</t>
  </si>
  <si>
    <t>2021г</t>
  </si>
  <si>
    <t>2019 г.</t>
  </si>
  <si>
    <t>2020 г.</t>
  </si>
  <si>
    <t>2021 г.</t>
  </si>
  <si>
    <t>Период реализации программы. Подпрограммы</t>
  </si>
  <si>
    <t>план</t>
  </si>
  <si>
    <t>утверждено в бюджете</t>
  </si>
  <si>
    <t>ФБ</t>
  </si>
  <si>
    <t>РБ</t>
  </si>
  <si>
    <t>ВБ</t>
  </si>
  <si>
    <t>х</t>
  </si>
  <si>
    <t>Подпрограмма 1 "Совершенствование музейно-выставочной деятельности"</t>
  </si>
  <si>
    <t>Подпрограмма 3 "Развитие культурно-досуговой деятельности"</t>
  </si>
  <si>
    <t>Подпрограмма 4 "Образование в области культуры"</t>
  </si>
  <si>
    <t>Подпрограмма 6 "Совершенствование управления в сфере культуры, искусств и средств массовой информации"</t>
  </si>
  <si>
    <t>МАУК "КДО"</t>
  </si>
  <si>
    <t>МАУК "ЦБС"</t>
  </si>
  <si>
    <t>МАУК "ХИО"</t>
  </si>
  <si>
    <t>Взносы в фонд капитального ремонта</t>
  </si>
  <si>
    <t xml:space="preserve">Федеральный бюджет          </t>
  </si>
  <si>
    <t xml:space="preserve">федеральный   бюджет  </t>
  </si>
  <si>
    <t>федеральный  бюджет</t>
  </si>
  <si>
    <t xml:space="preserve">федеральный    бюджет </t>
  </si>
  <si>
    <t>2022 год</t>
  </si>
  <si>
    <t>2023год</t>
  </si>
  <si>
    <t>2024 год</t>
  </si>
  <si>
    <t>Ремонт учреждения</t>
  </si>
  <si>
    <t>2022 г.</t>
  </si>
  <si>
    <t>2023 г.</t>
  </si>
  <si>
    <t>2024 г.</t>
  </si>
  <si>
    <t>2023 год</t>
  </si>
  <si>
    <t>2022г</t>
  </si>
  <si>
    <t>2023г</t>
  </si>
  <si>
    <t>2024г</t>
  </si>
  <si>
    <t xml:space="preserve">федеральный бюджет  </t>
  </si>
  <si>
    <t xml:space="preserve">федеральный  бюджет    </t>
  </si>
  <si>
    <t xml:space="preserve"> Раздел 6 "План программных мероприятий" 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</si>
  <si>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Раздел 7 "Ресурсное обеспечение  за счёт средств бюджета МО "город Северобайкальск" и "Ресурсное обеспечение за счёт средств всех источников и и направлений финансирования" Муниципальной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программы и Муниципальных подпрограмм изложить в следующей редакции: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</si>
  <si>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Приложение 4</t>
  </si>
  <si>
    <t>Приложение 6</t>
  </si>
  <si>
    <t>Приложение 5</t>
  </si>
  <si>
    <t>Наименование муниципальной подпрограммы  муниципальной  программы, мероприятия</t>
  </si>
  <si>
    <t>Обеспечение музейно-выстовочной деятельности</t>
  </si>
  <si>
    <t>Мероприятие 1.1.1</t>
  </si>
  <si>
    <t>Субсидия автономным учреждениям на финансовое обеспечение муниципального задания на оказание муниципальных услуг (выполнение работ)</t>
  </si>
  <si>
    <t>Субсидии автономным учреждениям на иные цели</t>
  </si>
  <si>
    <t>Мероприятие 1.1.2</t>
  </si>
  <si>
    <t>Повышени среденй заработной платы работников муниципальных учреждений культуры</t>
  </si>
  <si>
    <t>Федеральный проект "Творческие люди"</t>
  </si>
  <si>
    <t>Мероприятие 1.3.1</t>
  </si>
  <si>
    <t>Повышение кваоификации</t>
  </si>
  <si>
    <t>Мероприятие 2.1.1</t>
  </si>
  <si>
    <t>Мероприятие 2.1.2</t>
  </si>
  <si>
    <r>
      <t>Мероприятие 2.1.3</t>
    </r>
    <r>
      <rPr>
        <b/>
        <sz val="10"/>
        <color theme="1"/>
        <rFont val="Times New Roman"/>
        <family val="1"/>
        <charset val="204"/>
      </rPr>
      <t xml:space="preserve"> </t>
    </r>
  </si>
  <si>
    <t>Исполнение расходных обязательств</t>
  </si>
  <si>
    <t>Поддержка отрасли культура</t>
  </si>
  <si>
    <t>Мероприятие 2.4.1</t>
  </si>
  <si>
    <t>Обеспечение культурн-досуговой деятельности</t>
  </si>
  <si>
    <t>Мероприятие 3.1.1</t>
  </si>
  <si>
    <t>Мероприятие 3.1.2</t>
  </si>
  <si>
    <t>Обеспечение развития и укрепление материально-технической базы домов культуры в населенных пунктах с числом жителей до 50 тысяч человек</t>
  </si>
  <si>
    <t>Мероприятие 4.1.1</t>
  </si>
  <si>
    <t>Мероприятие 4.1.2</t>
  </si>
  <si>
    <t>Мероприятие 4.2</t>
  </si>
  <si>
    <t>Повышени среденй заработной платы работников муниципальных учреждений дополнительного образования в отрасли "Культура"</t>
  </si>
  <si>
    <t>Федеральный проект "Культурная среда"</t>
  </si>
  <si>
    <t>Мероприятие 6.1.1</t>
  </si>
  <si>
    <t>Мероприятие 6.1.2</t>
  </si>
  <si>
    <t>Обеспечение деятельности централизованных бухгалтерий</t>
  </si>
  <si>
    <t>Обеспечение деятельности методических кабинетов</t>
  </si>
  <si>
    <t>Содержание аппарата органов местного самоуправления</t>
  </si>
  <si>
    <t>Мероприятие 6.7.</t>
  </si>
  <si>
    <t>Мероприятияя по оказанию услуг телевидения и телевещаня</t>
  </si>
  <si>
    <t>Мероприятие 6.8.</t>
  </si>
  <si>
    <t>Мероприятия по компенсации расходов по найму жилья молодыми специалистами</t>
  </si>
  <si>
    <t>№п/п</t>
  </si>
  <si>
    <t>Основное мероприятие "Обеспечение музейно-выстовочной деятельности"</t>
  </si>
  <si>
    <t>мероприятия в том числе:</t>
  </si>
  <si>
    <t>Обеспечение деятельности учреждений культуры</t>
  </si>
  <si>
    <t>Повышение квалификации</t>
  </si>
  <si>
    <r>
      <rPr>
        <b/>
        <sz val="12"/>
        <color theme="1"/>
        <rFont val="Times New Roman"/>
        <family val="1"/>
        <charset val="204"/>
      </rPr>
      <t xml:space="preserve"> РЕСУРСНОЕ ОБЕСПЕЧЕНИЕ МУНИЦИПАЛЬНОЙ ПОДПРОГРАММЫ ЗА СЧЁТ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Times New Roman"/>
        <family val="1"/>
        <charset val="204"/>
      </rPr>
      <t>СРЕДСТВ БЮДЖЕТА МО «город Северобайкальск»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</si>
  <si>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Основное мероприятие "Развитие библиотечной системы"                 </t>
  </si>
  <si>
    <t xml:space="preserve">Основное мероприятие "Развитие библиотечной системы"        </t>
  </si>
  <si>
    <t xml:space="preserve">Подпрограмма 2 "Развитие библиотечной системы"             </t>
  </si>
  <si>
    <t xml:space="preserve">Подпрограмма 2 "Развитие библиотечной системы"          </t>
  </si>
  <si>
    <t>Поддержка отрасли "Культура"</t>
  </si>
  <si>
    <t>Основное мероприятие "Обеспечение культурн-досуговой деятельности"</t>
  </si>
  <si>
    <t>Укрепление материально-технической базы в отрасли "Культура"</t>
  </si>
  <si>
    <t>Оказание учреждением услуг по предоставлению дополнительного образования</t>
  </si>
  <si>
    <t>Основное мероприятие "Организация и проведение общегородских и праздничных мероприятий"</t>
  </si>
  <si>
    <t xml:space="preserve">Подпрограмма 4 "Организация и проведение общегородских праздничных мероприятий в городе Северобайкальск" </t>
  </si>
  <si>
    <t xml:space="preserve"> Основное мероприятие "Совершенствование управления в сфере культуры, искусств и средств массовой информации"</t>
  </si>
  <si>
    <t>Обеспечение деятельности по оказанию услуг в отрасли "Средства массвой информации"</t>
  </si>
  <si>
    <t>Прочие мероприятия, связанные с выполнением обязательств органов мместного самоуправления</t>
  </si>
  <si>
    <t>МАУ ДО "ДШИ"</t>
  </si>
  <si>
    <t>Отдел культуры администрации муниципального образования "город Северобайкальск", МАУК "КДО"</t>
  </si>
  <si>
    <t>задача 1-4</t>
  </si>
  <si>
    <t>Задача 5-7</t>
  </si>
  <si>
    <t>Задача 8-9</t>
  </si>
  <si>
    <t>Задача 10</t>
  </si>
  <si>
    <t xml:space="preserve">Подпрограмма 5 "Организация и проведение общегородских праздничных мероприятий в городе Северобайкальск" </t>
  </si>
  <si>
    <t>Задача 12-13</t>
  </si>
  <si>
    <t>Задача 11</t>
  </si>
  <si>
    <t>Прочие мероприятия, связанные с выполнением обязательств органов местного самоуправления</t>
  </si>
  <si>
    <t>Повышение средней заработной платы работников муниципальных учреждений культуры</t>
  </si>
  <si>
    <t>Повышение средней заработной платы работников муниципальных учреждений дополнительного образования в отрасли "Культура"</t>
  </si>
  <si>
    <t>Отдел культуры администрации муниципального образования "город Северобайкальск", МАУ "Редакция газеты "Северный Байкал"</t>
  </si>
  <si>
    <t>Обеспечение деятельности по оказанию услуг в отрасли "Средства массовой информации"</t>
  </si>
  <si>
    <t>Мероприятия по оказанию услуг телевидения и телевещания</t>
  </si>
  <si>
    <t>Источник финансирования</t>
  </si>
  <si>
    <t>Итого подпрограмма 1</t>
  </si>
  <si>
    <t>Итого подпрограмма 2</t>
  </si>
  <si>
    <t>МБ, ФБ</t>
  </si>
  <si>
    <t>ФБ, МБ, РБ</t>
  </si>
  <si>
    <t>(гр. 8 +гр.10+ гр.11+ гр.12+ гр.13)</t>
  </si>
  <si>
    <t>ФБ, РБ, МБ</t>
  </si>
  <si>
    <t>Итого подпрограмма 3</t>
  </si>
  <si>
    <t>Источник   финансирования</t>
  </si>
  <si>
    <t xml:space="preserve">Источник финансирования       </t>
  </si>
  <si>
    <t>Итого подпрограмма 4</t>
  </si>
  <si>
    <t>Итого подпрограмма 5</t>
  </si>
  <si>
    <t>Итого по программе</t>
  </si>
  <si>
    <t>Итого подпрограмма 6</t>
  </si>
  <si>
    <t>Задача 5-7, 12</t>
  </si>
  <si>
    <t>задача 1-4, 12</t>
  </si>
  <si>
    <t>Задача 8-9, 12</t>
  </si>
  <si>
    <t>Задача 10, 12</t>
  </si>
  <si>
    <t>Задача 14</t>
  </si>
  <si>
    <t>Задача 13</t>
  </si>
  <si>
    <t>Задача 12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</si>
</sst>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000"/>
    <numFmt numFmtId="165" formatCode="0.000"/>
    <numFmt numFmtId="166" formatCode="0.0000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78">
    <xf numFmtId="0" fontId="0" fillId="0" borderId="0" xfId="0"/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9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8" fillId="2" borderId="8" xfId="1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/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5" fillId="4" borderId="8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3" fillId="0" borderId="25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/>
    <xf numFmtId="2" fontId="2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12" fillId="0" borderId="0" xfId="0" applyFont="1"/>
    <xf numFmtId="16" fontId="2" fillId="0" borderId="1" xfId="0" applyNumberFormat="1" applyFont="1" applyBorder="1" applyAlignment="1">
      <alignment horizontal="left" vertical="center" wrapText="1"/>
    </xf>
    <xf numFmtId="43" fontId="2" fillId="3" borderId="1" xfId="1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2" fillId="0" borderId="8" xfId="1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0" fillId="0" borderId="0" xfId="0" applyAlignment="1"/>
    <xf numFmtId="43" fontId="1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top" wrapText="1"/>
    </xf>
    <xf numFmtId="0" fontId="4" fillId="0" borderId="26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65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justify"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3" fontId="4" fillId="5" borderId="1" xfId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43" fontId="2" fillId="3" borderId="16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10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6"/>
  <sheetViews>
    <sheetView tabSelected="1" view="pageBreakPreview" zoomScale="86" zoomScaleSheetLayoutView="86" workbookViewId="0">
      <pane xSplit="6" ySplit="5" topLeftCell="G33" activePane="bottomRight" state="frozen"/>
      <selection activeCell="A5" sqref="A5"/>
      <selection pane="topRight" activeCell="I5" sqref="I5"/>
      <selection pane="bottomLeft" activeCell="A10" sqref="A10"/>
      <selection pane="bottomRight" activeCell="D77" sqref="D77:D86"/>
    </sheetView>
  </sheetViews>
  <sheetFormatPr defaultRowHeight="40.5" customHeight="1"/>
  <cols>
    <col min="1" max="1" width="5.7109375" style="189" customWidth="1"/>
    <col min="2" max="2" width="24.28515625" style="190" customWidth="1"/>
    <col min="3" max="3" width="12.5703125" style="189" customWidth="1"/>
    <col min="4" max="4" width="12.28515625" style="189" customWidth="1"/>
    <col min="5" max="5" width="5.28515625" style="189" customWidth="1"/>
    <col min="6" max="6" width="5.5703125" style="189" customWidth="1"/>
    <col min="7" max="7" width="13.42578125" style="194" customWidth="1"/>
    <col min="8" max="8" width="13" style="189" customWidth="1"/>
    <col min="9" max="9" width="11.5703125" style="189" customWidth="1"/>
    <col min="10" max="10" width="13.140625" style="189" customWidth="1"/>
    <col min="11" max="13" width="12.42578125" style="189" customWidth="1"/>
    <col min="14" max="14" width="13.42578125" style="189" customWidth="1"/>
    <col min="15" max="16384" width="9.140625" style="189"/>
  </cols>
  <sheetData>
    <row r="1" spans="1:14" ht="26.25" customHeight="1">
      <c r="M1" s="210" t="s">
        <v>163</v>
      </c>
      <c r="N1" s="210"/>
    </row>
    <row r="2" spans="1:14" ht="40.5" customHeight="1" thickBot="1">
      <c r="A2" s="212" t="s">
        <v>161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 s="194" customFormat="1" ht="65.25" customHeight="1" thickBot="1">
      <c r="A3" s="211" t="s">
        <v>0</v>
      </c>
      <c r="B3" s="211" t="s">
        <v>1</v>
      </c>
      <c r="C3" s="211" t="s">
        <v>2</v>
      </c>
      <c r="D3" s="211" t="s">
        <v>3</v>
      </c>
      <c r="E3" s="211" t="s">
        <v>129</v>
      </c>
      <c r="F3" s="211"/>
      <c r="G3" s="211" t="s">
        <v>234</v>
      </c>
      <c r="H3" s="211" t="s">
        <v>5</v>
      </c>
      <c r="I3" s="211"/>
      <c r="J3" s="211"/>
      <c r="K3" s="211"/>
      <c r="L3" s="211"/>
      <c r="M3" s="211"/>
      <c r="N3" s="211"/>
    </row>
    <row r="4" spans="1:14" s="194" customFormat="1" ht="40.5" customHeight="1" thickBot="1">
      <c r="A4" s="211"/>
      <c r="B4" s="211"/>
      <c r="C4" s="211"/>
      <c r="D4" s="211"/>
      <c r="E4" s="211" t="s">
        <v>6</v>
      </c>
      <c r="F4" s="211" t="s">
        <v>7</v>
      </c>
      <c r="G4" s="211"/>
      <c r="H4" s="211">
        <v>2020</v>
      </c>
      <c r="I4" s="214"/>
      <c r="J4" s="195">
        <v>2021</v>
      </c>
      <c r="K4" s="195">
        <v>2022</v>
      </c>
      <c r="L4" s="195">
        <v>2023</v>
      </c>
      <c r="M4" s="195">
        <v>2024</v>
      </c>
      <c r="N4" s="195" t="s">
        <v>8</v>
      </c>
    </row>
    <row r="5" spans="1:14" s="194" customFormat="1" ht="50.25" customHeight="1" thickBot="1">
      <c r="A5" s="211"/>
      <c r="B5" s="211"/>
      <c r="C5" s="211"/>
      <c r="D5" s="211"/>
      <c r="E5" s="211"/>
      <c r="F5" s="211"/>
      <c r="G5" s="211"/>
      <c r="H5" s="195" t="s">
        <v>130</v>
      </c>
      <c r="I5" s="195" t="s">
        <v>131</v>
      </c>
      <c r="J5" s="195" t="s">
        <v>130</v>
      </c>
      <c r="K5" s="195" t="s">
        <v>130</v>
      </c>
      <c r="L5" s="195" t="s">
        <v>130</v>
      </c>
      <c r="M5" s="195" t="s">
        <v>130</v>
      </c>
      <c r="N5" s="195" t="s">
        <v>239</v>
      </c>
    </row>
    <row r="6" spans="1:14" ht="15.75" customHeight="1" thickBot="1">
      <c r="A6" s="152">
        <v>1</v>
      </c>
      <c r="B6" s="195">
        <v>2</v>
      </c>
      <c r="C6" s="195">
        <v>3</v>
      </c>
      <c r="D6" s="195">
        <v>4</v>
      </c>
      <c r="E6" s="195">
        <v>5</v>
      </c>
      <c r="F6" s="195">
        <v>6</v>
      </c>
      <c r="G6" s="195">
        <v>7</v>
      </c>
      <c r="H6" s="195">
        <v>8</v>
      </c>
      <c r="I6" s="195">
        <v>9</v>
      </c>
      <c r="J6" s="195">
        <v>10</v>
      </c>
      <c r="K6" s="195">
        <v>11</v>
      </c>
      <c r="L6" s="195">
        <v>12</v>
      </c>
      <c r="M6" s="195">
        <v>13</v>
      </c>
      <c r="N6" s="195">
        <v>14</v>
      </c>
    </row>
    <row r="7" spans="1:14" ht="42" customHeight="1" thickBot="1">
      <c r="A7" s="197"/>
      <c r="B7" s="196" t="s">
        <v>136</v>
      </c>
      <c r="C7" s="47"/>
      <c r="D7" s="217" t="s">
        <v>142</v>
      </c>
      <c r="E7" s="197"/>
      <c r="F7" s="197"/>
      <c r="G7" s="92" t="str">
        <f>'ХИО 1'!G7</f>
        <v>ФБ, МБ, РБ</v>
      </c>
      <c r="H7" s="92">
        <f>'ХИО 1'!H7</f>
        <v>7481.27</v>
      </c>
      <c r="I7" s="92">
        <f>'ХИО 1'!I7</f>
        <v>0</v>
      </c>
      <c r="J7" s="92">
        <f>'ХИО 1'!J7</f>
        <v>7610.67</v>
      </c>
      <c r="K7" s="92">
        <f>'ХИО 1'!K7</f>
        <v>7604.92</v>
      </c>
      <c r="L7" s="92">
        <f>'ХИО 1'!L7</f>
        <v>7561.33</v>
      </c>
      <c r="M7" s="92">
        <f>'ХИО 1'!M7</f>
        <v>7567.99</v>
      </c>
      <c r="N7" s="92">
        <f>H7+J7+K7+L7+M7</f>
        <v>37826.18</v>
      </c>
    </row>
    <row r="8" spans="1:14" ht="51" customHeight="1" thickBot="1">
      <c r="A8" s="197"/>
      <c r="B8" s="196" t="s">
        <v>201</v>
      </c>
      <c r="C8" s="47" t="s">
        <v>221</v>
      </c>
      <c r="D8" s="217"/>
      <c r="E8" s="197">
        <v>2020</v>
      </c>
      <c r="F8" s="197">
        <v>2024</v>
      </c>
      <c r="G8" s="92" t="str">
        <f>'ХИО 1'!G8</f>
        <v>ФБ, МБ, РБ</v>
      </c>
      <c r="H8" s="92">
        <f>'ХИО 1'!H8</f>
        <v>7481.27</v>
      </c>
      <c r="I8" s="92">
        <f>'ХИО 1'!I8</f>
        <v>0</v>
      </c>
      <c r="J8" s="92">
        <f>'ХИО 1'!J8</f>
        <v>7610.67</v>
      </c>
      <c r="K8" s="92">
        <f>'ХИО 1'!K8</f>
        <v>7604.92</v>
      </c>
      <c r="L8" s="92">
        <f>'ХИО 1'!L8</f>
        <v>7561.33</v>
      </c>
      <c r="M8" s="92">
        <f>'ХИО 1'!M8</f>
        <v>7567.99</v>
      </c>
      <c r="N8" s="92">
        <f>H8+J8+K8+L8+M8</f>
        <v>37826.18</v>
      </c>
    </row>
    <row r="9" spans="1:14" ht="22.5" customHeight="1" thickBot="1">
      <c r="A9" s="215" t="s">
        <v>202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ht="29.25" customHeight="1" thickBot="1">
      <c r="A10" s="197">
        <v>1</v>
      </c>
      <c r="B10" s="196" t="s">
        <v>203</v>
      </c>
      <c r="C10" s="47" t="s">
        <v>221</v>
      </c>
      <c r="D10" s="217" t="s">
        <v>142</v>
      </c>
      <c r="E10" s="197">
        <v>2020</v>
      </c>
      <c r="F10" s="197">
        <v>2024</v>
      </c>
      <c r="G10" s="92" t="str">
        <f>'ХИО 1'!G10</f>
        <v>ФБ, МБ, РБ</v>
      </c>
      <c r="H10" s="144">
        <f>'ХИО 1'!H10</f>
        <v>5036.99</v>
      </c>
      <c r="I10" s="144">
        <f>'ХИО 1'!I10</f>
        <v>0</v>
      </c>
      <c r="J10" s="144">
        <f>'ХИО 1'!J10</f>
        <v>5166.3900000000003</v>
      </c>
      <c r="K10" s="144">
        <f>'ХИО 1'!K10</f>
        <v>5160.6400000000003</v>
      </c>
      <c r="L10" s="144">
        <f>'ХИО 1'!L10</f>
        <v>5117.05</v>
      </c>
      <c r="M10" s="144">
        <f>'ХИО 1'!M10</f>
        <v>5123.71</v>
      </c>
      <c r="N10" s="92">
        <f t="shared" ref="N10:N20" si="0">H10+J10+K10+L10+M10</f>
        <v>25604.78</v>
      </c>
    </row>
    <row r="11" spans="1:14" ht="90.75" customHeight="1" thickBot="1">
      <c r="A11" s="197"/>
      <c r="B11" s="196" t="s">
        <v>169</v>
      </c>
      <c r="C11" s="47" t="s">
        <v>221</v>
      </c>
      <c r="D11" s="217"/>
      <c r="E11" s="197">
        <v>2020</v>
      </c>
      <c r="F11" s="197">
        <v>2024</v>
      </c>
      <c r="G11" s="92" t="str">
        <f>'ХИО 1'!G11</f>
        <v>МБ</v>
      </c>
      <c r="H11" s="144">
        <f>'ХИО 1'!H11</f>
        <v>4888.8599999999997</v>
      </c>
      <c r="I11" s="144">
        <f>'ХИО 1'!I11</f>
        <v>0</v>
      </c>
      <c r="J11" s="144">
        <f>'ХИО 1'!J11</f>
        <v>4920.0600000000004</v>
      </c>
      <c r="K11" s="144">
        <f>'ХИО 1'!K11</f>
        <v>4950.42</v>
      </c>
      <c r="L11" s="144">
        <f>'ХИО 1'!L11</f>
        <v>4950.42</v>
      </c>
      <c r="M11" s="144">
        <f>'ХИО 1'!M11</f>
        <v>4950.42</v>
      </c>
      <c r="N11" s="92">
        <f t="shared" si="0"/>
        <v>24660.18</v>
      </c>
    </row>
    <row r="12" spans="1:14" ht="31.5" customHeight="1" thickBot="1">
      <c r="A12" s="197"/>
      <c r="B12" s="196" t="s">
        <v>170</v>
      </c>
      <c r="C12" s="47" t="s">
        <v>221</v>
      </c>
      <c r="D12" s="217"/>
      <c r="E12" s="197">
        <v>2020</v>
      </c>
      <c r="F12" s="197">
        <v>2024</v>
      </c>
      <c r="G12" s="92" t="str">
        <f>'ХИО 1'!G12</f>
        <v>МБ, ФБ</v>
      </c>
      <c r="H12" s="144">
        <f>'ХИО 1'!H12</f>
        <v>148.13</v>
      </c>
      <c r="I12" s="144">
        <f>'ХИО 1'!I12</f>
        <v>0</v>
      </c>
      <c r="J12" s="144">
        <f>'ХИО 1'!J12</f>
        <v>246.33</v>
      </c>
      <c r="K12" s="144">
        <f>'ХИО 1'!K12</f>
        <v>210.22</v>
      </c>
      <c r="L12" s="144">
        <f>'ХИО 1'!L12</f>
        <v>166.63</v>
      </c>
      <c r="M12" s="144">
        <f>'ХИО 1'!M12</f>
        <v>173.29</v>
      </c>
      <c r="N12" s="92">
        <f t="shared" si="0"/>
        <v>944.6</v>
      </c>
    </row>
    <row r="13" spans="1:14" ht="54.75" customHeight="1" thickBot="1">
      <c r="A13" s="197">
        <v>2</v>
      </c>
      <c r="B13" s="196" t="s">
        <v>229</v>
      </c>
      <c r="C13" s="47" t="s">
        <v>221</v>
      </c>
      <c r="D13" s="217"/>
      <c r="E13" s="197">
        <v>2020</v>
      </c>
      <c r="F13" s="197">
        <v>2024</v>
      </c>
      <c r="G13" s="92" t="str">
        <f>'ХИО 1'!G13</f>
        <v>РБ</v>
      </c>
      <c r="H13" s="144">
        <f>'ХИО 1'!H13</f>
        <v>2444.2800000000002</v>
      </c>
      <c r="I13" s="144">
        <f>'ХИО 1'!I13</f>
        <v>0</v>
      </c>
      <c r="J13" s="144">
        <f>'ХИО 1'!J13</f>
        <v>2444.2800000000002</v>
      </c>
      <c r="K13" s="144">
        <f>'ХИО 1'!K13</f>
        <v>2444.2800000000002</v>
      </c>
      <c r="L13" s="144">
        <f>'ХИО 1'!L13</f>
        <v>2444.2800000000002</v>
      </c>
      <c r="M13" s="144">
        <f>'ХИО 1'!M13</f>
        <v>2444.2800000000002</v>
      </c>
      <c r="N13" s="92">
        <f t="shared" si="0"/>
        <v>12221.400000000001</v>
      </c>
    </row>
    <row r="14" spans="1:14" ht="41.25" customHeight="1" thickBot="1">
      <c r="A14" s="197">
        <v>3</v>
      </c>
      <c r="B14" s="196" t="s">
        <v>173</v>
      </c>
      <c r="C14" s="47" t="s">
        <v>249</v>
      </c>
      <c r="D14" s="217"/>
      <c r="E14" s="197">
        <v>2020</v>
      </c>
      <c r="F14" s="197">
        <v>2024</v>
      </c>
      <c r="G14" s="92" t="str">
        <f>'ХИО 1'!G14</f>
        <v>ФБ</v>
      </c>
      <c r="H14" s="144">
        <f>'ХИО 1'!H14</f>
        <v>0</v>
      </c>
      <c r="I14" s="144">
        <f>'ХИО 1'!I14</f>
        <v>0</v>
      </c>
      <c r="J14" s="144">
        <f>'ХИО 1'!J14</f>
        <v>0</v>
      </c>
      <c r="K14" s="144">
        <f>'ХИО 1'!K14</f>
        <v>0</v>
      </c>
      <c r="L14" s="144">
        <f>'ХИО 1'!L14</f>
        <v>0</v>
      </c>
      <c r="M14" s="144">
        <f>'ХИО 1'!M14</f>
        <v>0</v>
      </c>
      <c r="N14" s="92">
        <f t="shared" si="0"/>
        <v>0</v>
      </c>
    </row>
    <row r="15" spans="1:14" ht="20.25" customHeight="1" thickBot="1">
      <c r="A15" s="197"/>
      <c r="B15" s="196" t="s">
        <v>204</v>
      </c>
      <c r="C15" s="193" t="s">
        <v>249</v>
      </c>
      <c r="D15" s="217"/>
      <c r="E15" s="197">
        <v>2020</v>
      </c>
      <c r="F15" s="197">
        <v>2024</v>
      </c>
      <c r="G15" s="92" t="str">
        <f>'ХИО 1'!G15</f>
        <v>ФБ</v>
      </c>
      <c r="H15" s="144">
        <f>'ХИО 1'!H15</f>
        <v>0</v>
      </c>
      <c r="I15" s="144">
        <f>'ХИО 1'!I15</f>
        <v>0</v>
      </c>
      <c r="J15" s="144">
        <f>'ХИО 1'!J15</f>
        <v>0</v>
      </c>
      <c r="K15" s="144">
        <f>'ХИО 1'!K15</f>
        <v>0</v>
      </c>
      <c r="L15" s="144">
        <f>'ХИО 1'!L15</f>
        <v>0</v>
      </c>
      <c r="M15" s="144">
        <f>'ХИО 1'!M15</f>
        <v>0</v>
      </c>
      <c r="N15" s="92">
        <f t="shared" si="0"/>
        <v>0</v>
      </c>
    </row>
    <row r="16" spans="1:14" s="123" customFormat="1" ht="15.75" thickBot="1">
      <c r="A16" s="200"/>
      <c r="B16" s="200" t="s">
        <v>235</v>
      </c>
      <c r="C16" s="203" t="s">
        <v>135</v>
      </c>
      <c r="D16" s="203" t="s">
        <v>135</v>
      </c>
      <c r="E16" s="203" t="s">
        <v>135</v>
      </c>
      <c r="F16" s="203" t="s">
        <v>135</v>
      </c>
      <c r="G16" s="203" t="s">
        <v>135</v>
      </c>
      <c r="H16" s="182">
        <f>'ХИО 1'!H16</f>
        <v>7481.27</v>
      </c>
      <c r="I16" s="182">
        <f>'ХИО 1'!I16</f>
        <v>0</v>
      </c>
      <c r="J16" s="182">
        <f>'ХИО 1'!J16</f>
        <v>7610.67</v>
      </c>
      <c r="K16" s="182">
        <f>'ХИО 1'!K16</f>
        <v>7604.92</v>
      </c>
      <c r="L16" s="182">
        <f>'ХИО 1'!L16</f>
        <v>7561.33</v>
      </c>
      <c r="M16" s="182">
        <f>'ХИО 1'!M16</f>
        <v>7567.99</v>
      </c>
      <c r="N16" s="180">
        <f t="shared" si="0"/>
        <v>37826.18</v>
      </c>
    </row>
    <row r="17" spans="1:14" s="123" customFormat="1" ht="15.75" thickBot="1">
      <c r="A17" s="200"/>
      <c r="B17" s="200" t="s">
        <v>132</v>
      </c>
      <c r="C17" s="203" t="s">
        <v>135</v>
      </c>
      <c r="D17" s="203" t="s">
        <v>135</v>
      </c>
      <c r="E17" s="203" t="s">
        <v>135</v>
      </c>
      <c r="F17" s="203" t="s">
        <v>135</v>
      </c>
      <c r="G17" s="203" t="s">
        <v>135</v>
      </c>
      <c r="H17" s="182">
        <f>'ХИО 1'!H17</f>
        <v>0</v>
      </c>
      <c r="I17" s="182">
        <f>'ХИО 1'!I17</f>
        <v>0</v>
      </c>
      <c r="J17" s="182">
        <f>'ХИО 1'!J17</f>
        <v>0</v>
      </c>
      <c r="K17" s="182">
        <f>'ХИО 1'!K17</f>
        <v>0</v>
      </c>
      <c r="L17" s="182">
        <f>'ХИО 1'!L17</f>
        <v>0</v>
      </c>
      <c r="M17" s="182">
        <f>'ХИО 1'!M17</f>
        <v>0</v>
      </c>
      <c r="N17" s="180">
        <f t="shared" si="0"/>
        <v>0</v>
      </c>
    </row>
    <row r="18" spans="1:14" s="123" customFormat="1" ht="15.75" thickBot="1">
      <c r="A18" s="200"/>
      <c r="B18" s="200" t="s">
        <v>133</v>
      </c>
      <c r="C18" s="203" t="s">
        <v>135</v>
      </c>
      <c r="D18" s="203" t="s">
        <v>135</v>
      </c>
      <c r="E18" s="203" t="s">
        <v>135</v>
      </c>
      <c r="F18" s="203" t="s">
        <v>135</v>
      </c>
      <c r="G18" s="203" t="s">
        <v>135</v>
      </c>
      <c r="H18" s="182">
        <f>'ХИО 1'!H18</f>
        <v>2444.2800000000002</v>
      </c>
      <c r="I18" s="182">
        <f>'ХИО 1'!I18</f>
        <v>0</v>
      </c>
      <c r="J18" s="182">
        <f>'ХИО 1'!J18</f>
        <v>2531.7800000000002</v>
      </c>
      <c r="K18" s="182">
        <f>'ХИО 1'!K18</f>
        <v>2444.2800000000002</v>
      </c>
      <c r="L18" s="182">
        <f>'ХИО 1'!L18</f>
        <v>2444.2800000000002</v>
      </c>
      <c r="M18" s="182">
        <f>'ХИО 1'!M18</f>
        <v>2444.2800000000002</v>
      </c>
      <c r="N18" s="180">
        <f t="shared" si="0"/>
        <v>12308.900000000001</v>
      </c>
    </row>
    <row r="19" spans="1:14" s="123" customFormat="1" ht="15.75" thickBot="1">
      <c r="A19" s="200"/>
      <c r="B19" s="200" t="s">
        <v>112</v>
      </c>
      <c r="C19" s="203" t="s">
        <v>135</v>
      </c>
      <c r="D19" s="203" t="s">
        <v>135</v>
      </c>
      <c r="E19" s="203" t="s">
        <v>135</v>
      </c>
      <c r="F19" s="203" t="s">
        <v>135</v>
      </c>
      <c r="G19" s="203" t="s">
        <v>135</v>
      </c>
      <c r="H19" s="182">
        <f>'ХИО 1'!H19</f>
        <v>5036.99</v>
      </c>
      <c r="I19" s="182">
        <f>'ХИО 1'!I19</f>
        <v>0</v>
      </c>
      <c r="J19" s="182">
        <f>'ХИО 1'!J19</f>
        <v>5078.8900000000003</v>
      </c>
      <c r="K19" s="182">
        <f>'ХИО 1'!K19</f>
        <v>5160.6400000000003</v>
      </c>
      <c r="L19" s="182">
        <f>'ХИО 1'!L19</f>
        <v>5117.05</v>
      </c>
      <c r="M19" s="182">
        <f>'ХИО 1'!M19</f>
        <v>5123.71</v>
      </c>
      <c r="N19" s="180">
        <f t="shared" si="0"/>
        <v>25517.279999999999</v>
      </c>
    </row>
    <row r="20" spans="1:14" s="123" customFormat="1" ht="15.75" thickBot="1">
      <c r="A20" s="200"/>
      <c r="B20" s="200" t="s">
        <v>134</v>
      </c>
      <c r="C20" s="203" t="s">
        <v>135</v>
      </c>
      <c r="D20" s="203" t="s">
        <v>135</v>
      </c>
      <c r="E20" s="203" t="s">
        <v>135</v>
      </c>
      <c r="F20" s="203" t="s">
        <v>135</v>
      </c>
      <c r="G20" s="203" t="s">
        <v>135</v>
      </c>
      <c r="H20" s="182">
        <f>'ХИО 1'!H20</f>
        <v>0</v>
      </c>
      <c r="I20" s="182">
        <f>'ХИО 1'!I20</f>
        <v>0</v>
      </c>
      <c r="J20" s="182">
        <f>'ХИО 1'!J20</f>
        <v>0</v>
      </c>
      <c r="K20" s="182">
        <f>'ХИО 1'!K20</f>
        <v>0</v>
      </c>
      <c r="L20" s="182">
        <f>'ХИО 1'!L20</f>
        <v>0</v>
      </c>
      <c r="M20" s="182">
        <f>'ХИО 1'!M20</f>
        <v>0</v>
      </c>
      <c r="N20" s="180">
        <f t="shared" si="0"/>
        <v>0</v>
      </c>
    </row>
    <row r="21" spans="1:14" ht="32.25" customHeight="1" thickBot="1">
      <c r="A21" s="52"/>
      <c r="B21" s="196" t="s">
        <v>209</v>
      </c>
      <c r="C21" s="47"/>
      <c r="D21" s="217" t="s">
        <v>141</v>
      </c>
      <c r="E21" s="197">
        <v>2020</v>
      </c>
      <c r="F21" s="197">
        <v>2024</v>
      </c>
      <c r="G21" s="92" t="str">
        <f>'ЦБС 1'!G8</f>
        <v>ФБ, РБ, МБ</v>
      </c>
      <c r="H21" s="92">
        <f>'ЦБС 1'!H8</f>
        <v>8620.880000000001</v>
      </c>
      <c r="I21" s="92">
        <f>'ЦБС 1'!I8</f>
        <v>0</v>
      </c>
      <c r="J21" s="92">
        <f>'ЦБС 1'!J8</f>
        <v>8583.75</v>
      </c>
      <c r="K21" s="92">
        <f>'ЦБС 1'!K8</f>
        <v>8732.4000000000015</v>
      </c>
      <c r="L21" s="92">
        <f>'ЦБС 1'!L8</f>
        <v>8656.3100000000013</v>
      </c>
      <c r="M21" s="92">
        <f>'ЦБС 1'!M8</f>
        <v>8764.61</v>
      </c>
      <c r="N21" s="171">
        <f>SUM(H21,J21:M21)</f>
        <v>43357.950000000004</v>
      </c>
    </row>
    <row r="22" spans="1:14" ht="39.75" customHeight="1" thickBot="1">
      <c r="A22" s="52"/>
      <c r="B22" s="196" t="s">
        <v>207</v>
      </c>
      <c r="C22" s="47" t="s">
        <v>222</v>
      </c>
      <c r="D22" s="217"/>
      <c r="E22" s="197">
        <v>2020</v>
      </c>
      <c r="F22" s="197">
        <v>2024</v>
      </c>
      <c r="G22" s="92" t="str">
        <f>'ЦБС 1'!G9</f>
        <v>ФБ, РБ, МБ</v>
      </c>
      <c r="H22" s="92">
        <f>'ЦБС 1'!H9</f>
        <v>8620.880000000001</v>
      </c>
      <c r="I22" s="92">
        <f>'ЦБС 1'!I9</f>
        <v>0</v>
      </c>
      <c r="J22" s="92">
        <f>'ЦБС 1'!J9</f>
        <v>8583.75</v>
      </c>
      <c r="K22" s="92">
        <f>'ЦБС 1'!K9</f>
        <v>8732.4000000000015</v>
      </c>
      <c r="L22" s="92">
        <f>'ЦБС 1'!L9</f>
        <v>8656.3100000000013</v>
      </c>
      <c r="M22" s="92">
        <f>'ЦБС 1'!M9</f>
        <v>8764.61</v>
      </c>
      <c r="N22" s="171">
        <f>SUM(H22,J22:M22)</f>
        <v>43357.950000000004</v>
      </c>
    </row>
    <row r="23" spans="1:14" ht="18.75" customHeight="1" thickBot="1">
      <c r="A23" s="215" t="s">
        <v>202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1:14" ht="31.5" customHeight="1" thickBot="1">
      <c r="A24" s="52">
        <v>1</v>
      </c>
      <c r="B24" s="51" t="s">
        <v>203</v>
      </c>
      <c r="C24" s="47" t="s">
        <v>222</v>
      </c>
      <c r="D24" s="219" t="s">
        <v>141</v>
      </c>
      <c r="E24" s="197">
        <v>2020</v>
      </c>
      <c r="F24" s="197">
        <v>2024</v>
      </c>
      <c r="G24" s="92" t="str">
        <f>'ЦБС 1'!G11</f>
        <v>ФБ, РБ, МБ</v>
      </c>
      <c r="H24" s="144">
        <f>'ЦБС 1'!H11</f>
        <v>5391.45</v>
      </c>
      <c r="I24" s="144">
        <f>'ЦБС 1'!I11</f>
        <v>0</v>
      </c>
      <c r="J24" s="144">
        <f>'ЦБС 1'!J11</f>
        <v>5354.3099999999995</v>
      </c>
      <c r="K24" s="144">
        <f>'ЦБС 1'!K11</f>
        <v>5502.96</v>
      </c>
      <c r="L24" s="144">
        <f>'ЦБС 1'!L11</f>
        <v>5426.87</v>
      </c>
      <c r="M24" s="144">
        <f>'ЦБС 1'!M11</f>
        <v>5535.17</v>
      </c>
      <c r="N24" s="171">
        <f t="shared" ref="N24:N28" si="1">SUM(H24,J24:M24)</f>
        <v>27210.759999999995</v>
      </c>
    </row>
    <row r="25" spans="1:14" ht="83.25" customHeight="1" thickBot="1">
      <c r="A25" s="52"/>
      <c r="B25" s="51" t="s">
        <v>169</v>
      </c>
      <c r="C25" s="47" t="s">
        <v>222</v>
      </c>
      <c r="D25" s="219"/>
      <c r="E25" s="197">
        <v>2020</v>
      </c>
      <c r="F25" s="197">
        <v>2024</v>
      </c>
      <c r="G25" s="92" t="str">
        <f>'ЦБС 1'!G12</f>
        <v>МБ</v>
      </c>
      <c r="H25" s="144">
        <f>'ЦБС 1'!H12</f>
        <v>4930.8</v>
      </c>
      <c r="I25" s="144">
        <f>'ЦБС 1'!I12</f>
        <v>0</v>
      </c>
      <c r="J25" s="144">
        <f>'ЦБС 1'!J12</f>
        <v>4970.79</v>
      </c>
      <c r="K25" s="144">
        <f>'ЦБС 1'!K12</f>
        <v>5012.37</v>
      </c>
      <c r="L25" s="144">
        <f>'ЦБС 1'!L12</f>
        <v>5012.37</v>
      </c>
      <c r="M25" s="144">
        <f>'ЦБС 1'!M12</f>
        <v>5012.37</v>
      </c>
      <c r="N25" s="171">
        <f t="shared" si="1"/>
        <v>24938.699999999997</v>
      </c>
    </row>
    <row r="26" spans="1:14" ht="35.25" customHeight="1" thickBot="1">
      <c r="A26" s="52"/>
      <c r="B26" s="51" t="s">
        <v>170</v>
      </c>
      <c r="C26" s="47" t="s">
        <v>222</v>
      </c>
      <c r="D26" s="219"/>
      <c r="E26" s="197">
        <v>2020</v>
      </c>
      <c r="F26" s="197">
        <v>2024</v>
      </c>
      <c r="G26" s="92" t="str">
        <f>'ЦБС 1'!G13</f>
        <v>ФБ, РБ, МБ</v>
      </c>
      <c r="H26" s="144">
        <f>'ЦБС 1'!H13</f>
        <v>460.65</v>
      </c>
      <c r="I26" s="144">
        <f>'ЦБС 1'!I13</f>
        <v>0</v>
      </c>
      <c r="J26" s="144">
        <f>'ЦБС 1'!J13</f>
        <v>383.52</v>
      </c>
      <c r="K26" s="144">
        <f>'ЦБС 1'!K13</f>
        <v>490.59</v>
      </c>
      <c r="L26" s="144">
        <f>'ЦБС 1'!L13</f>
        <v>414.5</v>
      </c>
      <c r="M26" s="144">
        <f>'ЦБС 1'!M13</f>
        <v>522.79999999999995</v>
      </c>
      <c r="N26" s="171">
        <f t="shared" si="1"/>
        <v>2272.06</v>
      </c>
    </row>
    <row r="27" spans="1:14" ht="61.5" customHeight="1" thickBot="1">
      <c r="A27" s="52">
        <v>2</v>
      </c>
      <c r="B27" s="51" t="s">
        <v>229</v>
      </c>
      <c r="C27" s="47" t="s">
        <v>222</v>
      </c>
      <c r="D27" s="219"/>
      <c r="E27" s="197">
        <v>2020</v>
      </c>
      <c r="F27" s="197">
        <v>2024</v>
      </c>
      <c r="G27" s="92" t="str">
        <f>'ЦБС 1'!G14</f>
        <v>РБ</v>
      </c>
      <c r="H27" s="144">
        <f>'ЦБС 1'!H14</f>
        <v>3166.49</v>
      </c>
      <c r="I27" s="144">
        <f>'ЦБС 1'!I14</f>
        <v>0</v>
      </c>
      <c r="J27" s="144">
        <f>'ЦБС 1'!J14</f>
        <v>3166.5</v>
      </c>
      <c r="K27" s="144">
        <f>'ЦБС 1'!K14</f>
        <v>3166.5</v>
      </c>
      <c r="L27" s="144">
        <f>'ЦБС 1'!L14</f>
        <v>3166.5</v>
      </c>
      <c r="M27" s="144">
        <f>'ЦБС 1'!M14</f>
        <v>3166.5</v>
      </c>
      <c r="N27" s="171">
        <f t="shared" si="1"/>
        <v>15832.49</v>
      </c>
    </row>
    <row r="28" spans="1:14" ht="26.25" customHeight="1" thickBot="1">
      <c r="A28" s="52">
        <v>3</v>
      </c>
      <c r="B28" s="51" t="s">
        <v>210</v>
      </c>
      <c r="C28" s="47" t="s">
        <v>222</v>
      </c>
      <c r="D28" s="219"/>
      <c r="E28" s="197">
        <v>2020</v>
      </c>
      <c r="F28" s="197">
        <v>2024</v>
      </c>
      <c r="G28" s="92" t="str">
        <f>'ЦБС 1'!G15</f>
        <v>ФБ, РБ, МБ</v>
      </c>
      <c r="H28" s="144">
        <f>'ЦБС 1'!H15</f>
        <v>62.94</v>
      </c>
      <c r="I28" s="144">
        <f>'ЦБС 1'!I15</f>
        <v>0</v>
      </c>
      <c r="J28" s="144">
        <f>'ЦБС 1'!J15</f>
        <v>62.94</v>
      </c>
      <c r="K28" s="144">
        <f>'ЦБС 1'!K15</f>
        <v>62.94</v>
      </c>
      <c r="L28" s="144">
        <f>'ЦБС 1'!L15</f>
        <v>62.94</v>
      </c>
      <c r="M28" s="144">
        <f>'ЦБС 1'!M15</f>
        <v>62.94</v>
      </c>
      <c r="N28" s="171">
        <f t="shared" si="1"/>
        <v>314.7</v>
      </c>
    </row>
    <row r="29" spans="1:14" ht="26.25" thickBot="1">
      <c r="A29" s="140">
        <v>4</v>
      </c>
      <c r="B29" s="139" t="s">
        <v>173</v>
      </c>
      <c r="C29" s="192" t="s">
        <v>248</v>
      </c>
      <c r="D29" s="219"/>
      <c r="E29" s="197">
        <v>2020</v>
      </c>
      <c r="F29" s="197">
        <v>2024</v>
      </c>
      <c r="G29" s="92" t="str">
        <f>'ЦБС 1'!G16</f>
        <v>ФБ</v>
      </c>
      <c r="H29" s="144">
        <f>'ЦБС 1'!H16</f>
        <v>0</v>
      </c>
      <c r="I29" s="144">
        <f>'ЦБС 1'!I16</f>
        <v>0</v>
      </c>
      <c r="J29" s="144">
        <f>'ЦБС 1'!J16</f>
        <v>0</v>
      </c>
      <c r="K29" s="144">
        <f>'ЦБС 1'!K16</f>
        <v>0</v>
      </c>
      <c r="L29" s="144">
        <f>'ЦБС 1'!L16</f>
        <v>0</v>
      </c>
      <c r="M29" s="144">
        <f>'ЦБС 1'!M16</f>
        <v>0</v>
      </c>
      <c r="N29" s="171">
        <f>SUM(H29,J29:M29)</f>
        <v>0</v>
      </c>
    </row>
    <row r="30" spans="1:14" ht="15.75" thickBot="1">
      <c r="A30" s="140"/>
      <c r="B30" s="139" t="s">
        <v>204</v>
      </c>
      <c r="C30" s="192" t="s">
        <v>248</v>
      </c>
      <c r="D30" s="219"/>
      <c r="E30" s="197">
        <v>2020</v>
      </c>
      <c r="F30" s="197">
        <v>2024</v>
      </c>
      <c r="G30" s="92" t="str">
        <f>'ЦБС 1'!G17</f>
        <v>ФБ</v>
      </c>
      <c r="H30" s="144">
        <f>'ЦБС 1'!H17</f>
        <v>0</v>
      </c>
      <c r="I30" s="144">
        <f>'ЦБС 1'!I17</f>
        <v>0</v>
      </c>
      <c r="J30" s="144">
        <f>'ЦБС 1'!J17</f>
        <v>0</v>
      </c>
      <c r="K30" s="144">
        <f>'ЦБС 1'!K17</f>
        <v>0</v>
      </c>
      <c r="L30" s="144">
        <f>'ЦБС 1'!L17</f>
        <v>0</v>
      </c>
      <c r="M30" s="144">
        <f>'ЦБС 1'!M17</f>
        <v>0</v>
      </c>
      <c r="N30" s="171">
        <f t="shared" ref="N30:N35" si="2">SUM(H30,J30:M30)</f>
        <v>0</v>
      </c>
    </row>
    <row r="31" spans="1:14" s="123" customFormat="1" ht="15.75" thickBot="1">
      <c r="A31" s="200"/>
      <c r="B31" s="200" t="s">
        <v>236</v>
      </c>
      <c r="C31" s="203" t="s">
        <v>135</v>
      </c>
      <c r="D31" s="203" t="s">
        <v>135</v>
      </c>
      <c r="E31" s="203" t="s">
        <v>135</v>
      </c>
      <c r="F31" s="203" t="s">
        <v>135</v>
      </c>
      <c r="G31" s="203" t="s">
        <v>135</v>
      </c>
      <c r="H31" s="181">
        <f>'ЦБС 1'!H18</f>
        <v>8620.8799999999992</v>
      </c>
      <c r="I31" s="181">
        <f>'ЦБС 1'!I18</f>
        <v>0</v>
      </c>
      <c r="J31" s="181">
        <f>'ЦБС 1'!J18</f>
        <v>8583.75</v>
      </c>
      <c r="K31" s="181">
        <f>'ЦБС 1'!K18</f>
        <v>8732.4</v>
      </c>
      <c r="L31" s="181">
        <f>'ЦБС 1'!L18</f>
        <v>8656.31</v>
      </c>
      <c r="M31" s="181">
        <f>'ЦБС 1'!M18</f>
        <v>8764.61</v>
      </c>
      <c r="N31" s="183">
        <f t="shared" si="2"/>
        <v>43357.95</v>
      </c>
    </row>
    <row r="32" spans="1:14" s="123" customFormat="1" ht="15.75" thickBot="1">
      <c r="A32" s="200"/>
      <c r="B32" s="200" t="s">
        <v>132</v>
      </c>
      <c r="C32" s="203" t="s">
        <v>135</v>
      </c>
      <c r="D32" s="203" t="s">
        <v>135</v>
      </c>
      <c r="E32" s="203" t="s">
        <v>135</v>
      </c>
      <c r="F32" s="203" t="s">
        <v>135</v>
      </c>
      <c r="G32" s="203" t="s">
        <v>135</v>
      </c>
      <c r="H32" s="181">
        <f>'ЦБС 1'!H19</f>
        <v>56.21</v>
      </c>
      <c r="I32" s="181">
        <f>'ЦБС 1'!I19</f>
        <v>0</v>
      </c>
      <c r="J32" s="181">
        <f>'ЦБС 1'!J19</f>
        <v>56.21</v>
      </c>
      <c r="K32" s="181">
        <f>'ЦБС 1'!K19</f>
        <v>56.21</v>
      </c>
      <c r="L32" s="181">
        <f>'ЦБС 1'!L19</f>
        <v>56.21</v>
      </c>
      <c r="M32" s="181">
        <f>'ЦБС 1'!M19</f>
        <v>56.21</v>
      </c>
      <c r="N32" s="183">
        <f>SUM(H32,J32:M32)</f>
        <v>281.05</v>
      </c>
    </row>
    <row r="33" spans="1:14" s="123" customFormat="1" ht="15.75" thickBot="1">
      <c r="A33" s="200"/>
      <c r="B33" s="200" t="s">
        <v>133</v>
      </c>
      <c r="C33" s="203" t="s">
        <v>135</v>
      </c>
      <c r="D33" s="203" t="s">
        <v>135</v>
      </c>
      <c r="E33" s="203" t="s">
        <v>135</v>
      </c>
      <c r="F33" s="203" t="s">
        <v>135</v>
      </c>
      <c r="G33" s="203" t="s">
        <v>135</v>
      </c>
      <c r="H33" s="181">
        <f>'ЦБС 1'!H20</f>
        <v>3257.58</v>
      </c>
      <c r="I33" s="181">
        <f>'ЦБС 1'!I20</f>
        <v>0</v>
      </c>
      <c r="J33" s="181">
        <f>'ЦБС 1'!J20</f>
        <v>3170.09</v>
      </c>
      <c r="K33" s="181">
        <f>'ЦБС 1'!K20</f>
        <v>3257.59</v>
      </c>
      <c r="L33" s="181">
        <f>'ЦБС 1'!L20</f>
        <v>3170.09</v>
      </c>
      <c r="M33" s="181">
        <f>'ЦБС 1'!M20</f>
        <v>3257.59</v>
      </c>
      <c r="N33" s="183">
        <f t="shared" si="2"/>
        <v>16112.94</v>
      </c>
    </row>
    <row r="34" spans="1:14" s="123" customFormat="1" ht="15.75" thickBot="1">
      <c r="A34" s="200"/>
      <c r="B34" s="200" t="s">
        <v>112</v>
      </c>
      <c r="C34" s="203" t="s">
        <v>135</v>
      </c>
      <c r="D34" s="203" t="s">
        <v>135</v>
      </c>
      <c r="E34" s="203" t="s">
        <v>135</v>
      </c>
      <c r="F34" s="203" t="s">
        <v>135</v>
      </c>
      <c r="G34" s="203" t="s">
        <v>135</v>
      </c>
      <c r="H34" s="181">
        <f>'ЦБС 1'!H21</f>
        <v>5307.09</v>
      </c>
      <c r="I34" s="181">
        <f>'ЦБС 1'!I21</f>
        <v>0</v>
      </c>
      <c r="J34" s="181">
        <f>'ЦБС 1'!J21</f>
        <v>5357.45</v>
      </c>
      <c r="K34" s="181">
        <f>'ЦБС 1'!K21</f>
        <v>5418.6</v>
      </c>
      <c r="L34" s="181">
        <f>'ЦБС 1'!L21</f>
        <v>5430.01</v>
      </c>
      <c r="M34" s="181">
        <f>'ЦБС 1'!M21</f>
        <v>5450.81</v>
      </c>
      <c r="N34" s="183">
        <f t="shared" si="2"/>
        <v>26963.960000000003</v>
      </c>
    </row>
    <row r="35" spans="1:14" s="123" customFormat="1" ht="15.75" thickBot="1">
      <c r="A35" s="200"/>
      <c r="B35" s="200" t="s">
        <v>134</v>
      </c>
      <c r="C35" s="203" t="s">
        <v>135</v>
      </c>
      <c r="D35" s="203" t="s">
        <v>135</v>
      </c>
      <c r="E35" s="203" t="s">
        <v>135</v>
      </c>
      <c r="F35" s="203" t="s">
        <v>135</v>
      </c>
      <c r="G35" s="203" t="s">
        <v>135</v>
      </c>
      <c r="H35" s="181">
        <f>'ЦБС 1'!H22</f>
        <v>0</v>
      </c>
      <c r="I35" s="181">
        <f>'ЦБС 1'!I22</f>
        <v>0</v>
      </c>
      <c r="J35" s="181">
        <f>'ЦБС 1'!J22</f>
        <v>0</v>
      </c>
      <c r="K35" s="181">
        <f>'ЦБС 1'!K22</f>
        <v>0</v>
      </c>
      <c r="L35" s="181">
        <f>'ЦБС 1'!L22</f>
        <v>0</v>
      </c>
      <c r="M35" s="181">
        <f>'ЦБС 1'!M22</f>
        <v>0</v>
      </c>
      <c r="N35" s="183">
        <f t="shared" si="2"/>
        <v>0</v>
      </c>
    </row>
    <row r="36" spans="1:14" ht="41.25" customHeight="1" thickBot="1">
      <c r="A36" s="197"/>
      <c r="B36" s="176" t="s">
        <v>137</v>
      </c>
      <c r="C36" s="47"/>
      <c r="D36" s="217" t="s">
        <v>140</v>
      </c>
      <c r="E36" s="197">
        <v>2021</v>
      </c>
      <c r="F36" s="197">
        <v>2024</v>
      </c>
      <c r="G36" s="92" t="str">
        <f>'КДО 1'!G9</f>
        <v>ФБ, РБ, МБ</v>
      </c>
      <c r="H36" s="92">
        <f>'КДО 1'!H9</f>
        <v>18973.57</v>
      </c>
      <c r="I36" s="92">
        <f>'КДО 1'!I9</f>
        <v>0</v>
      </c>
      <c r="J36" s="92">
        <f>'КДО 1'!J9</f>
        <v>17516.850000000002</v>
      </c>
      <c r="K36" s="92">
        <f>'КДО 1'!K9</f>
        <v>17603.91</v>
      </c>
      <c r="L36" s="92">
        <f>'КДО 1'!L9</f>
        <v>17612.18</v>
      </c>
      <c r="M36" s="92">
        <f>'КДО 1'!M9</f>
        <v>17612.18</v>
      </c>
      <c r="N36" s="92">
        <f t="shared" ref="N36" si="3">N37</f>
        <v>89318.69</v>
      </c>
    </row>
    <row r="37" spans="1:14" ht="41.25" customHeight="1" thickBot="1">
      <c r="A37" s="197"/>
      <c r="B37" s="176" t="s">
        <v>119</v>
      </c>
      <c r="C37" s="47" t="s">
        <v>223</v>
      </c>
      <c r="D37" s="217"/>
      <c r="E37" s="197">
        <v>2021</v>
      </c>
      <c r="F37" s="197">
        <v>2024</v>
      </c>
      <c r="G37" s="92" t="str">
        <f>'КДО 1'!G10</f>
        <v>ФБ, РБ, МБ</v>
      </c>
      <c r="H37" s="92">
        <f>'КДО 1'!H10</f>
        <v>18973.57</v>
      </c>
      <c r="I37" s="92">
        <f>'КДО 1'!I10</f>
        <v>0</v>
      </c>
      <c r="J37" s="92">
        <f>'КДО 1'!J10</f>
        <v>17516.850000000002</v>
      </c>
      <c r="K37" s="92">
        <f>'КДО 1'!K10</f>
        <v>17603.91</v>
      </c>
      <c r="L37" s="92">
        <f>'КДО 1'!L10</f>
        <v>17612.18</v>
      </c>
      <c r="M37" s="92">
        <f>'КДО 1'!M10</f>
        <v>17612.18</v>
      </c>
      <c r="N37" s="177">
        <f>SUM(H37,J37:M37)</f>
        <v>89318.69</v>
      </c>
    </row>
    <row r="38" spans="1:14" ht="41.25" customHeight="1" thickBot="1">
      <c r="A38" s="215" t="s">
        <v>202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</row>
    <row r="39" spans="1:14" ht="41.25" customHeight="1" thickBot="1">
      <c r="A39" s="197">
        <v>1</v>
      </c>
      <c r="B39" s="47" t="s">
        <v>203</v>
      </c>
      <c r="C39" s="47" t="s">
        <v>223</v>
      </c>
      <c r="D39" s="217" t="s">
        <v>140</v>
      </c>
      <c r="E39" s="197">
        <v>2020</v>
      </c>
      <c r="F39" s="197">
        <v>2024</v>
      </c>
      <c r="G39" s="92" t="str">
        <f>'КДО 1'!G12</f>
        <v>ФБ, РБ, МБ</v>
      </c>
      <c r="H39" s="144">
        <f>'КДО 1'!H12</f>
        <v>13017.53</v>
      </c>
      <c r="I39" s="144">
        <f>'КДО 1'!I12</f>
        <v>0</v>
      </c>
      <c r="J39" s="144">
        <f>'КДО 1'!J12</f>
        <v>11560.810000000001</v>
      </c>
      <c r="K39" s="144">
        <f>'КДО 1'!K12</f>
        <v>11647.87</v>
      </c>
      <c r="L39" s="144">
        <f>'КДО 1'!L12</f>
        <v>11656.140000000001</v>
      </c>
      <c r="M39" s="144">
        <f>'КДО 1'!M12</f>
        <v>11656.140000000001</v>
      </c>
      <c r="N39" s="177">
        <f>SUM(H39,J39:M39)</f>
        <v>59538.490000000005</v>
      </c>
    </row>
    <row r="40" spans="1:14" ht="41.25" customHeight="1" thickBot="1">
      <c r="A40" s="197"/>
      <c r="B40" s="47" t="s">
        <v>169</v>
      </c>
      <c r="C40" s="47" t="s">
        <v>223</v>
      </c>
      <c r="D40" s="217"/>
      <c r="E40" s="197">
        <v>2020</v>
      </c>
      <c r="F40" s="197">
        <v>2024</v>
      </c>
      <c r="G40" s="92" t="str">
        <f>'КДО 1'!G13</f>
        <v>МБ</v>
      </c>
      <c r="H40" s="144">
        <f>'КДО 1'!H13</f>
        <v>11194.050000000001</v>
      </c>
      <c r="I40" s="144">
        <f>'КДО 1'!I13</f>
        <v>0</v>
      </c>
      <c r="J40" s="144">
        <f>'КДО 1'!J13</f>
        <v>11270.19</v>
      </c>
      <c r="K40" s="144">
        <f>'КДО 1'!K13</f>
        <v>11349.300000000001</v>
      </c>
      <c r="L40" s="144">
        <f>'КДО 1'!L13</f>
        <v>11349.300000000001</v>
      </c>
      <c r="M40" s="144">
        <f>'КДО 1'!M13</f>
        <v>11349.300000000001</v>
      </c>
      <c r="N40" s="177">
        <f t="shared" ref="N40:N45" si="4">SUM(H40,J40:M40)</f>
        <v>56512.140000000007</v>
      </c>
    </row>
    <row r="41" spans="1:14" ht="41.25" customHeight="1" thickBot="1">
      <c r="A41" s="197"/>
      <c r="B41" s="47" t="s">
        <v>170</v>
      </c>
      <c r="C41" s="47" t="s">
        <v>223</v>
      </c>
      <c r="D41" s="217"/>
      <c r="E41" s="197">
        <v>2020</v>
      </c>
      <c r="F41" s="197">
        <v>2024</v>
      </c>
      <c r="G41" s="92" t="str">
        <f>'КДО 1'!G14</f>
        <v>ФБ, РБ, МБ</v>
      </c>
      <c r="H41" s="144">
        <f>'КДО 1'!H14</f>
        <v>1823.48</v>
      </c>
      <c r="I41" s="144">
        <f>'КДО 1'!I14</f>
        <v>0</v>
      </c>
      <c r="J41" s="144">
        <f>'КДО 1'!J14</f>
        <v>290.62</v>
      </c>
      <c r="K41" s="144">
        <f>'КДО 1'!K14</f>
        <v>298.57</v>
      </c>
      <c r="L41" s="144">
        <f>'КДО 1'!L14</f>
        <v>306.84000000000003</v>
      </c>
      <c r="M41" s="144">
        <f>'КДО 1'!M14</f>
        <v>306.84000000000003</v>
      </c>
      <c r="N41" s="177">
        <f t="shared" si="4"/>
        <v>3026.3500000000004</v>
      </c>
    </row>
    <row r="42" spans="1:14" ht="41.25" customHeight="1" thickBot="1">
      <c r="A42" s="197">
        <v>2</v>
      </c>
      <c r="B42" s="47" t="s">
        <v>229</v>
      </c>
      <c r="C42" s="47" t="s">
        <v>223</v>
      </c>
      <c r="D42" s="217"/>
      <c r="E42" s="197">
        <v>2020</v>
      </c>
      <c r="F42" s="197">
        <v>2024</v>
      </c>
      <c r="G42" s="92" t="str">
        <f>'КДО 1'!G15</f>
        <v>РБ</v>
      </c>
      <c r="H42" s="144">
        <f>'КДО 1'!H15</f>
        <v>5462.92</v>
      </c>
      <c r="I42" s="144">
        <f>'КДО 1'!I15</f>
        <v>0</v>
      </c>
      <c r="J42" s="144">
        <f>'КДО 1'!J15</f>
        <v>5462.92</v>
      </c>
      <c r="K42" s="144">
        <f>'КДО 1'!K15</f>
        <v>5462.92</v>
      </c>
      <c r="L42" s="144">
        <f>'КДО 1'!L15</f>
        <v>5462.92</v>
      </c>
      <c r="M42" s="144">
        <f>'КДО 1'!M15</f>
        <v>5462.92</v>
      </c>
      <c r="N42" s="177">
        <f t="shared" si="4"/>
        <v>27314.6</v>
      </c>
    </row>
    <row r="43" spans="1:14" ht="41.25" customHeight="1" thickBot="1">
      <c r="A43" s="197">
        <v>3</v>
      </c>
      <c r="B43" s="47" t="s">
        <v>212</v>
      </c>
      <c r="C43" s="47" t="s">
        <v>223</v>
      </c>
      <c r="D43" s="217"/>
      <c r="E43" s="197">
        <v>2020</v>
      </c>
      <c r="F43" s="197">
        <v>2024</v>
      </c>
      <c r="G43" s="92" t="str">
        <f>'КДО 1'!G16</f>
        <v>ФБ, РБ, МБ</v>
      </c>
      <c r="H43" s="144">
        <f>'КДО 1'!H16</f>
        <v>493.12000000000006</v>
      </c>
      <c r="I43" s="144">
        <f>'КДО 1'!I16</f>
        <v>0</v>
      </c>
      <c r="J43" s="144">
        <f>'КДО 1'!J16</f>
        <v>493.12000000000006</v>
      </c>
      <c r="K43" s="144">
        <f>'КДО 1'!K16</f>
        <v>493.12000000000006</v>
      </c>
      <c r="L43" s="144">
        <f>'КДО 1'!L16</f>
        <v>493.12000000000006</v>
      </c>
      <c r="M43" s="144">
        <f>'КДО 1'!M16</f>
        <v>493.12000000000006</v>
      </c>
      <c r="N43" s="177">
        <f>SUM(H43,J43:M43)</f>
        <v>2465.6000000000004</v>
      </c>
    </row>
    <row r="44" spans="1:14" ht="41.25" customHeight="1" thickBot="1">
      <c r="A44" s="197">
        <v>4</v>
      </c>
      <c r="B44" s="47" t="s">
        <v>173</v>
      </c>
      <c r="C44" s="47" t="s">
        <v>250</v>
      </c>
      <c r="D44" s="217"/>
      <c r="E44" s="197">
        <v>2020</v>
      </c>
      <c r="F44" s="197">
        <v>2024</v>
      </c>
      <c r="G44" s="92" t="str">
        <f>'КДО 1'!G17</f>
        <v>ФБ</v>
      </c>
      <c r="H44" s="144">
        <f>'КДО 1'!H17</f>
        <v>0</v>
      </c>
      <c r="I44" s="144">
        <f>'КДО 1'!I17</f>
        <v>0</v>
      </c>
      <c r="J44" s="144">
        <f>'КДО 1'!J17</f>
        <v>0</v>
      </c>
      <c r="K44" s="144">
        <f>'КДО 1'!K17</f>
        <v>0</v>
      </c>
      <c r="L44" s="144">
        <f>'КДО 1'!L17</f>
        <v>0</v>
      </c>
      <c r="M44" s="144">
        <f>'КДО 1'!M17</f>
        <v>0</v>
      </c>
      <c r="N44" s="177">
        <f t="shared" si="4"/>
        <v>0</v>
      </c>
    </row>
    <row r="45" spans="1:14" ht="21.75" customHeight="1" thickBot="1">
      <c r="A45" s="197"/>
      <c r="B45" s="47" t="s">
        <v>204</v>
      </c>
      <c r="C45" s="47" t="s">
        <v>250</v>
      </c>
      <c r="D45" s="217"/>
      <c r="E45" s="197">
        <v>2020</v>
      </c>
      <c r="F45" s="197">
        <v>2024</v>
      </c>
      <c r="G45" s="92" t="str">
        <f>'КДО 1'!G18</f>
        <v>ФБ</v>
      </c>
      <c r="H45" s="144">
        <f>'КДО 1'!H18</f>
        <v>0</v>
      </c>
      <c r="I45" s="144">
        <f>'КДО 1'!I18</f>
        <v>0</v>
      </c>
      <c r="J45" s="144">
        <f>'КДО 1'!J18</f>
        <v>0</v>
      </c>
      <c r="K45" s="144">
        <f>'КДО 1'!K18</f>
        <v>0</v>
      </c>
      <c r="L45" s="144">
        <f>'КДО 1'!L18</f>
        <v>0</v>
      </c>
      <c r="M45" s="144">
        <f>'КДО 1'!M18</f>
        <v>0</v>
      </c>
      <c r="N45" s="177">
        <f t="shared" si="4"/>
        <v>0</v>
      </c>
    </row>
    <row r="46" spans="1:14" s="123" customFormat="1" ht="18.75" customHeight="1" thickBot="1">
      <c r="A46" s="200"/>
      <c r="B46" s="200" t="s">
        <v>241</v>
      </c>
      <c r="C46" s="203" t="s">
        <v>135</v>
      </c>
      <c r="D46" s="203" t="s">
        <v>135</v>
      </c>
      <c r="E46" s="203" t="s">
        <v>135</v>
      </c>
      <c r="F46" s="203" t="s">
        <v>135</v>
      </c>
      <c r="G46" s="203" t="s">
        <v>135</v>
      </c>
      <c r="H46" s="181">
        <f>'КДО 1'!H19</f>
        <v>18973.57</v>
      </c>
      <c r="I46" s="181">
        <f>'КДО 1'!I19</f>
        <v>0</v>
      </c>
      <c r="J46" s="181">
        <f>'КДО 1'!J19</f>
        <v>17516.850000000002</v>
      </c>
      <c r="K46" s="181">
        <f>'КДО 1'!K19</f>
        <v>17603.91</v>
      </c>
      <c r="L46" s="181">
        <f>'КДО 1'!L19</f>
        <v>17612.18</v>
      </c>
      <c r="M46" s="181">
        <f>'КДО 1'!M19</f>
        <v>17612.18</v>
      </c>
      <c r="N46" s="185">
        <f t="shared" ref="N46" si="5">N39+N42+N43+N44</f>
        <v>89318.69</v>
      </c>
    </row>
    <row r="47" spans="1:14" s="123" customFormat="1" ht="18.75" customHeight="1" thickBot="1">
      <c r="A47" s="200"/>
      <c r="B47" s="200" t="s">
        <v>132</v>
      </c>
      <c r="C47" s="203" t="s">
        <v>135</v>
      </c>
      <c r="D47" s="203" t="s">
        <v>135</v>
      </c>
      <c r="E47" s="203" t="s">
        <v>135</v>
      </c>
      <c r="F47" s="203" t="s">
        <v>135</v>
      </c>
      <c r="G47" s="203" t="s">
        <v>135</v>
      </c>
      <c r="H47" s="181">
        <f>'КДО 1'!H20</f>
        <v>331.47</v>
      </c>
      <c r="I47" s="181">
        <f>'КДО 1'!I20</f>
        <v>0</v>
      </c>
      <c r="J47" s="181">
        <f>'КДО 1'!J20</f>
        <v>331.47</v>
      </c>
      <c r="K47" s="181">
        <f>'КДО 1'!K20</f>
        <v>331.47</v>
      </c>
      <c r="L47" s="181">
        <f>'КДО 1'!L20</f>
        <v>331.47</v>
      </c>
      <c r="M47" s="181">
        <f>'КДО 1'!M20</f>
        <v>331.47</v>
      </c>
      <c r="N47" s="184">
        <f>SUM(H47,J47:M47)</f>
        <v>1657.3500000000001</v>
      </c>
    </row>
    <row r="48" spans="1:14" s="123" customFormat="1" ht="18.75" customHeight="1" thickBot="1">
      <c r="A48" s="200"/>
      <c r="B48" s="200" t="s">
        <v>133</v>
      </c>
      <c r="C48" s="203" t="s">
        <v>135</v>
      </c>
      <c r="D48" s="203" t="s">
        <v>135</v>
      </c>
      <c r="E48" s="203" t="s">
        <v>135</v>
      </c>
      <c r="F48" s="203" t="s">
        <v>135</v>
      </c>
      <c r="G48" s="203" t="s">
        <v>135</v>
      </c>
      <c r="H48" s="181">
        <f>'КДО 1'!H21</f>
        <v>5571.58</v>
      </c>
      <c r="I48" s="181">
        <f>'КДО 1'!I21</f>
        <v>0</v>
      </c>
      <c r="J48" s="181">
        <f>'КДО 1'!J21</f>
        <v>5571.58</v>
      </c>
      <c r="K48" s="181">
        <f>'КДО 1'!K21</f>
        <v>5571.58</v>
      </c>
      <c r="L48" s="181">
        <f>'КДО 1'!L21</f>
        <v>5571.58</v>
      </c>
      <c r="M48" s="181">
        <f>'КДО 1'!M21</f>
        <v>5571.58</v>
      </c>
      <c r="N48" s="184">
        <f t="shared" ref="N48:N50" si="6">SUM(H48,J48:M48)</f>
        <v>27857.9</v>
      </c>
    </row>
    <row r="49" spans="1:14" s="123" customFormat="1" ht="18.75" customHeight="1" thickBot="1">
      <c r="A49" s="200"/>
      <c r="B49" s="200" t="s">
        <v>112</v>
      </c>
      <c r="C49" s="203" t="s">
        <v>135</v>
      </c>
      <c r="D49" s="203" t="s">
        <v>135</v>
      </c>
      <c r="E49" s="203" t="s">
        <v>135</v>
      </c>
      <c r="F49" s="203" t="s">
        <v>135</v>
      </c>
      <c r="G49" s="203" t="s">
        <v>135</v>
      </c>
      <c r="H49" s="181">
        <f>'КДО 1'!H22</f>
        <v>13070.52</v>
      </c>
      <c r="I49" s="181">
        <f>'КДО 1'!I22</f>
        <v>0</v>
      </c>
      <c r="J49" s="181">
        <f>'КДО 1'!J22</f>
        <v>11613.800000000001</v>
      </c>
      <c r="K49" s="181">
        <f>'КДО 1'!K22</f>
        <v>11700.86</v>
      </c>
      <c r="L49" s="181">
        <f>'КДО 1'!L22</f>
        <v>11709.130000000001</v>
      </c>
      <c r="M49" s="181">
        <f>'КДО 1'!M22</f>
        <v>11709.130000000001</v>
      </c>
      <c r="N49" s="184">
        <f t="shared" si="6"/>
        <v>59803.44</v>
      </c>
    </row>
    <row r="50" spans="1:14" s="123" customFormat="1" ht="18.75" customHeight="1" thickBot="1">
      <c r="A50" s="200"/>
      <c r="B50" s="200" t="s">
        <v>134</v>
      </c>
      <c r="C50" s="203" t="s">
        <v>135</v>
      </c>
      <c r="D50" s="203" t="s">
        <v>135</v>
      </c>
      <c r="E50" s="203" t="s">
        <v>135</v>
      </c>
      <c r="F50" s="203" t="s">
        <v>135</v>
      </c>
      <c r="G50" s="203" t="s">
        <v>135</v>
      </c>
      <c r="H50" s="181">
        <f>'КДО 1'!H23</f>
        <v>0</v>
      </c>
      <c r="I50" s="181">
        <f>'КДО 1'!I23</f>
        <v>0</v>
      </c>
      <c r="J50" s="181">
        <f>'КДО 1'!J23</f>
        <v>0</v>
      </c>
      <c r="K50" s="181">
        <f>'КДО 1'!K23</f>
        <v>0</v>
      </c>
      <c r="L50" s="181">
        <f>'КДО 1'!L23</f>
        <v>0</v>
      </c>
      <c r="M50" s="181">
        <f>'КДО 1'!M23</f>
        <v>0</v>
      </c>
      <c r="N50" s="184">
        <f t="shared" si="6"/>
        <v>0</v>
      </c>
    </row>
    <row r="51" spans="1:14" ht="46.5" customHeight="1" thickBot="1">
      <c r="A51" s="52"/>
      <c r="B51" s="196" t="s">
        <v>138</v>
      </c>
      <c r="C51" s="178"/>
      <c r="D51" s="217" t="s">
        <v>219</v>
      </c>
      <c r="E51" s="197">
        <v>2020</v>
      </c>
      <c r="F51" s="197">
        <v>2024</v>
      </c>
      <c r="G51" s="92" t="str">
        <f>'ДШИ 1'!G9</f>
        <v>ФБ, РБ, МБ</v>
      </c>
      <c r="H51" s="92">
        <f>'ДШИ 1'!H9</f>
        <v>36891.11</v>
      </c>
      <c r="I51" s="92">
        <f>'ДШИ 1'!I9</f>
        <v>0</v>
      </c>
      <c r="J51" s="92">
        <f>'ДШИ 1'!J9</f>
        <v>35767.520000000004</v>
      </c>
      <c r="K51" s="92">
        <f>'ДШИ 1'!K9</f>
        <v>37244.410000000003</v>
      </c>
      <c r="L51" s="92">
        <f>'ДШИ 1'!L9</f>
        <v>35848.270000000004</v>
      </c>
      <c r="M51" s="92">
        <f>'ДШИ 1'!M9</f>
        <v>35855.93</v>
      </c>
      <c r="N51" s="92">
        <f>H51+J51+K51+L51+M51</f>
        <v>181607.24</v>
      </c>
    </row>
    <row r="52" spans="1:14" ht="46.5" customHeight="1" thickBot="1">
      <c r="A52" s="124"/>
      <c r="B52" s="198" t="s">
        <v>120</v>
      </c>
      <c r="C52" s="178" t="s">
        <v>224</v>
      </c>
      <c r="D52" s="217"/>
      <c r="E52" s="197">
        <v>2020</v>
      </c>
      <c r="F52" s="197">
        <v>2024</v>
      </c>
      <c r="G52" s="92" t="str">
        <f>'ДШИ 1'!G10</f>
        <v>ФБ, РБ, МБ</v>
      </c>
      <c r="H52" s="92">
        <f>'ДШИ 1'!H10</f>
        <v>36891.11</v>
      </c>
      <c r="I52" s="92">
        <f>'ДШИ 1'!I10</f>
        <v>0</v>
      </c>
      <c r="J52" s="92">
        <f>'ДШИ 1'!J10</f>
        <v>35767.520000000004</v>
      </c>
      <c r="K52" s="92">
        <f>'ДШИ 1'!K10</f>
        <v>37244.410000000003</v>
      </c>
      <c r="L52" s="92">
        <f>'ДШИ 1'!L10</f>
        <v>35848.270000000004</v>
      </c>
      <c r="M52" s="92">
        <f>'ДШИ 1'!M10</f>
        <v>35855.93</v>
      </c>
      <c r="N52" s="92">
        <f>H52+J52+K52+L52+M52</f>
        <v>181607.24</v>
      </c>
    </row>
    <row r="53" spans="1:14" ht="24.75" customHeight="1" thickBot="1">
      <c r="A53" s="218" t="s">
        <v>202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</row>
    <row r="54" spans="1:14" ht="63" customHeight="1" thickBot="1">
      <c r="A54" s="179">
        <v>1</v>
      </c>
      <c r="B54" s="198" t="s">
        <v>213</v>
      </c>
      <c r="C54" s="178" t="s">
        <v>224</v>
      </c>
      <c r="D54" s="217" t="s">
        <v>219</v>
      </c>
      <c r="E54" s="197">
        <v>2020</v>
      </c>
      <c r="F54" s="197">
        <v>2024</v>
      </c>
      <c r="G54" s="92" t="str">
        <f>'ДШИ 1'!G12</f>
        <v>ФБ, РБ, МБ</v>
      </c>
      <c r="H54" s="144">
        <f>'ДШИ 1'!H12</f>
        <v>21547.410000000003</v>
      </c>
      <c r="I54" s="144">
        <f>'ДШИ 1'!I12</f>
        <v>0</v>
      </c>
      <c r="J54" s="144">
        <f>'ДШИ 1'!J12</f>
        <v>20423.82</v>
      </c>
      <c r="K54" s="144">
        <f>'ДШИ 1'!K12</f>
        <v>21900.71</v>
      </c>
      <c r="L54" s="144">
        <f>'ДШИ 1'!L12</f>
        <v>20504.57</v>
      </c>
      <c r="M54" s="144">
        <f>'ДШИ 1'!M12</f>
        <v>20512.23</v>
      </c>
      <c r="N54" s="92">
        <f>H54+J54+K54+L54+M54</f>
        <v>104888.74</v>
      </c>
    </row>
    <row r="55" spans="1:14" ht="46.5" customHeight="1" thickBot="1">
      <c r="A55" s="124"/>
      <c r="B55" s="198" t="s">
        <v>169</v>
      </c>
      <c r="C55" s="178" t="s">
        <v>224</v>
      </c>
      <c r="D55" s="217"/>
      <c r="E55" s="197">
        <v>2020</v>
      </c>
      <c r="F55" s="197">
        <v>2024</v>
      </c>
      <c r="G55" s="92" t="str">
        <f>'ДШИ 1'!G13</f>
        <v>МБ</v>
      </c>
      <c r="H55" s="144">
        <f>'ДШИ 1'!H13</f>
        <v>19833.75</v>
      </c>
      <c r="I55" s="144">
        <f>'ДШИ 1'!I13</f>
        <v>0</v>
      </c>
      <c r="J55" s="144">
        <f>'ДШИ 1'!J13</f>
        <v>19900.29</v>
      </c>
      <c r="K55" s="144">
        <f>'ДШИ 1'!K13</f>
        <v>19966.599999999999</v>
      </c>
      <c r="L55" s="144">
        <f>'ДШИ 1'!L13</f>
        <v>19966.599999999999</v>
      </c>
      <c r="M55" s="144">
        <f>'ДШИ 1'!M13</f>
        <v>19966.599999999999</v>
      </c>
      <c r="N55" s="92">
        <f t="shared" ref="N55:N64" si="7">H55+J55+K55+L55+M55</f>
        <v>99633.84</v>
      </c>
    </row>
    <row r="56" spans="1:14" ht="46.5" customHeight="1" thickBot="1">
      <c r="A56" s="124"/>
      <c r="B56" s="198" t="s">
        <v>170</v>
      </c>
      <c r="C56" s="178" t="s">
        <v>224</v>
      </c>
      <c r="D56" s="217"/>
      <c r="E56" s="197">
        <v>2020</v>
      </c>
      <c r="F56" s="197">
        <v>2024</v>
      </c>
      <c r="G56" s="92" t="str">
        <f>'ДШИ 1'!G14</f>
        <v>ФБ, РБ, МБ</v>
      </c>
      <c r="H56" s="144">
        <f>'ДШИ 1'!H14</f>
        <v>1713.6599999999999</v>
      </c>
      <c r="I56" s="144">
        <f>'ДШИ 1'!I14</f>
        <v>0</v>
      </c>
      <c r="J56" s="144">
        <f>'ДШИ 1'!J14</f>
        <v>523.53</v>
      </c>
      <c r="K56" s="144">
        <f>'ДШИ 1'!K14</f>
        <v>1934.1100000000001</v>
      </c>
      <c r="L56" s="144">
        <f>'ДШИ 1'!L14</f>
        <v>537.97</v>
      </c>
      <c r="M56" s="144">
        <f>'ДШИ 1'!M14</f>
        <v>545.63</v>
      </c>
      <c r="N56" s="92">
        <f t="shared" si="7"/>
        <v>5254.9</v>
      </c>
    </row>
    <row r="57" spans="1:14" ht="46.5" customHeight="1" thickBot="1">
      <c r="A57" s="179">
        <v>2</v>
      </c>
      <c r="B57" s="198" t="s">
        <v>179</v>
      </c>
      <c r="C57" s="178" t="s">
        <v>224</v>
      </c>
      <c r="D57" s="217"/>
      <c r="E57" s="197">
        <v>2020</v>
      </c>
      <c r="F57" s="197">
        <v>2024</v>
      </c>
      <c r="G57" s="92" t="str">
        <f>'ДШИ 1'!G15</f>
        <v>РБ</v>
      </c>
      <c r="H57" s="144">
        <f>'ДШИ 1'!H15</f>
        <v>0</v>
      </c>
      <c r="I57" s="144">
        <f>'ДШИ 1'!I15</f>
        <v>0</v>
      </c>
      <c r="J57" s="144">
        <f>'ДШИ 1'!J15</f>
        <v>0</v>
      </c>
      <c r="K57" s="144">
        <f>'ДШИ 1'!K15</f>
        <v>0</v>
      </c>
      <c r="L57" s="144">
        <f>'ДШИ 1'!L15</f>
        <v>0</v>
      </c>
      <c r="M57" s="144">
        <f>'ДШИ 1'!M15</f>
        <v>0</v>
      </c>
      <c r="N57" s="92">
        <f>H57+J57+K57+L57+M57</f>
        <v>0</v>
      </c>
    </row>
    <row r="58" spans="1:14" ht="57" customHeight="1" thickBot="1">
      <c r="A58" s="179">
        <v>3</v>
      </c>
      <c r="B58" s="198" t="s">
        <v>230</v>
      </c>
      <c r="C58" s="178" t="s">
        <v>224</v>
      </c>
      <c r="D58" s="217"/>
      <c r="E58" s="197">
        <v>2020</v>
      </c>
      <c r="F58" s="197">
        <v>2024</v>
      </c>
      <c r="G58" s="92" t="str">
        <f>'ДШИ 1'!G16</f>
        <v>ФБ</v>
      </c>
      <c r="H58" s="144">
        <f>'ДШИ 1'!H16</f>
        <v>15343.7</v>
      </c>
      <c r="I58" s="144">
        <f>'ДШИ 1'!I16</f>
        <v>0</v>
      </c>
      <c r="J58" s="144">
        <f>'ДШИ 1'!J16</f>
        <v>15343.7</v>
      </c>
      <c r="K58" s="144">
        <f>'ДШИ 1'!K16</f>
        <v>15343.7</v>
      </c>
      <c r="L58" s="144">
        <f>'ДШИ 1'!L16</f>
        <v>15343.7</v>
      </c>
      <c r="M58" s="144">
        <f>'ДШИ 1'!M16</f>
        <v>15343.7</v>
      </c>
      <c r="N58" s="92">
        <f t="shared" si="7"/>
        <v>76718.5</v>
      </c>
    </row>
    <row r="59" spans="1:14" ht="46.5" customHeight="1" thickBot="1">
      <c r="A59" s="179">
        <v>4</v>
      </c>
      <c r="B59" s="198" t="s">
        <v>190</v>
      </c>
      <c r="C59" s="178" t="s">
        <v>251</v>
      </c>
      <c r="D59" s="217"/>
      <c r="E59" s="197">
        <v>2020</v>
      </c>
      <c r="F59" s="197">
        <v>2024</v>
      </c>
      <c r="G59" s="92" t="str">
        <f>'ДШИ 1'!G17</f>
        <v>ФБ</v>
      </c>
      <c r="H59" s="144">
        <f>'ДШИ 1'!H17</f>
        <v>0</v>
      </c>
      <c r="I59" s="144">
        <f>'ДШИ 1'!I17</f>
        <v>0</v>
      </c>
      <c r="J59" s="144">
        <f>'ДШИ 1'!J17</f>
        <v>0</v>
      </c>
      <c r="K59" s="144">
        <f>'ДШИ 1'!K17</f>
        <v>0</v>
      </c>
      <c r="L59" s="144">
        <f>'ДШИ 1'!L17</f>
        <v>0</v>
      </c>
      <c r="M59" s="144">
        <f>'ДШИ 1'!M17</f>
        <v>0</v>
      </c>
      <c r="N59" s="92">
        <f t="shared" si="7"/>
        <v>0</v>
      </c>
    </row>
    <row r="60" spans="1:14" s="123" customFormat="1" ht="19.5" customHeight="1" thickBot="1">
      <c r="A60" s="200"/>
      <c r="B60" s="200" t="s">
        <v>244</v>
      </c>
      <c r="C60" s="203" t="s">
        <v>135</v>
      </c>
      <c r="D60" s="203" t="s">
        <v>135</v>
      </c>
      <c r="E60" s="203" t="s">
        <v>135</v>
      </c>
      <c r="F60" s="203" t="s">
        <v>135</v>
      </c>
      <c r="G60" s="203" t="s">
        <v>135</v>
      </c>
      <c r="H60" s="181">
        <f>'ДШИ 1'!H18</f>
        <v>36891.11</v>
      </c>
      <c r="I60" s="181">
        <f>'ДШИ 1'!I18</f>
        <v>0</v>
      </c>
      <c r="J60" s="181">
        <f>'ДШИ 1'!J18</f>
        <v>35767.520000000004</v>
      </c>
      <c r="K60" s="181">
        <f>'ДШИ 1'!K18</f>
        <v>37244.410000000003</v>
      </c>
      <c r="L60" s="181">
        <f>'ДШИ 1'!L18</f>
        <v>35848.270000000004</v>
      </c>
      <c r="M60" s="181">
        <f>'ДШИ 1'!M18</f>
        <v>35855.93</v>
      </c>
      <c r="N60" s="180">
        <f t="shared" si="7"/>
        <v>181607.24</v>
      </c>
    </row>
    <row r="61" spans="1:14" s="123" customFormat="1" ht="19.5" customHeight="1" thickBot="1">
      <c r="A61" s="200"/>
      <c r="B61" s="200" t="s">
        <v>132</v>
      </c>
      <c r="C61" s="203" t="s">
        <v>135</v>
      </c>
      <c r="D61" s="203" t="s">
        <v>135</v>
      </c>
      <c r="E61" s="203" t="s">
        <v>135</v>
      </c>
      <c r="F61" s="203" t="s">
        <v>135</v>
      </c>
      <c r="G61" s="203" t="s">
        <v>135</v>
      </c>
      <c r="H61" s="181">
        <f>'ДШИ 1'!H19</f>
        <v>0</v>
      </c>
      <c r="I61" s="181">
        <f>'ДШИ 1'!I19</f>
        <v>0</v>
      </c>
      <c r="J61" s="181">
        <f>'ДШИ 1'!J19</f>
        <v>0</v>
      </c>
      <c r="K61" s="181">
        <f>'ДШИ 1'!K19</f>
        <v>0</v>
      </c>
      <c r="L61" s="181">
        <f>'ДШИ 1'!L19</f>
        <v>0</v>
      </c>
      <c r="M61" s="181">
        <f>'ДШИ 1'!M19</f>
        <v>0</v>
      </c>
      <c r="N61" s="180">
        <f t="shared" si="7"/>
        <v>0</v>
      </c>
    </row>
    <row r="62" spans="1:14" s="123" customFormat="1" ht="19.5" customHeight="1" thickBot="1">
      <c r="A62" s="200"/>
      <c r="B62" s="200" t="s">
        <v>133</v>
      </c>
      <c r="C62" s="203" t="s">
        <v>135</v>
      </c>
      <c r="D62" s="203" t="s">
        <v>135</v>
      </c>
      <c r="E62" s="203" t="s">
        <v>135</v>
      </c>
      <c r="F62" s="203" t="s">
        <v>135</v>
      </c>
      <c r="G62" s="203" t="s">
        <v>135</v>
      </c>
      <c r="H62" s="181">
        <f>'ДШИ 1'!H20</f>
        <v>16031.03</v>
      </c>
      <c r="I62" s="181">
        <f>'ДШИ 1'!I20</f>
        <v>0</v>
      </c>
      <c r="J62" s="181">
        <f>'ДШИ 1'!J20</f>
        <v>15673.7</v>
      </c>
      <c r="K62" s="181">
        <f>'ДШИ 1'!K20</f>
        <v>17006.2</v>
      </c>
      <c r="L62" s="181">
        <f>'ДШИ 1'!L20</f>
        <v>15673.7</v>
      </c>
      <c r="M62" s="181">
        <f>'ДШИ 1'!M20</f>
        <v>15673.7</v>
      </c>
      <c r="N62" s="180">
        <f t="shared" si="7"/>
        <v>80058.33</v>
      </c>
    </row>
    <row r="63" spans="1:14" s="123" customFormat="1" ht="19.5" customHeight="1" thickBot="1">
      <c r="A63" s="200"/>
      <c r="B63" s="200" t="s">
        <v>112</v>
      </c>
      <c r="C63" s="203" t="s">
        <v>135</v>
      </c>
      <c r="D63" s="203" t="s">
        <v>135</v>
      </c>
      <c r="E63" s="203" t="s">
        <v>135</v>
      </c>
      <c r="F63" s="203" t="s">
        <v>135</v>
      </c>
      <c r="G63" s="203" t="s">
        <v>135</v>
      </c>
      <c r="H63" s="181">
        <f>'ДШИ 1'!H21</f>
        <v>20860.080000000002</v>
      </c>
      <c r="I63" s="181">
        <f>'ДШИ 1'!I21</f>
        <v>0</v>
      </c>
      <c r="J63" s="181">
        <f>'ДШИ 1'!J21</f>
        <v>20093.82</v>
      </c>
      <c r="K63" s="181">
        <f>'ДШИ 1'!K21</f>
        <v>20238.21</v>
      </c>
      <c r="L63" s="181">
        <f>'ДШИ 1'!L21</f>
        <v>20174.57</v>
      </c>
      <c r="M63" s="181">
        <f>'ДШИ 1'!M21</f>
        <v>20182.23</v>
      </c>
      <c r="N63" s="180">
        <f t="shared" si="7"/>
        <v>101548.90999999999</v>
      </c>
    </row>
    <row r="64" spans="1:14" s="123" customFormat="1" ht="19.5" customHeight="1" thickBot="1">
      <c r="A64" s="200"/>
      <c r="B64" s="200" t="s">
        <v>134</v>
      </c>
      <c r="C64" s="203" t="s">
        <v>135</v>
      </c>
      <c r="D64" s="203" t="s">
        <v>135</v>
      </c>
      <c r="E64" s="203" t="s">
        <v>135</v>
      </c>
      <c r="F64" s="203" t="s">
        <v>135</v>
      </c>
      <c r="G64" s="203" t="s">
        <v>135</v>
      </c>
      <c r="H64" s="181">
        <f>'ДШИ 1'!H22</f>
        <v>0</v>
      </c>
      <c r="I64" s="181">
        <f>'ДШИ 1'!I22</f>
        <v>0</v>
      </c>
      <c r="J64" s="181">
        <f>'ДШИ 1'!J22</f>
        <v>0</v>
      </c>
      <c r="K64" s="181">
        <f>'ДШИ 1'!K22</f>
        <v>0</v>
      </c>
      <c r="L64" s="181">
        <f>'ДШИ 1'!L22</f>
        <v>0</v>
      </c>
      <c r="M64" s="181">
        <f>'ДШИ 1'!M22</f>
        <v>0</v>
      </c>
      <c r="N64" s="180">
        <f t="shared" si="7"/>
        <v>0</v>
      </c>
    </row>
    <row r="65" spans="1:14" ht="66.75" customHeight="1" thickBot="1">
      <c r="A65" s="196"/>
      <c r="B65" s="196" t="s">
        <v>225</v>
      </c>
      <c r="C65" s="178"/>
      <c r="D65" s="216" t="s">
        <v>220</v>
      </c>
      <c r="E65" s="197">
        <v>2020</v>
      </c>
      <c r="F65" s="197">
        <v>2024</v>
      </c>
      <c r="G65" s="92" t="str">
        <f>'Гор.мер 1'!G9</f>
        <v>МБ</v>
      </c>
      <c r="H65" s="92">
        <f>'Гор.мер 1'!H9</f>
        <v>924.27</v>
      </c>
      <c r="I65" s="92">
        <f>'Гор.мер 1'!I9</f>
        <v>0</v>
      </c>
      <c r="J65" s="92">
        <f>'Гор.мер 1'!J9</f>
        <v>961.24080000000004</v>
      </c>
      <c r="K65" s="92">
        <f>'Гор.мер 1'!K9</f>
        <v>999.6904320000001</v>
      </c>
      <c r="L65" s="92">
        <f>'Гор.мер 1'!L9</f>
        <v>1039.6780492800001</v>
      </c>
      <c r="M65" s="92">
        <f>'Гор.мер 1'!M9</f>
        <v>1081.2651712512002</v>
      </c>
      <c r="N65" s="92">
        <f>H65+J65+K65+L65+M65</f>
        <v>5006.1444525311999</v>
      </c>
    </row>
    <row r="66" spans="1:14" ht="64.5" customHeight="1" thickBot="1">
      <c r="A66" s="196"/>
      <c r="B66" s="196" t="s">
        <v>121</v>
      </c>
      <c r="C66" s="178" t="s">
        <v>227</v>
      </c>
      <c r="D66" s="216"/>
      <c r="E66" s="197">
        <v>2020</v>
      </c>
      <c r="F66" s="197">
        <v>2024</v>
      </c>
      <c r="G66" s="92" t="str">
        <f>'Гор.мер 1'!G10</f>
        <v>МБ</v>
      </c>
      <c r="H66" s="92">
        <f>'Гор.мер 1'!H10</f>
        <v>924.27</v>
      </c>
      <c r="I66" s="92">
        <f>'Гор.мер 1'!I10</f>
        <v>0</v>
      </c>
      <c r="J66" s="92">
        <f>'Гор.мер 1'!J10</f>
        <v>961.24080000000004</v>
      </c>
      <c r="K66" s="92">
        <f>'Гор.мер 1'!K10</f>
        <v>999.6904320000001</v>
      </c>
      <c r="L66" s="92">
        <f>'Гор.мер 1'!L10</f>
        <v>1039.6780492800001</v>
      </c>
      <c r="M66" s="92">
        <f>'Гор.мер 1'!M10</f>
        <v>1081.2651712512002</v>
      </c>
      <c r="N66" s="92">
        <f>H66+J66+K66+L66+M66</f>
        <v>5006.1444525311999</v>
      </c>
    </row>
    <row r="67" spans="1:14" ht="18" customHeight="1" thickBot="1">
      <c r="A67" s="215" t="s">
        <v>202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</row>
    <row r="68" spans="1:14" ht="106.5" customHeight="1" thickBot="1">
      <c r="A68" s="196">
        <v>1</v>
      </c>
      <c r="B68" s="47" t="s">
        <v>27</v>
      </c>
      <c r="C68" s="178" t="s">
        <v>227</v>
      </c>
      <c r="D68" s="178" t="s">
        <v>220</v>
      </c>
      <c r="E68" s="197">
        <v>2020</v>
      </c>
      <c r="F68" s="197">
        <v>2024</v>
      </c>
      <c r="G68" s="92" t="str">
        <f>'Гор.мер 1'!G12</f>
        <v>МБ</v>
      </c>
      <c r="H68" s="144">
        <f>'Гор.мер 1'!H12</f>
        <v>924.27</v>
      </c>
      <c r="I68" s="144">
        <f>'Гор.мер 1'!I12</f>
        <v>0</v>
      </c>
      <c r="J68" s="144">
        <f>'Гор.мер 1'!J12</f>
        <v>961.24080000000004</v>
      </c>
      <c r="K68" s="144">
        <f>'Гор.мер 1'!K12</f>
        <v>999.6904320000001</v>
      </c>
      <c r="L68" s="144">
        <f>'Гор.мер 1'!L12</f>
        <v>1039.6780492800001</v>
      </c>
      <c r="M68" s="144">
        <f>'Гор.мер 1'!M12</f>
        <v>1081.2651712512002</v>
      </c>
      <c r="N68" s="92">
        <f>H68+J68+K68+L68+M68</f>
        <v>5006.1444525311999</v>
      </c>
    </row>
    <row r="69" spans="1:14" s="123" customFormat="1" ht="15.75" thickBot="1">
      <c r="A69" s="200"/>
      <c r="B69" s="200" t="s">
        <v>245</v>
      </c>
      <c r="C69" s="203" t="s">
        <v>135</v>
      </c>
      <c r="D69" s="203" t="s">
        <v>135</v>
      </c>
      <c r="E69" s="203" t="s">
        <v>135</v>
      </c>
      <c r="F69" s="203" t="s">
        <v>135</v>
      </c>
      <c r="G69" s="203" t="s">
        <v>135</v>
      </c>
      <c r="H69" s="181">
        <f>'Гор.мер 1'!H13</f>
        <v>924.27</v>
      </c>
      <c r="I69" s="181">
        <f>'Гор.мер 1'!I13</f>
        <v>0</v>
      </c>
      <c r="J69" s="181">
        <f>'Гор.мер 1'!J13</f>
        <v>961.24080000000004</v>
      </c>
      <c r="K69" s="181">
        <f>'Гор.мер 1'!K13</f>
        <v>999.6904320000001</v>
      </c>
      <c r="L69" s="181">
        <f>'Гор.мер 1'!L13</f>
        <v>1039.6780492800001</v>
      </c>
      <c r="M69" s="181">
        <f>'Гор.мер 1'!M13</f>
        <v>1081.2651712512002</v>
      </c>
      <c r="N69" s="180">
        <f t="shared" ref="N69:N73" si="8">H69+J69+K69+L69+M69</f>
        <v>5006.1444525311999</v>
      </c>
    </row>
    <row r="70" spans="1:14" s="123" customFormat="1" ht="15.75" thickBot="1">
      <c r="A70" s="200"/>
      <c r="B70" s="200" t="s">
        <v>132</v>
      </c>
      <c r="C70" s="203" t="s">
        <v>135</v>
      </c>
      <c r="D70" s="203" t="s">
        <v>135</v>
      </c>
      <c r="E70" s="203" t="s">
        <v>135</v>
      </c>
      <c r="F70" s="203" t="s">
        <v>135</v>
      </c>
      <c r="G70" s="203" t="s">
        <v>135</v>
      </c>
      <c r="H70" s="181">
        <f>'Гор.мер 1'!H14</f>
        <v>0</v>
      </c>
      <c r="I70" s="181">
        <f>'Гор.мер 1'!I14</f>
        <v>0</v>
      </c>
      <c r="J70" s="181">
        <f>'Гор.мер 1'!J14</f>
        <v>0</v>
      </c>
      <c r="K70" s="181">
        <f>'Гор.мер 1'!K14</f>
        <v>0</v>
      </c>
      <c r="L70" s="181">
        <f>'Гор.мер 1'!L14</f>
        <v>0</v>
      </c>
      <c r="M70" s="181">
        <f>'Гор.мер 1'!M14</f>
        <v>0</v>
      </c>
      <c r="N70" s="180">
        <f t="shared" si="8"/>
        <v>0</v>
      </c>
    </row>
    <row r="71" spans="1:14" s="123" customFormat="1" ht="15.75" thickBot="1">
      <c r="A71" s="200"/>
      <c r="B71" s="200" t="s">
        <v>133</v>
      </c>
      <c r="C71" s="203" t="s">
        <v>135</v>
      </c>
      <c r="D71" s="203" t="s">
        <v>135</v>
      </c>
      <c r="E71" s="203" t="s">
        <v>135</v>
      </c>
      <c r="F71" s="203" t="s">
        <v>135</v>
      </c>
      <c r="G71" s="203" t="s">
        <v>135</v>
      </c>
      <c r="H71" s="181">
        <f>'Гор.мер 1'!H15</f>
        <v>0</v>
      </c>
      <c r="I71" s="181">
        <f>'Гор.мер 1'!I15</f>
        <v>0</v>
      </c>
      <c r="J71" s="181">
        <f>'Гор.мер 1'!J15</f>
        <v>0</v>
      </c>
      <c r="K71" s="181">
        <f>'Гор.мер 1'!K15</f>
        <v>0</v>
      </c>
      <c r="L71" s="181">
        <f>'Гор.мер 1'!L15</f>
        <v>0</v>
      </c>
      <c r="M71" s="181">
        <f>'Гор.мер 1'!M15</f>
        <v>0</v>
      </c>
      <c r="N71" s="180">
        <f t="shared" si="8"/>
        <v>0</v>
      </c>
    </row>
    <row r="72" spans="1:14" s="123" customFormat="1" ht="15.75" thickBot="1">
      <c r="A72" s="200"/>
      <c r="B72" s="200" t="s">
        <v>112</v>
      </c>
      <c r="C72" s="203" t="s">
        <v>135</v>
      </c>
      <c r="D72" s="203" t="s">
        <v>135</v>
      </c>
      <c r="E72" s="203" t="s">
        <v>135</v>
      </c>
      <c r="F72" s="203" t="s">
        <v>135</v>
      </c>
      <c r="G72" s="203" t="s">
        <v>135</v>
      </c>
      <c r="H72" s="181">
        <f>'Гор.мер 1'!H16</f>
        <v>924.27</v>
      </c>
      <c r="I72" s="181">
        <f>'Гор.мер 1'!I16</f>
        <v>0</v>
      </c>
      <c r="J72" s="181">
        <f>'Гор.мер 1'!J16</f>
        <v>961.24080000000004</v>
      </c>
      <c r="K72" s="181">
        <f>'Гор.мер 1'!K16</f>
        <v>999.6904320000001</v>
      </c>
      <c r="L72" s="181">
        <f>'Гор.мер 1'!L16</f>
        <v>1039.6780492800001</v>
      </c>
      <c r="M72" s="181">
        <f>'Гор.мер 1'!M16</f>
        <v>1081.2651712512002</v>
      </c>
      <c r="N72" s="180">
        <f t="shared" si="8"/>
        <v>5006.1444525311999</v>
      </c>
    </row>
    <row r="73" spans="1:14" s="123" customFormat="1" ht="15.75" thickBot="1">
      <c r="A73" s="200"/>
      <c r="B73" s="200" t="s">
        <v>134</v>
      </c>
      <c r="C73" s="203" t="s">
        <v>135</v>
      </c>
      <c r="D73" s="203" t="s">
        <v>135</v>
      </c>
      <c r="E73" s="203" t="s">
        <v>135</v>
      </c>
      <c r="F73" s="203" t="s">
        <v>135</v>
      </c>
      <c r="G73" s="203" t="s">
        <v>135</v>
      </c>
      <c r="H73" s="181">
        <f>'Гор.мер 1'!H17</f>
        <v>0</v>
      </c>
      <c r="I73" s="181">
        <f>'Гор.мер 1'!I17</f>
        <v>0</v>
      </c>
      <c r="J73" s="181">
        <f>'Гор.мер 1'!J17</f>
        <v>0</v>
      </c>
      <c r="K73" s="181">
        <f>'Гор.мер 1'!K17</f>
        <v>0</v>
      </c>
      <c r="L73" s="181">
        <f>'Гор.мер 1'!L17</f>
        <v>0</v>
      </c>
      <c r="M73" s="181">
        <f>'Гор.мер 1'!M17</f>
        <v>0</v>
      </c>
      <c r="N73" s="180">
        <f t="shared" si="8"/>
        <v>0</v>
      </c>
    </row>
    <row r="74" spans="1:14" ht="69" customHeight="1" thickBot="1">
      <c r="A74" s="52"/>
      <c r="B74" s="196" t="s">
        <v>139</v>
      </c>
      <c r="C74" s="178"/>
      <c r="D74" s="216" t="s">
        <v>231</v>
      </c>
      <c r="E74" s="197">
        <v>2020</v>
      </c>
      <c r="F74" s="117">
        <v>2024</v>
      </c>
      <c r="G74" s="175" t="str">
        <f>'Редакция 1'!G9</f>
        <v>МБ</v>
      </c>
      <c r="H74" s="175">
        <f>'Редакция 1'!H9</f>
        <v>13229.45</v>
      </c>
      <c r="I74" s="175">
        <f>'Редакция 1'!I9</f>
        <v>0</v>
      </c>
      <c r="J74" s="175">
        <f>'Редакция 1'!J9</f>
        <v>12039.98</v>
      </c>
      <c r="K74" s="175">
        <f>'Редакция 1'!K9</f>
        <v>12283.060000000001</v>
      </c>
      <c r="L74" s="175">
        <f>'Редакция 1'!L9</f>
        <v>12382.8552</v>
      </c>
      <c r="M74" s="175">
        <f>'Редакция 1'!M9</f>
        <v>12390.949999999999</v>
      </c>
      <c r="N74" s="174">
        <f>'Редакция 3'!J80</f>
        <v>0</v>
      </c>
    </row>
    <row r="75" spans="1:14" ht="78.75" customHeight="1" thickBot="1">
      <c r="A75" s="52"/>
      <c r="B75" s="196" t="s">
        <v>122</v>
      </c>
      <c r="C75" s="178" t="s">
        <v>226</v>
      </c>
      <c r="D75" s="216"/>
      <c r="E75" s="197">
        <v>2020</v>
      </c>
      <c r="F75" s="117">
        <v>2024</v>
      </c>
      <c r="G75" s="175" t="str">
        <f>'Редакция 1'!G10</f>
        <v>МБ</v>
      </c>
      <c r="H75" s="175">
        <f>'Редакция 1'!H10</f>
        <v>13229.45</v>
      </c>
      <c r="I75" s="175">
        <f>'Редакция 1'!I10</f>
        <v>0</v>
      </c>
      <c r="J75" s="175">
        <f>'Редакция 1'!J10</f>
        <v>12039.98</v>
      </c>
      <c r="K75" s="175">
        <f>'Редакция 1'!K10</f>
        <v>12283.060000000001</v>
      </c>
      <c r="L75" s="175">
        <f>'Редакция 1'!L10</f>
        <v>12382.8552</v>
      </c>
      <c r="M75" s="175">
        <f>'Редакция 1'!M10</f>
        <v>12390.949999999999</v>
      </c>
      <c r="N75" s="174">
        <f>'Редакция 3'!J85</f>
        <v>0</v>
      </c>
    </row>
    <row r="76" spans="1:14" ht="21" customHeight="1" thickBot="1">
      <c r="A76" s="215" t="s">
        <v>202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</row>
    <row r="77" spans="1:14" ht="54" customHeight="1" thickBot="1">
      <c r="A77" s="52">
        <v>1</v>
      </c>
      <c r="B77" s="47" t="s">
        <v>232</v>
      </c>
      <c r="C77" s="178" t="s">
        <v>226</v>
      </c>
      <c r="D77" s="217" t="s">
        <v>231</v>
      </c>
      <c r="E77" s="197">
        <v>2020</v>
      </c>
      <c r="F77" s="117">
        <v>2024</v>
      </c>
      <c r="G77" s="49" t="str">
        <f>'Редакция 1'!G12</f>
        <v>МБ</v>
      </c>
      <c r="H77" s="119">
        <f>'Редакция 1'!H12</f>
        <v>3409.0599999999995</v>
      </c>
      <c r="I77" s="119">
        <f>'Редакция 1'!I12</f>
        <v>0</v>
      </c>
      <c r="J77" s="119">
        <f>'Редакция 1'!J12</f>
        <v>2426.7599999999998</v>
      </c>
      <c r="K77" s="119">
        <f>'Редакция 1'!K12</f>
        <v>2447.35</v>
      </c>
      <c r="L77" s="119">
        <f>'Редакция 1'!L12</f>
        <v>2455.14</v>
      </c>
      <c r="M77" s="119">
        <f>'Редакция 1'!M12</f>
        <v>2463.23</v>
      </c>
      <c r="N77" s="49">
        <f>H77+J77+K77+L77+M77</f>
        <v>13201.539999999999</v>
      </c>
    </row>
    <row r="78" spans="1:14" ht="78.75" customHeight="1" thickBot="1">
      <c r="A78" s="52"/>
      <c r="B78" s="47" t="s">
        <v>169</v>
      </c>
      <c r="C78" s="178" t="s">
        <v>253</v>
      </c>
      <c r="D78" s="217"/>
      <c r="E78" s="197">
        <v>2020</v>
      </c>
      <c r="F78" s="117">
        <v>2024</v>
      </c>
      <c r="G78" s="49" t="str">
        <f>'Редакция 1'!G13</f>
        <v>МБ</v>
      </c>
      <c r="H78" s="119">
        <f>'Редакция 1'!H13</f>
        <v>2227.4899999999998</v>
      </c>
      <c r="I78" s="119">
        <f>'Редакция 1'!I13</f>
        <v>0</v>
      </c>
      <c r="J78" s="119">
        <f>'Редакция 1'!J13</f>
        <v>2239.56</v>
      </c>
      <c r="K78" s="119">
        <f>'Редакция 1'!K13</f>
        <v>2252.66</v>
      </c>
      <c r="L78" s="119">
        <f>'Редакция 1'!L13</f>
        <v>2252.66</v>
      </c>
      <c r="M78" s="119">
        <f>'Редакция 1'!M13</f>
        <v>2252.66</v>
      </c>
      <c r="N78" s="49">
        <f t="shared" ref="N78:N91" si="9">H78+J78+K78+L78+M78</f>
        <v>11225.029999999999</v>
      </c>
    </row>
    <row r="79" spans="1:14" ht="28.5" customHeight="1" thickBot="1">
      <c r="A79" s="52"/>
      <c r="B79" s="196" t="s">
        <v>170</v>
      </c>
      <c r="C79" s="178" t="s">
        <v>253</v>
      </c>
      <c r="D79" s="217"/>
      <c r="E79" s="197">
        <v>2020</v>
      </c>
      <c r="F79" s="117">
        <v>2024</v>
      </c>
      <c r="G79" s="49" t="str">
        <f>'Редакция 1'!G14</f>
        <v>МБ</v>
      </c>
      <c r="H79" s="119">
        <f>'Редакция 1'!H14</f>
        <v>1181.57</v>
      </c>
      <c r="I79" s="119">
        <f>'Редакция 1'!I14</f>
        <v>0</v>
      </c>
      <c r="J79" s="119">
        <f>'Редакция 1'!J14</f>
        <v>187.2</v>
      </c>
      <c r="K79" s="119">
        <f>'Редакция 1'!K14</f>
        <v>194.69</v>
      </c>
      <c r="L79" s="119">
        <f>'Редакция 1'!L14</f>
        <v>202.48</v>
      </c>
      <c r="M79" s="119">
        <f>'Редакция 1'!M14</f>
        <v>210.57</v>
      </c>
      <c r="N79" s="49">
        <f t="shared" si="9"/>
        <v>1976.51</v>
      </c>
    </row>
    <row r="80" spans="1:14" ht="42" customHeight="1" thickBot="1">
      <c r="A80" s="52">
        <v>2</v>
      </c>
      <c r="B80" s="176" t="s">
        <v>193</v>
      </c>
      <c r="C80" s="178" t="s">
        <v>254</v>
      </c>
      <c r="D80" s="217"/>
      <c r="E80" s="197">
        <v>2020</v>
      </c>
      <c r="F80" s="117">
        <v>2024</v>
      </c>
      <c r="G80" s="49" t="str">
        <f>'Редакция 1'!G15</f>
        <v>МБ</v>
      </c>
      <c r="H80" s="119">
        <f>'Редакция 1'!H15</f>
        <v>3641.76</v>
      </c>
      <c r="I80" s="119">
        <f>'Редакция 1'!I15</f>
        <v>0</v>
      </c>
      <c r="J80" s="119">
        <f>'Редакция 1'!J15</f>
        <v>3483.65</v>
      </c>
      <c r="K80" s="119">
        <f>'Редакция 1'!K15</f>
        <v>3520.14</v>
      </c>
      <c r="L80" s="119">
        <f>'Редакция 1'!L15</f>
        <v>3520.14</v>
      </c>
      <c r="M80" s="119">
        <f>'Редакция 1'!M15</f>
        <v>3520.14</v>
      </c>
      <c r="N80" s="49">
        <f t="shared" si="9"/>
        <v>17685.829999999998</v>
      </c>
    </row>
    <row r="81" spans="1:14" ht="28.5" customHeight="1" thickBot="1">
      <c r="A81" s="52">
        <v>3</v>
      </c>
      <c r="B81" s="176" t="s">
        <v>194</v>
      </c>
      <c r="C81" s="178" t="s">
        <v>254</v>
      </c>
      <c r="D81" s="217"/>
      <c r="E81" s="197">
        <v>2020</v>
      </c>
      <c r="F81" s="117">
        <v>2024</v>
      </c>
      <c r="G81" s="49" t="str">
        <f>'Редакция 1'!G16</f>
        <v>МБ</v>
      </c>
      <c r="H81" s="119">
        <f>'Редакция 1'!H16</f>
        <v>2388.66</v>
      </c>
      <c r="I81" s="119">
        <f>'Редакция 1'!I16</f>
        <v>0</v>
      </c>
      <c r="J81" s="119">
        <f>'Редакция 1'!J16</f>
        <v>2395.9</v>
      </c>
      <c r="K81" s="119">
        <f>'Редакция 1'!K16</f>
        <v>2403.4299999999998</v>
      </c>
      <c r="L81" s="119">
        <f>'Редакция 1'!L16</f>
        <v>2403.4299999999998</v>
      </c>
      <c r="M81" s="119">
        <f>'Редакция 1'!M16</f>
        <v>2403.4299999999998</v>
      </c>
      <c r="N81" s="49">
        <f t="shared" si="9"/>
        <v>11994.85</v>
      </c>
    </row>
    <row r="82" spans="1:14" ht="27" customHeight="1" thickBot="1">
      <c r="A82" s="52">
        <v>4</v>
      </c>
      <c r="B82" s="47" t="s">
        <v>195</v>
      </c>
      <c r="C82" s="178" t="s">
        <v>254</v>
      </c>
      <c r="D82" s="217"/>
      <c r="E82" s="197">
        <v>2020</v>
      </c>
      <c r="F82" s="117">
        <v>2024</v>
      </c>
      <c r="G82" s="49" t="str">
        <f>'Редакция 1'!G17</f>
        <v>МБ</v>
      </c>
      <c r="H82" s="119">
        <f>'Редакция 1'!H17</f>
        <v>1353.85</v>
      </c>
      <c r="I82" s="119">
        <f>'Редакция 1'!I17</f>
        <v>0</v>
      </c>
      <c r="J82" s="119">
        <f>'Редакция 1'!J17</f>
        <v>1319.07</v>
      </c>
      <c r="K82" s="119">
        <f>'Редакция 1'!K17</f>
        <v>1324.01</v>
      </c>
      <c r="L82" s="119">
        <f>'Редакция 1'!L17</f>
        <v>1324.01</v>
      </c>
      <c r="M82" s="119">
        <f>'Редакция 1'!M17</f>
        <v>1324.01</v>
      </c>
      <c r="N82" s="49">
        <f>H82+J82+K82+L82+M82</f>
        <v>6644.9500000000007</v>
      </c>
    </row>
    <row r="83" spans="1:14" ht="41.25" customHeight="1" thickBot="1">
      <c r="A83" s="52">
        <v>5</v>
      </c>
      <c r="B83" s="47" t="s">
        <v>233</v>
      </c>
      <c r="C83" s="178" t="s">
        <v>252</v>
      </c>
      <c r="D83" s="217"/>
      <c r="E83" s="197">
        <v>2020</v>
      </c>
      <c r="F83" s="117">
        <v>2024</v>
      </c>
      <c r="G83" s="49" t="str">
        <f>'Редакция 1'!G18</f>
        <v>МБ</v>
      </c>
      <c r="H83" s="119">
        <f>'Редакция 1'!H18</f>
        <v>2126.6</v>
      </c>
      <c r="I83" s="119">
        <f>'Редакция 1'!I18</f>
        <v>0</v>
      </c>
      <c r="J83" s="119">
        <f>'Редакция 1'!J18</f>
        <v>2126.6</v>
      </c>
      <c r="K83" s="119">
        <f>'Редакция 1'!K18</f>
        <v>2300.13</v>
      </c>
      <c r="L83" s="119">
        <f>'Редакция 1'!L18</f>
        <v>2392.1352000000002</v>
      </c>
      <c r="M83" s="119">
        <f>'Редакция 1'!M18</f>
        <v>2392.14</v>
      </c>
      <c r="N83" s="49">
        <f t="shared" ref="N83:N85" si="10">H83+J83+K83+L83+M83</f>
        <v>11337.6052</v>
      </c>
    </row>
    <row r="84" spans="1:14" ht="46.5" customHeight="1" thickBot="1">
      <c r="A84" s="52">
        <v>6</v>
      </c>
      <c r="B84" s="176" t="s">
        <v>199</v>
      </c>
      <c r="C84" s="178" t="s">
        <v>226</v>
      </c>
      <c r="D84" s="217"/>
      <c r="E84" s="197">
        <v>2020</v>
      </c>
      <c r="F84" s="117">
        <v>2024</v>
      </c>
      <c r="G84" s="49" t="str">
        <f>'Редакция 1'!G19</f>
        <v>МБ</v>
      </c>
      <c r="H84" s="119">
        <f>'Редакция 1'!H19</f>
        <v>288</v>
      </c>
      <c r="I84" s="119">
        <f>'Редакция 1'!I19</f>
        <v>0</v>
      </c>
      <c r="J84" s="119">
        <f>'Редакция 1'!J19</f>
        <v>288</v>
      </c>
      <c r="K84" s="119">
        <f>'Редакция 1'!K19</f>
        <v>288</v>
      </c>
      <c r="L84" s="119">
        <f>'Редакция 1'!L19</f>
        <v>288</v>
      </c>
      <c r="M84" s="119">
        <f>'Редакция 1'!M19</f>
        <v>288</v>
      </c>
      <c r="N84" s="49">
        <f t="shared" si="10"/>
        <v>1440</v>
      </c>
    </row>
    <row r="85" spans="1:14" ht="30.75" customHeight="1" thickBot="1">
      <c r="A85" s="52">
        <v>7</v>
      </c>
      <c r="B85" s="176" t="s">
        <v>179</v>
      </c>
      <c r="C85" s="178" t="s">
        <v>226</v>
      </c>
      <c r="D85" s="217"/>
      <c r="E85" s="197">
        <v>2020</v>
      </c>
      <c r="F85" s="117">
        <v>2024</v>
      </c>
      <c r="G85" s="49" t="str">
        <f>'Редакция 1'!G20</f>
        <v>МБ</v>
      </c>
      <c r="H85" s="119">
        <f>'Редакция 1'!H20</f>
        <v>0</v>
      </c>
      <c r="I85" s="119">
        <f>'Редакция 1'!I20</f>
        <v>0</v>
      </c>
      <c r="J85" s="119">
        <f>'Редакция 1'!J20</f>
        <v>0</v>
      </c>
      <c r="K85" s="119">
        <f>'Редакция 1'!K20</f>
        <v>0</v>
      </c>
      <c r="L85" s="119">
        <f>'Редакция 1'!L20</f>
        <v>0</v>
      </c>
      <c r="M85" s="119">
        <f>'Редакция 1'!M20</f>
        <v>0</v>
      </c>
      <c r="N85" s="49">
        <f t="shared" si="10"/>
        <v>0</v>
      </c>
    </row>
    <row r="86" spans="1:14" ht="55.5" customHeight="1" thickBot="1">
      <c r="A86" s="52">
        <v>8</v>
      </c>
      <c r="B86" s="191" t="s">
        <v>228</v>
      </c>
      <c r="C86" s="193" t="s">
        <v>226</v>
      </c>
      <c r="D86" s="217"/>
      <c r="E86" s="197">
        <v>2020</v>
      </c>
      <c r="F86" s="117">
        <v>2024</v>
      </c>
      <c r="G86" s="49" t="str">
        <f>'Редакция 1'!G21</f>
        <v>МБ</v>
      </c>
      <c r="H86" s="119">
        <f>'Редакция 1'!H21</f>
        <v>21.52</v>
      </c>
      <c r="I86" s="119">
        <f>'Редакция 1'!I21</f>
        <v>0</v>
      </c>
      <c r="J86" s="119">
        <f>'Редакция 1'!J21</f>
        <v>0</v>
      </c>
      <c r="K86" s="119">
        <f>'Редакция 1'!K21</f>
        <v>0</v>
      </c>
      <c r="L86" s="119">
        <f>'Редакция 1'!L21</f>
        <v>0</v>
      </c>
      <c r="M86" s="119">
        <f>'Редакция 1'!M21</f>
        <v>0</v>
      </c>
      <c r="N86" s="49">
        <f t="shared" si="9"/>
        <v>21.52</v>
      </c>
    </row>
    <row r="87" spans="1:14" s="123" customFormat="1" ht="15.75" thickBot="1">
      <c r="A87" s="200"/>
      <c r="B87" s="200" t="s">
        <v>247</v>
      </c>
      <c r="C87" s="203" t="s">
        <v>135</v>
      </c>
      <c r="D87" s="203" t="s">
        <v>135</v>
      </c>
      <c r="E87" s="203" t="s">
        <v>135</v>
      </c>
      <c r="F87" s="203" t="s">
        <v>135</v>
      </c>
      <c r="G87" s="203" t="s">
        <v>135</v>
      </c>
      <c r="H87" s="186">
        <f>'Редакция 1'!H22</f>
        <v>13229.45</v>
      </c>
      <c r="I87" s="186">
        <f>'Редакция 1'!I22</f>
        <v>0</v>
      </c>
      <c r="J87" s="186">
        <f>'Редакция 1'!J22</f>
        <v>12039.98</v>
      </c>
      <c r="K87" s="186">
        <f>'Редакция 1'!K22</f>
        <v>12283.060000000001</v>
      </c>
      <c r="L87" s="186">
        <f>'Редакция 1'!L22</f>
        <v>12382.8552</v>
      </c>
      <c r="M87" s="186">
        <f>'Редакция 1'!M22</f>
        <v>12390.949999999999</v>
      </c>
      <c r="N87" s="187">
        <f t="shared" si="9"/>
        <v>62326.2952</v>
      </c>
    </row>
    <row r="88" spans="1:14" s="123" customFormat="1" ht="15.75" thickBot="1">
      <c r="A88" s="200"/>
      <c r="B88" s="200" t="s">
        <v>132</v>
      </c>
      <c r="C88" s="203" t="s">
        <v>135</v>
      </c>
      <c r="D88" s="203" t="s">
        <v>135</v>
      </c>
      <c r="E88" s="203" t="s">
        <v>135</v>
      </c>
      <c r="F88" s="203" t="s">
        <v>135</v>
      </c>
      <c r="G88" s="203" t="s">
        <v>135</v>
      </c>
      <c r="H88" s="186">
        <f>'Редакция 1'!H23</f>
        <v>0</v>
      </c>
      <c r="I88" s="186">
        <f>'Редакция 1'!I23</f>
        <v>0</v>
      </c>
      <c r="J88" s="186">
        <f>'Редакция 1'!J23</f>
        <v>0</v>
      </c>
      <c r="K88" s="186">
        <f>'Редакция 1'!K23</f>
        <v>0</v>
      </c>
      <c r="L88" s="186">
        <f>'Редакция 1'!L23</f>
        <v>0</v>
      </c>
      <c r="M88" s="186">
        <f>'Редакция 1'!M23</f>
        <v>0</v>
      </c>
      <c r="N88" s="187">
        <f t="shared" si="9"/>
        <v>0</v>
      </c>
    </row>
    <row r="89" spans="1:14" s="123" customFormat="1" ht="15.75" thickBot="1">
      <c r="A89" s="200"/>
      <c r="B89" s="200" t="s">
        <v>133</v>
      </c>
      <c r="C89" s="203" t="s">
        <v>135</v>
      </c>
      <c r="D89" s="203" t="s">
        <v>135</v>
      </c>
      <c r="E89" s="203" t="s">
        <v>135</v>
      </c>
      <c r="F89" s="203" t="s">
        <v>135</v>
      </c>
      <c r="G89" s="203" t="s">
        <v>135</v>
      </c>
      <c r="H89" s="186">
        <f>'Редакция 1'!H24</f>
        <v>0</v>
      </c>
      <c r="I89" s="186">
        <f>'Редакция 1'!I24</f>
        <v>0</v>
      </c>
      <c r="J89" s="186">
        <f>'Редакция 1'!J24</f>
        <v>0</v>
      </c>
      <c r="K89" s="186">
        <f>'Редакция 1'!K24</f>
        <v>0</v>
      </c>
      <c r="L89" s="186">
        <f>'Редакция 1'!L24</f>
        <v>0</v>
      </c>
      <c r="M89" s="186">
        <f>'Редакция 1'!M24</f>
        <v>0</v>
      </c>
      <c r="N89" s="187">
        <f t="shared" si="9"/>
        <v>0</v>
      </c>
    </row>
    <row r="90" spans="1:14" s="123" customFormat="1" ht="15.75" thickBot="1">
      <c r="A90" s="200"/>
      <c r="B90" s="200" t="s">
        <v>112</v>
      </c>
      <c r="C90" s="203" t="s">
        <v>135</v>
      </c>
      <c r="D90" s="203" t="s">
        <v>135</v>
      </c>
      <c r="E90" s="203" t="s">
        <v>135</v>
      </c>
      <c r="F90" s="203" t="s">
        <v>135</v>
      </c>
      <c r="G90" s="203" t="s">
        <v>135</v>
      </c>
      <c r="H90" s="186">
        <f>'Редакция 1'!H25</f>
        <v>13229.45</v>
      </c>
      <c r="I90" s="186">
        <f>'Редакция 1'!I25</f>
        <v>0</v>
      </c>
      <c r="J90" s="186">
        <f>'Редакция 1'!J25</f>
        <v>12039.98</v>
      </c>
      <c r="K90" s="186">
        <f>'Редакция 1'!K25</f>
        <v>12283.060000000001</v>
      </c>
      <c r="L90" s="186">
        <f>'Редакция 1'!L25</f>
        <v>12382.8552</v>
      </c>
      <c r="M90" s="186">
        <f>'Редакция 1'!M25</f>
        <v>12390.949999999999</v>
      </c>
      <c r="N90" s="187">
        <f t="shared" si="9"/>
        <v>62326.2952</v>
      </c>
    </row>
    <row r="91" spans="1:14" s="123" customFormat="1" ht="15.75" thickBot="1">
      <c r="A91" s="200"/>
      <c r="B91" s="200" t="s">
        <v>134</v>
      </c>
      <c r="C91" s="203" t="s">
        <v>135</v>
      </c>
      <c r="D91" s="203" t="s">
        <v>135</v>
      </c>
      <c r="E91" s="203" t="s">
        <v>135</v>
      </c>
      <c r="F91" s="203" t="s">
        <v>135</v>
      </c>
      <c r="G91" s="203" t="s">
        <v>135</v>
      </c>
      <c r="H91" s="186">
        <f>'Редакция 1'!H26</f>
        <v>0</v>
      </c>
      <c r="I91" s="186">
        <f>'Редакция 1'!I26</f>
        <v>0</v>
      </c>
      <c r="J91" s="186">
        <f>'Редакция 1'!J26</f>
        <v>0</v>
      </c>
      <c r="K91" s="186">
        <f>'Редакция 1'!K26</f>
        <v>0</v>
      </c>
      <c r="L91" s="186">
        <f>'Редакция 1'!L26</f>
        <v>0</v>
      </c>
      <c r="M91" s="186">
        <f>'Редакция 1'!M26</f>
        <v>0</v>
      </c>
      <c r="N91" s="187">
        <f t="shared" si="9"/>
        <v>0</v>
      </c>
    </row>
    <row r="92" spans="1:14" s="123" customFormat="1" ht="18" customHeight="1" thickBot="1">
      <c r="A92" s="200"/>
      <c r="B92" s="200" t="s">
        <v>246</v>
      </c>
      <c r="C92" s="203" t="s">
        <v>135</v>
      </c>
      <c r="D92" s="203" t="s">
        <v>135</v>
      </c>
      <c r="E92" s="203" t="s">
        <v>135</v>
      </c>
      <c r="F92" s="203" t="s">
        <v>135</v>
      </c>
      <c r="G92" s="203" t="s">
        <v>135</v>
      </c>
      <c r="H92" s="188">
        <f t="shared" ref="H92:M96" si="11">H16+H31+H46+H60+H69+H87</f>
        <v>86120.55</v>
      </c>
      <c r="I92" s="188">
        <f t="shared" si="11"/>
        <v>0</v>
      </c>
      <c r="J92" s="188">
        <f t="shared" si="11"/>
        <v>82480.010800000004</v>
      </c>
      <c r="K92" s="188">
        <f t="shared" si="11"/>
        <v>84468.390432</v>
      </c>
      <c r="L92" s="188">
        <f t="shared" si="11"/>
        <v>83100.623249280005</v>
      </c>
      <c r="M92" s="188">
        <f t="shared" si="11"/>
        <v>83272.92517125119</v>
      </c>
      <c r="N92" s="181">
        <f>H92+J92+K92+L92+M92</f>
        <v>419442.49965253123</v>
      </c>
    </row>
    <row r="93" spans="1:14" s="123" customFormat="1" ht="21" customHeight="1" thickBot="1">
      <c r="A93" s="200"/>
      <c r="B93" s="200" t="s">
        <v>132</v>
      </c>
      <c r="C93" s="203" t="s">
        <v>135</v>
      </c>
      <c r="D93" s="203" t="s">
        <v>135</v>
      </c>
      <c r="E93" s="203" t="s">
        <v>135</v>
      </c>
      <c r="F93" s="203" t="s">
        <v>135</v>
      </c>
      <c r="G93" s="203" t="s">
        <v>135</v>
      </c>
      <c r="H93" s="188">
        <f t="shared" si="11"/>
        <v>387.68</v>
      </c>
      <c r="I93" s="188">
        <f t="shared" si="11"/>
        <v>0</v>
      </c>
      <c r="J93" s="188">
        <f t="shared" si="11"/>
        <v>387.68</v>
      </c>
      <c r="K93" s="188">
        <f t="shared" si="11"/>
        <v>387.68</v>
      </c>
      <c r="L93" s="188">
        <f t="shared" si="11"/>
        <v>387.68</v>
      </c>
      <c r="M93" s="188">
        <f t="shared" si="11"/>
        <v>387.68</v>
      </c>
      <c r="N93" s="181">
        <f t="shared" ref="N93:N96" si="12">H93+J93+K93+L93+M93</f>
        <v>1938.4</v>
      </c>
    </row>
    <row r="94" spans="1:14" s="123" customFormat="1" ht="21" customHeight="1" thickBot="1">
      <c r="A94" s="200"/>
      <c r="B94" s="200" t="s">
        <v>133</v>
      </c>
      <c r="C94" s="203" t="s">
        <v>135</v>
      </c>
      <c r="D94" s="203" t="s">
        <v>135</v>
      </c>
      <c r="E94" s="203" t="s">
        <v>135</v>
      </c>
      <c r="F94" s="203" t="s">
        <v>135</v>
      </c>
      <c r="G94" s="203" t="s">
        <v>135</v>
      </c>
      <c r="H94" s="188">
        <f t="shared" si="11"/>
        <v>27304.47</v>
      </c>
      <c r="I94" s="188">
        <f t="shared" si="11"/>
        <v>0</v>
      </c>
      <c r="J94" s="188">
        <f t="shared" si="11"/>
        <v>26947.15</v>
      </c>
      <c r="K94" s="188">
        <f t="shared" si="11"/>
        <v>28279.65</v>
      </c>
      <c r="L94" s="188">
        <f t="shared" si="11"/>
        <v>26859.65</v>
      </c>
      <c r="M94" s="188">
        <f t="shared" si="11"/>
        <v>26947.15</v>
      </c>
      <c r="N94" s="181">
        <f t="shared" si="12"/>
        <v>136338.07</v>
      </c>
    </row>
    <row r="95" spans="1:14" s="123" customFormat="1" ht="20.25" customHeight="1" thickBot="1">
      <c r="A95" s="200"/>
      <c r="B95" s="200" t="s">
        <v>112</v>
      </c>
      <c r="C95" s="203" t="s">
        <v>135</v>
      </c>
      <c r="D95" s="203" t="s">
        <v>135</v>
      </c>
      <c r="E95" s="203" t="s">
        <v>135</v>
      </c>
      <c r="F95" s="203" t="s">
        <v>135</v>
      </c>
      <c r="G95" s="203" t="s">
        <v>135</v>
      </c>
      <c r="H95" s="188">
        <f t="shared" si="11"/>
        <v>58428.399999999994</v>
      </c>
      <c r="I95" s="188">
        <f t="shared" si="11"/>
        <v>0</v>
      </c>
      <c r="J95" s="188">
        <f t="shared" si="11"/>
        <v>55145.180800000002</v>
      </c>
      <c r="K95" s="188">
        <f t="shared" si="11"/>
        <v>55801.060431999998</v>
      </c>
      <c r="L95" s="188">
        <f t="shared" si="11"/>
        <v>55853.293249280003</v>
      </c>
      <c r="M95" s="188">
        <f t="shared" si="11"/>
        <v>55938.095171251203</v>
      </c>
      <c r="N95" s="181">
        <f t="shared" si="12"/>
        <v>281166.0296525312</v>
      </c>
    </row>
    <row r="96" spans="1:14" s="123" customFormat="1" ht="22.5" customHeight="1" thickBot="1">
      <c r="A96" s="200"/>
      <c r="B96" s="200" t="s">
        <v>134</v>
      </c>
      <c r="C96" s="203" t="s">
        <v>135</v>
      </c>
      <c r="D96" s="203" t="s">
        <v>135</v>
      </c>
      <c r="E96" s="203" t="s">
        <v>135</v>
      </c>
      <c r="F96" s="203" t="s">
        <v>135</v>
      </c>
      <c r="G96" s="203" t="s">
        <v>135</v>
      </c>
      <c r="H96" s="188">
        <f t="shared" si="11"/>
        <v>0</v>
      </c>
      <c r="I96" s="188">
        <f t="shared" si="11"/>
        <v>0</v>
      </c>
      <c r="J96" s="188">
        <f t="shared" si="11"/>
        <v>0</v>
      </c>
      <c r="K96" s="188">
        <f t="shared" si="11"/>
        <v>0</v>
      </c>
      <c r="L96" s="188">
        <f t="shared" si="11"/>
        <v>0</v>
      </c>
      <c r="M96" s="188">
        <f t="shared" si="11"/>
        <v>0</v>
      </c>
      <c r="N96" s="181">
        <f t="shared" si="12"/>
        <v>0</v>
      </c>
    </row>
  </sheetData>
  <mergeCells count="29">
    <mergeCell ref="A23:N23"/>
    <mergeCell ref="A76:N76"/>
    <mergeCell ref="D74:D75"/>
    <mergeCell ref="D77:D86"/>
    <mergeCell ref="A9:N9"/>
    <mergeCell ref="D7:D8"/>
    <mergeCell ref="D21:D22"/>
    <mergeCell ref="D36:D37"/>
    <mergeCell ref="D51:D52"/>
    <mergeCell ref="D65:D66"/>
    <mergeCell ref="A53:N53"/>
    <mergeCell ref="A38:N38"/>
    <mergeCell ref="A67:N67"/>
    <mergeCell ref="D10:D15"/>
    <mergeCell ref="D24:D30"/>
    <mergeCell ref="D39:D45"/>
    <mergeCell ref="D54:D59"/>
    <mergeCell ref="M1:N1"/>
    <mergeCell ref="E4:E5"/>
    <mergeCell ref="F4:F5"/>
    <mergeCell ref="A2:N2"/>
    <mergeCell ref="A3:A5"/>
    <mergeCell ref="B3:B5"/>
    <mergeCell ref="H4:I4"/>
    <mergeCell ref="C3:C5"/>
    <mergeCell ref="D3:D5"/>
    <mergeCell ref="E3:F3"/>
    <mergeCell ref="G3:G5"/>
    <mergeCell ref="H3:N3"/>
  </mergeCells>
  <pageMargins left="0.25" right="0.25" top="0.5666666666666666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98" zoomScaleSheetLayoutView="98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RowHeight="15"/>
  <cols>
    <col min="1" max="1" width="4.28515625" customWidth="1"/>
    <col min="2" max="2" width="31" customWidth="1"/>
    <col min="3" max="4" width="6.85546875" customWidth="1"/>
    <col min="5" max="5" width="5.28515625" customWidth="1"/>
    <col min="6" max="6" width="6.85546875" customWidth="1"/>
    <col min="7" max="7" width="10.42578125" customWidth="1"/>
    <col min="8" max="8" width="11.42578125" customWidth="1"/>
    <col min="9" max="9" width="10.85546875" customWidth="1"/>
    <col min="10" max="13" width="11.140625" customWidth="1"/>
    <col min="14" max="14" width="12.570312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 s="189" customFormat="1" ht="26.25" customHeight="1">
      <c r="A2" s="339" t="s">
        <v>116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4" ht="3.75" customHeight="1" thickBo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14" ht="19.5" customHeight="1" thickBot="1">
      <c r="A4" s="347" t="s">
        <v>0</v>
      </c>
      <c r="B4" s="346" t="s">
        <v>1</v>
      </c>
      <c r="C4" s="346" t="s">
        <v>2</v>
      </c>
      <c r="D4" s="346" t="s">
        <v>3</v>
      </c>
      <c r="E4" s="345" t="s">
        <v>4</v>
      </c>
      <c r="F4" s="345"/>
      <c r="G4" s="345" t="s">
        <v>234</v>
      </c>
      <c r="H4" s="345" t="s">
        <v>5</v>
      </c>
      <c r="I4" s="345"/>
      <c r="J4" s="345"/>
      <c r="K4" s="345"/>
      <c r="L4" s="345"/>
      <c r="M4" s="345"/>
      <c r="N4" s="345"/>
    </row>
    <row r="5" spans="1:14" ht="15.75" thickBot="1">
      <c r="A5" s="347"/>
      <c r="B5" s="346"/>
      <c r="C5" s="346"/>
      <c r="D5" s="346"/>
      <c r="E5" s="346" t="s">
        <v>6</v>
      </c>
      <c r="F5" s="346" t="s">
        <v>7</v>
      </c>
      <c r="G5" s="345"/>
      <c r="H5" s="345">
        <v>2020</v>
      </c>
      <c r="I5" s="322"/>
      <c r="J5" s="31">
        <v>2021</v>
      </c>
      <c r="K5" s="31">
        <v>2022</v>
      </c>
      <c r="L5" s="31">
        <v>2023</v>
      </c>
      <c r="M5" s="31">
        <v>2024</v>
      </c>
      <c r="N5" s="31" t="s">
        <v>8</v>
      </c>
    </row>
    <row r="6" spans="1:14" ht="79.5" customHeight="1" thickBot="1">
      <c r="A6" s="347"/>
      <c r="B6" s="346"/>
      <c r="C6" s="346"/>
      <c r="D6" s="346"/>
      <c r="E6" s="346"/>
      <c r="F6" s="346"/>
      <c r="G6" s="345"/>
      <c r="H6" s="138" t="s">
        <v>130</v>
      </c>
      <c r="I6" s="138" t="s">
        <v>96</v>
      </c>
      <c r="J6" s="138" t="s">
        <v>130</v>
      </c>
      <c r="K6" s="138" t="s">
        <v>130</v>
      </c>
      <c r="L6" s="138" t="s">
        <v>130</v>
      </c>
      <c r="M6" s="138" t="s">
        <v>130</v>
      </c>
      <c r="N6" s="138" t="s">
        <v>239</v>
      </c>
    </row>
    <row r="7" spans="1:14" ht="26.25" customHeight="1" thickBot="1">
      <c r="A7" s="1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</row>
    <row r="8" spans="1:14" ht="41.25" hidden="1" customHeight="1" thickBot="1">
      <c r="A8" s="31" t="s">
        <v>16</v>
      </c>
      <c r="B8" s="176" t="s">
        <v>17</v>
      </c>
      <c r="C8" s="47" t="s">
        <v>18</v>
      </c>
      <c r="D8" s="47" t="s">
        <v>19</v>
      </c>
      <c r="E8" s="197">
        <v>2015</v>
      </c>
      <c r="F8" s="197">
        <v>2021</v>
      </c>
      <c r="G8" s="205">
        <f t="shared" ref="G8:N8" si="0">SUM(G12:G17)</f>
        <v>0</v>
      </c>
      <c r="H8" s="205">
        <f t="shared" si="0"/>
        <v>31991.100000000002</v>
      </c>
      <c r="I8" s="205">
        <f t="shared" si="0"/>
        <v>0</v>
      </c>
      <c r="J8" s="205">
        <f t="shared" si="0"/>
        <v>29077.66</v>
      </c>
      <c r="K8" s="205">
        <f t="shared" si="0"/>
        <v>29251.780000000002</v>
      </c>
      <c r="L8" s="205">
        <f t="shared" si="0"/>
        <v>29268.320000000003</v>
      </c>
      <c r="M8" s="205">
        <f t="shared" si="0"/>
        <v>29268.320000000003</v>
      </c>
      <c r="N8" s="205">
        <f t="shared" si="0"/>
        <v>148857.18000000002</v>
      </c>
    </row>
    <row r="9" spans="1:14" ht="37.5" customHeight="1" thickBot="1">
      <c r="A9" s="31"/>
      <c r="B9" s="176" t="s">
        <v>137</v>
      </c>
      <c r="C9" s="47"/>
      <c r="D9" s="47"/>
      <c r="E9" s="197">
        <v>2021</v>
      </c>
      <c r="F9" s="197">
        <v>2024</v>
      </c>
      <c r="G9" s="92" t="s">
        <v>240</v>
      </c>
      <c r="H9" s="92">
        <f>'КДО 3'!D8</f>
        <v>18973.57</v>
      </c>
      <c r="I9" s="92">
        <f>'КДО 3'!E8</f>
        <v>0</v>
      </c>
      <c r="J9" s="92">
        <f>'КДО 3'!F8</f>
        <v>17516.850000000002</v>
      </c>
      <c r="K9" s="92">
        <f>'КДО 3'!G8</f>
        <v>17603.91</v>
      </c>
      <c r="L9" s="92">
        <f>'КДО 3'!H8</f>
        <v>17612.18</v>
      </c>
      <c r="M9" s="92">
        <f>'КДО 3'!I8</f>
        <v>17612.18</v>
      </c>
      <c r="N9" s="92">
        <f>N10</f>
        <v>89318.69</v>
      </c>
    </row>
    <row r="10" spans="1:14" ht="52.5" customHeight="1" thickBot="1">
      <c r="A10" s="31"/>
      <c r="B10" s="176" t="s">
        <v>119</v>
      </c>
      <c r="C10" s="47"/>
      <c r="D10" s="47"/>
      <c r="E10" s="197">
        <v>2021</v>
      </c>
      <c r="F10" s="197">
        <v>2024</v>
      </c>
      <c r="G10" s="92" t="s">
        <v>240</v>
      </c>
      <c r="H10" s="92">
        <f>'КДО 3'!D13</f>
        <v>18973.57</v>
      </c>
      <c r="I10" s="92">
        <f>'КДО 3'!E13</f>
        <v>0</v>
      </c>
      <c r="J10" s="92">
        <f>'КДО 3'!F13</f>
        <v>17516.850000000002</v>
      </c>
      <c r="K10" s="92">
        <f>'КДО 3'!G13</f>
        <v>17603.91</v>
      </c>
      <c r="L10" s="92">
        <f>'КДО 3'!H13</f>
        <v>17612.18</v>
      </c>
      <c r="M10" s="92">
        <f>'КДО 3'!I13</f>
        <v>17612.18</v>
      </c>
      <c r="N10" s="177">
        <f>SUM(H10,J10:M10)</f>
        <v>89318.69</v>
      </c>
    </row>
    <row r="11" spans="1:14" ht="18.75" customHeight="1" thickBot="1">
      <c r="A11" s="348" t="s">
        <v>202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</row>
    <row r="12" spans="1:14" ht="78.75" customHeight="1" thickBot="1">
      <c r="A12" s="31">
        <v>1</v>
      </c>
      <c r="B12" s="47" t="s">
        <v>203</v>
      </c>
      <c r="C12" s="47"/>
      <c r="D12" s="47"/>
      <c r="E12" s="197">
        <v>2021</v>
      </c>
      <c r="F12" s="197">
        <v>2024</v>
      </c>
      <c r="G12" s="144" t="s">
        <v>240</v>
      </c>
      <c r="H12" s="144">
        <f>'КДО 3'!D19</f>
        <v>13017.53</v>
      </c>
      <c r="I12" s="144">
        <f>'КДО 3'!E19</f>
        <v>0</v>
      </c>
      <c r="J12" s="144">
        <f>'КДО 3'!F19</f>
        <v>11560.810000000001</v>
      </c>
      <c r="K12" s="144">
        <f>'КДО 3'!G19</f>
        <v>11647.87</v>
      </c>
      <c r="L12" s="144">
        <f>'КДО 3'!H19</f>
        <v>11656.140000000001</v>
      </c>
      <c r="M12" s="144">
        <f>'КДО 3'!I19</f>
        <v>11656.140000000001</v>
      </c>
      <c r="N12" s="177">
        <f>SUM(H12,J12:M12)</f>
        <v>59538.490000000005</v>
      </c>
    </row>
    <row r="13" spans="1:14" ht="69" customHeight="1" thickBot="1">
      <c r="A13" s="31"/>
      <c r="B13" s="47" t="s">
        <v>169</v>
      </c>
      <c r="C13" s="47"/>
      <c r="D13" s="47"/>
      <c r="E13" s="197">
        <v>2016</v>
      </c>
      <c r="F13" s="197">
        <v>2016</v>
      </c>
      <c r="G13" s="144" t="s">
        <v>112</v>
      </c>
      <c r="H13" s="144">
        <f>'КДО 3'!D24</f>
        <v>11194.050000000001</v>
      </c>
      <c r="I13" s="144">
        <f>'КДО 3'!E24</f>
        <v>0</v>
      </c>
      <c r="J13" s="144">
        <f>'КДО 3'!F24</f>
        <v>11270.19</v>
      </c>
      <c r="K13" s="144">
        <f>'КДО 3'!G24</f>
        <v>11349.300000000001</v>
      </c>
      <c r="L13" s="144">
        <f>'КДО 3'!H24</f>
        <v>11349.300000000001</v>
      </c>
      <c r="M13" s="144">
        <f>'КДО 3'!I24</f>
        <v>11349.300000000001</v>
      </c>
      <c r="N13" s="177">
        <f t="shared" ref="N13:N17" si="1">SUM(H13,J13:M13)</f>
        <v>56512.140000000007</v>
      </c>
    </row>
    <row r="14" spans="1:14" ht="30.75" customHeight="1" thickBot="1">
      <c r="A14" s="31"/>
      <c r="B14" s="47" t="s">
        <v>170</v>
      </c>
      <c r="C14" s="47"/>
      <c r="D14" s="47"/>
      <c r="E14" s="197">
        <v>2017</v>
      </c>
      <c r="F14" s="197">
        <v>2017</v>
      </c>
      <c r="G14" s="144" t="s">
        <v>240</v>
      </c>
      <c r="H14" s="144">
        <f>'КДО 3'!D29</f>
        <v>1823.48</v>
      </c>
      <c r="I14" s="144">
        <f>'КДО 3'!E29</f>
        <v>0</v>
      </c>
      <c r="J14" s="144">
        <f>'КДО 3'!F29</f>
        <v>290.62</v>
      </c>
      <c r="K14" s="144">
        <f>'КДО 3'!G29</f>
        <v>298.57</v>
      </c>
      <c r="L14" s="144">
        <f>'КДО 3'!H29</f>
        <v>306.84000000000003</v>
      </c>
      <c r="M14" s="144">
        <f>'КДО 3'!I29</f>
        <v>306.84000000000003</v>
      </c>
      <c r="N14" s="177">
        <f t="shared" si="1"/>
        <v>3026.3500000000004</v>
      </c>
    </row>
    <row r="15" spans="1:14" ht="48.75" customHeight="1" thickBot="1">
      <c r="A15" s="31">
        <v>2</v>
      </c>
      <c r="B15" s="47" t="s">
        <v>172</v>
      </c>
      <c r="C15" s="47"/>
      <c r="D15" s="47"/>
      <c r="E15" s="197">
        <v>2016</v>
      </c>
      <c r="F15" s="197">
        <v>2021</v>
      </c>
      <c r="G15" s="144" t="s">
        <v>133</v>
      </c>
      <c r="H15" s="144">
        <f>'КДО 3'!D34</f>
        <v>5462.92</v>
      </c>
      <c r="I15" s="144">
        <f>'КДО 3'!E34</f>
        <v>0</v>
      </c>
      <c r="J15" s="144">
        <f>'КДО 3'!F34</f>
        <v>5462.92</v>
      </c>
      <c r="K15" s="144">
        <f>'КДО 3'!G34</f>
        <v>5462.92</v>
      </c>
      <c r="L15" s="144">
        <f>'КДО 3'!H34</f>
        <v>5462.92</v>
      </c>
      <c r="M15" s="144">
        <f>'КДО 3'!I34</f>
        <v>5462.92</v>
      </c>
      <c r="N15" s="177">
        <f t="shared" si="1"/>
        <v>27314.6</v>
      </c>
    </row>
    <row r="16" spans="1:14" ht="41.25" customHeight="1" thickBot="1">
      <c r="A16" s="31">
        <v>3</v>
      </c>
      <c r="B16" s="47" t="s">
        <v>212</v>
      </c>
      <c r="C16" s="47"/>
      <c r="D16" s="47"/>
      <c r="E16" s="197">
        <v>2020</v>
      </c>
      <c r="F16" s="197">
        <v>2021</v>
      </c>
      <c r="G16" s="144" t="s">
        <v>240</v>
      </c>
      <c r="H16" s="144">
        <f>'КДО 3'!D39</f>
        <v>493.12000000000006</v>
      </c>
      <c r="I16" s="144">
        <f>'КДО 3'!E39</f>
        <v>0</v>
      </c>
      <c r="J16" s="144">
        <f>'КДО 3'!F39</f>
        <v>493.12000000000006</v>
      </c>
      <c r="K16" s="144">
        <f>'КДО 3'!G39</f>
        <v>493.12000000000006</v>
      </c>
      <c r="L16" s="144">
        <f>'КДО 3'!H39</f>
        <v>493.12000000000006</v>
      </c>
      <c r="M16" s="144">
        <f>'КДО 3'!I39</f>
        <v>493.12000000000006</v>
      </c>
      <c r="N16" s="177">
        <f>SUM(H16,J16:M16)</f>
        <v>2465.6000000000004</v>
      </c>
    </row>
    <row r="17" spans="1:14" ht="34.5" customHeight="1" thickBot="1">
      <c r="A17" s="31">
        <v>4</v>
      </c>
      <c r="B17" s="47" t="s">
        <v>173</v>
      </c>
      <c r="C17" s="47"/>
      <c r="D17" s="47"/>
      <c r="E17" s="197">
        <v>2020</v>
      </c>
      <c r="F17" s="197">
        <v>2021</v>
      </c>
      <c r="G17" s="144" t="s">
        <v>132</v>
      </c>
      <c r="H17" s="144">
        <f>'КДО 3'!D44</f>
        <v>0</v>
      </c>
      <c r="I17" s="144">
        <f>'КДО 3'!E44</f>
        <v>0</v>
      </c>
      <c r="J17" s="144">
        <f>'КДО 3'!F44</f>
        <v>0</v>
      </c>
      <c r="K17" s="144">
        <f>'КДО 3'!G44</f>
        <v>0</v>
      </c>
      <c r="L17" s="144">
        <f>'КДО 3'!H44</f>
        <v>0</v>
      </c>
      <c r="M17" s="144">
        <f>'КДО 3'!I44</f>
        <v>0</v>
      </c>
      <c r="N17" s="177">
        <f t="shared" si="1"/>
        <v>0</v>
      </c>
    </row>
    <row r="18" spans="1:14" ht="21" customHeight="1" thickBot="1">
      <c r="A18" s="31"/>
      <c r="B18" s="47" t="s">
        <v>204</v>
      </c>
      <c r="C18" s="47"/>
      <c r="D18" s="47"/>
      <c r="E18" s="197">
        <v>2020</v>
      </c>
      <c r="F18" s="197">
        <v>2021</v>
      </c>
      <c r="G18" s="144" t="s">
        <v>132</v>
      </c>
      <c r="H18" s="144">
        <f>'КДО 3'!D49</f>
        <v>0</v>
      </c>
      <c r="I18" s="144">
        <f>'КДО 3'!E49</f>
        <v>0</v>
      </c>
      <c r="J18" s="144">
        <f>'КДО 3'!F49</f>
        <v>0</v>
      </c>
      <c r="K18" s="144">
        <f>'КДО 3'!G49</f>
        <v>0</v>
      </c>
      <c r="L18" s="144">
        <f>'КДО 3'!H49</f>
        <v>0</v>
      </c>
      <c r="M18" s="144">
        <f>'КДО 3'!I49</f>
        <v>0</v>
      </c>
      <c r="N18" s="177">
        <f t="shared" ref="N18" si="2">SUM(H18,J18:M18)</f>
        <v>0</v>
      </c>
    </row>
    <row r="19" spans="1:14" ht="15.75" thickBot="1">
      <c r="A19" s="200"/>
      <c r="B19" s="200" t="s">
        <v>241</v>
      </c>
      <c r="C19" s="203" t="s">
        <v>135</v>
      </c>
      <c r="D19" s="206" t="s">
        <v>135</v>
      </c>
      <c r="E19" s="203" t="s">
        <v>135</v>
      </c>
      <c r="F19" s="203" t="s">
        <v>135</v>
      </c>
      <c r="G19" s="203" t="s">
        <v>135</v>
      </c>
      <c r="H19" s="125">
        <f t="shared" ref="H19:N19" si="3">H12+H15+H16+H17</f>
        <v>18973.57</v>
      </c>
      <c r="I19" s="125">
        <f t="shared" si="3"/>
        <v>0</v>
      </c>
      <c r="J19" s="125">
        <f t="shared" si="3"/>
        <v>17516.850000000002</v>
      </c>
      <c r="K19" s="125">
        <f t="shared" si="3"/>
        <v>17603.91</v>
      </c>
      <c r="L19" s="125">
        <f t="shared" si="3"/>
        <v>17612.18</v>
      </c>
      <c r="M19" s="125">
        <f t="shared" si="3"/>
        <v>17612.18</v>
      </c>
      <c r="N19" s="125">
        <f t="shared" si="3"/>
        <v>89318.69</v>
      </c>
    </row>
    <row r="20" spans="1:14" ht="15.75" thickBot="1">
      <c r="A20" s="200"/>
      <c r="B20" s="200" t="s">
        <v>132</v>
      </c>
      <c r="C20" s="203" t="s">
        <v>135</v>
      </c>
      <c r="D20" s="206" t="s">
        <v>135</v>
      </c>
      <c r="E20" s="203" t="s">
        <v>135</v>
      </c>
      <c r="F20" s="203" t="s">
        <v>135</v>
      </c>
      <c r="G20" s="203" t="s">
        <v>135</v>
      </c>
      <c r="H20" s="125">
        <f>'КДО 3'!D9</f>
        <v>331.47</v>
      </c>
      <c r="I20" s="125">
        <f>'КДО 3'!E9</f>
        <v>0</v>
      </c>
      <c r="J20" s="125">
        <f>'КДО 3'!F9</f>
        <v>331.47</v>
      </c>
      <c r="K20" s="125">
        <f>'КДО 3'!G9</f>
        <v>331.47</v>
      </c>
      <c r="L20" s="125">
        <f>'КДО 3'!H9</f>
        <v>331.47</v>
      </c>
      <c r="M20" s="125">
        <f>'КДО 3'!I9</f>
        <v>331.47</v>
      </c>
      <c r="N20" s="177">
        <f>SUM(H20,J20:M20)</f>
        <v>1657.3500000000001</v>
      </c>
    </row>
    <row r="21" spans="1:14" ht="15.75" thickBot="1">
      <c r="A21" s="200"/>
      <c r="B21" s="200" t="s">
        <v>133</v>
      </c>
      <c r="C21" s="203" t="s">
        <v>135</v>
      </c>
      <c r="D21" s="206" t="s">
        <v>135</v>
      </c>
      <c r="E21" s="203" t="s">
        <v>135</v>
      </c>
      <c r="F21" s="203" t="s">
        <v>135</v>
      </c>
      <c r="G21" s="203" t="s">
        <v>135</v>
      </c>
      <c r="H21" s="125">
        <f>'КДО 3'!D10</f>
        <v>5571.58</v>
      </c>
      <c r="I21" s="125">
        <f>'КДО 3'!E10</f>
        <v>0</v>
      </c>
      <c r="J21" s="125">
        <f>'КДО 3'!F10</f>
        <v>5571.58</v>
      </c>
      <c r="K21" s="125">
        <f>'КДО 3'!G10</f>
        <v>5571.58</v>
      </c>
      <c r="L21" s="125">
        <f>'КДО 3'!H10</f>
        <v>5571.58</v>
      </c>
      <c r="M21" s="125">
        <f>'КДО 3'!I10</f>
        <v>5571.58</v>
      </c>
      <c r="N21" s="177">
        <f t="shared" ref="N21:N23" si="4">SUM(H21,J21:M21)</f>
        <v>27857.9</v>
      </c>
    </row>
    <row r="22" spans="1:14" ht="15.75" thickBot="1">
      <c r="A22" s="200"/>
      <c r="B22" s="200" t="s">
        <v>112</v>
      </c>
      <c r="C22" s="203" t="s">
        <v>135</v>
      </c>
      <c r="D22" s="206" t="s">
        <v>135</v>
      </c>
      <c r="E22" s="203" t="s">
        <v>135</v>
      </c>
      <c r="F22" s="203" t="s">
        <v>135</v>
      </c>
      <c r="G22" s="203" t="s">
        <v>135</v>
      </c>
      <c r="H22" s="125">
        <f>'КДО 3'!D11</f>
        <v>13070.52</v>
      </c>
      <c r="I22" s="125">
        <f>'КДО 3'!E11</f>
        <v>0</v>
      </c>
      <c r="J22" s="125">
        <f>'КДО 3'!F11</f>
        <v>11613.800000000001</v>
      </c>
      <c r="K22" s="125">
        <f>'КДО 3'!G11</f>
        <v>11700.86</v>
      </c>
      <c r="L22" s="125">
        <f>'КДО 3'!H11</f>
        <v>11709.130000000001</v>
      </c>
      <c r="M22" s="125">
        <f>'КДО 3'!I11</f>
        <v>11709.130000000001</v>
      </c>
      <c r="N22" s="177">
        <f t="shared" si="4"/>
        <v>59803.44</v>
      </c>
    </row>
    <row r="23" spans="1:14" ht="15.75" thickBot="1">
      <c r="A23" s="200"/>
      <c r="B23" s="200" t="s">
        <v>134</v>
      </c>
      <c r="C23" s="203" t="s">
        <v>135</v>
      </c>
      <c r="D23" s="206" t="s">
        <v>135</v>
      </c>
      <c r="E23" s="203" t="s">
        <v>135</v>
      </c>
      <c r="F23" s="203" t="s">
        <v>135</v>
      </c>
      <c r="G23" s="203" t="s">
        <v>135</v>
      </c>
      <c r="H23" s="125">
        <f>'КДО 3'!D12</f>
        <v>0</v>
      </c>
      <c r="I23" s="125">
        <f>'КДО 3'!E12</f>
        <v>0</v>
      </c>
      <c r="J23" s="125">
        <f>'КДО 3'!F12</f>
        <v>0</v>
      </c>
      <c r="K23" s="125">
        <f>'КДО 3'!G12</f>
        <v>0</v>
      </c>
      <c r="L23" s="125">
        <f>'КДО 3'!H12</f>
        <v>0</v>
      </c>
      <c r="M23" s="125">
        <f>'КДО 3'!I12</f>
        <v>0</v>
      </c>
      <c r="N23" s="177">
        <f t="shared" si="4"/>
        <v>0</v>
      </c>
    </row>
  </sheetData>
  <mergeCells count="13">
    <mergeCell ref="A11:N11"/>
    <mergeCell ref="H4:N4"/>
    <mergeCell ref="G4:G6"/>
    <mergeCell ref="M1:N1"/>
    <mergeCell ref="A2:N3"/>
    <mergeCell ref="E5:E6"/>
    <mergeCell ref="F5:F6"/>
    <mergeCell ref="A4:A6"/>
    <mergeCell ref="B4:B6"/>
    <mergeCell ref="C4:C6"/>
    <mergeCell ref="D4:D6"/>
    <mergeCell ref="E4:F4"/>
    <mergeCell ref="H5:I5"/>
  </mergeCells>
  <pageMargins left="0.25" right="0.25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"/>
  <sheetViews>
    <sheetView view="pageBreakPreview" zoomScale="87" zoomScaleSheetLayoutView="87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11" sqref="K11"/>
    </sheetView>
  </sheetViews>
  <sheetFormatPr defaultRowHeight="48" customHeight="1"/>
  <cols>
    <col min="1" max="1" width="16.42578125" customWidth="1"/>
    <col min="2" max="2" width="52.140625" customWidth="1"/>
    <col min="3" max="3" width="8" customWidth="1"/>
    <col min="4" max="6" width="10.85546875" customWidth="1"/>
    <col min="7" max="9" width="12.140625" customWidth="1"/>
  </cols>
  <sheetData>
    <row r="1" spans="1:9" ht="48" customHeight="1">
      <c r="A1" s="338" t="s">
        <v>89</v>
      </c>
      <c r="B1" s="339"/>
      <c r="C1" s="339"/>
      <c r="D1" s="339"/>
      <c r="E1" s="339"/>
      <c r="F1" s="339"/>
      <c r="G1" s="339"/>
      <c r="H1" s="339"/>
      <c r="I1" s="339"/>
    </row>
    <row r="2" spans="1:9" ht="48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30.75" customHeight="1" thickBot="1">
      <c r="A3" s="222" t="s">
        <v>32</v>
      </c>
      <c r="B3" s="222" t="s">
        <v>33</v>
      </c>
      <c r="C3" s="222" t="s">
        <v>34</v>
      </c>
      <c r="D3" s="225" t="s">
        <v>35</v>
      </c>
      <c r="E3" s="225"/>
      <c r="F3" s="225"/>
      <c r="G3" s="225"/>
      <c r="H3" s="225"/>
      <c r="I3" s="226"/>
    </row>
    <row r="4" spans="1:9" ht="22.5" customHeight="1" thickBot="1">
      <c r="A4" s="223"/>
      <c r="B4" s="223"/>
      <c r="C4" s="223"/>
      <c r="D4" s="227" t="s">
        <v>36</v>
      </c>
      <c r="E4" s="228"/>
      <c r="F4" s="222" t="s">
        <v>125</v>
      </c>
      <c r="G4" s="222" t="s">
        <v>156</v>
      </c>
      <c r="H4" s="222" t="s">
        <v>157</v>
      </c>
      <c r="I4" s="222" t="s">
        <v>158</v>
      </c>
    </row>
    <row r="5" spans="1:9" ht="59.25" customHeight="1" thickBot="1">
      <c r="A5" s="223"/>
      <c r="B5" s="223"/>
      <c r="C5" s="223"/>
      <c r="D5" s="64" t="s">
        <v>9</v>
      </c>
      <c r="E5" s="69" t="s">
        <v>37</v>
      </c>
      <c r="F5" s="223"/>
      <c r="G5" s="223"/>
      <c r="H5" s="223"/>
      <c r="I5" s="223"/>
    </row>
    <row r="6" spans="1:9" ht="34.5" customHeight="1" thickBot="1">
      <c r="A6" s="57" t="s">
        <v>47</v>
      </c>
      <c r="B6" s="63" t="s">
        <v>17</v>
      </c>
      <c r="C6" s="162" t="s">
        <v>19</v>
      </c>
      <c r="D6" s="106">
        <f>'КДО 3'!D11</f>
        <v>13070.52</v>
      </c>
      <c r="E6" s="106">
        <f>'КДО 3'!E11</f>
        <v>0</v>
      </c>
      <c r="F6" s="106">
        <f>'КДО 3'!F11</f>
        <v>11613.800000000001</v>
      </c>
      <c r="G6" s="106">
        <f>'КДО 3'!G11</f>
        <v>11700.86</v>
      </c>
      <c r="H6" s="106">
        <f>'КДО 3'!H11</f>
        <v>11709.130000000001</v>
      </c>
      <c r="I6" s="106">
        <f>'КДО 3'!I11</f>
        <v>11709.130000000001</v>
      </c>
    </row>
  </sheetData>
  <mergeCells count="10">
    <mergeCell ref="A1:I2"/>
    <mergeCell ref="A3:A5"/>
    <mergeCell ref="B3:B5"/>
    <mergeCell ref="C3:C5"/>
    <mergeCell ref="D3:I3"/>
    <mergeCell ref="I4:I5"/>
    <mergeCell ref="D4:E4"/>
    <mergeCell ref="F4:F5"/>
    <mergeCell ref="G4:G5"/>
    <mergeCell ref="H4:H5"/>
  </mergeCells>
  <pageMargins left="0.25" right="0.25" top="0.75" bottom="0.7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"/>
  <sheetViews>
    <sheetView showRuler="0" view="pageBreakPreview" zoomScale="82" zoomScaleSheetLayoutView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17" sqref="O17"/>
    </sheetView>
  </sheetViews>
  <sheetFormatPr defaultRowHeight="15"/>
  <cols>
    <col min="1" max="1" width="5.5703125" customWidth="1"/>
    <col min="2" max="2" width="44.140625" customWidth="1"/>
    <col min="3" max="3" width="12" customWidth="1"/>
    <col min="4" max="4" width="11.5703125" customWidth="1"/>
    <col min="5" max="6" width="13.140625" customWidth="1"/>
    <col min="7" max="9" width="11.85546875" customWidth="1"/>
  </cols>
  <sheetData>
    <row r="1" spans="1:9">
      <c r="A1" s="355" t="s">
        <v>90</v>
      </c>
      <c r="B1" s="355"/>
      <c r="C1" s="355"/>
      <c r="D1" s="355"/>
      <c r="E1" s="355"/>
      <c r="F1" s="355"/>
      <c r="G1" s="355"/>
      <c r="H1" s="355"/>
      <c r="I1" s="355"/>
    </row>
    <row r="2" spans="1:9" ht="33" customHeight="1" thickBot="1">
      <c r="A2" s="356"/>
      <c r="B2" s="356"/>
      <c r="C2" s="356"/>
      <c r="D2" s="356"/>
      <c r="E2" s="356"/>
      <c r="F2" s="356"/>
      <c r="G2" s="356"/>
      <c r="H2" s="356"/>
      <c r="I2" s="356"/>
    </row>
    <row r="3" spans="1:9" ht="19.5" customHeight="1" thickBot="1">
      <c r="A3" s="269" t="s">
        <v>0</v>
      </c>
      <c r="B3" s="269" t="s">
        <v>166</v>
      </c>
      <c r="C3" s="269" t="s">
        <v>105</v>
      </c>
      <c r="D3" s="235" t="s">
        <v>59</v>
      </c>
      <c r="E3" s="235"/>
      <c r="F3" s="235"/>
      <c r="G3" s="235"/>
      <c r="H3" s="235"/>
      <c r="I3" s="357"/>
    </row>
    <row r="4" spans="1:9" ht="15.75" hidden="1" customHeight="1" thickBot="1">
      <c r="A4" s="282"/>
      <c r="B4" s="282"/>
      <c r="C4" s="317"/>
      <c r="D4" s="237"/>
      <c r="E4" s="237"/>
      <c r="F4" s="237"/>
      <c r="G4" s="237"/>
      <c r="H4" s="237"/>
      <c r="I4" s="358"/>
    </row>
    <row r="5" spans="1:9" ht="15.75" thickBot="1">
      <c r="A5" s="282"/>
      <c r="B5" s="282"/>
      <c r="C5" s="317"/>
      <c r="D5" s="301" t="s">
        <v>60</v>
      </c>
      <c r="E5" s="228"/>
      <c r="F5" s="269" t="s">
        <v>124</v>
      </c>
      <c r="G5" s="269" t="s">
        <v>148</v>
      </c>
      <c r="H5" s="269" t="s">
        <v>155</v>
      </c>
      <c r="I5" s="269" t="s">
        <v>150</v>
      </c>
    </row>
    <row r="6" spans="1:9" ht="39" thickBot="1">
      <c r="A6" s="283"/>
      <c r="B6" s="283"/>
      <c r="C6" s="318"/>
      <c r="D6" s="72" t="s">
        <v>9</v>
      </c>
      <c r="E6" s="72" t="s">
        <v>37</v>
      </c>
      <c r="F6" s="283"/>
      <c r="G6" s="283"/>
      <c r="H6" s="283"/>
      <c r="I6" s="283"/>
    </row>
    <row r="7" spans="1:9" ht="15.75" thickBot="1">
      <c r="A7" s="24">
        <v>1</v>
      </c>
      <c r="B7" s="25">
        <v>2</v>
      </c>
      <c r="C7" s="25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</row>
    <row r="8" spans="1:9" ht="15.75" thickBot="1">
      <c r="A8" s="332"/>
      <c r="B8" s="332" t="s">
        <v>137</v>
      </c>
      <c r="C8" s="22" t="s">
        <v>61</v>
      </c>
      <c r="D8" s="87">
        <f t="shared" ref="D8:I8" si="0">SUM(D9:D12)</f>
        <v>18973.57</v>
      </c>
      <c r="E8" s="87">
        <f t="shared" si="0"/>
        <v>0</v>
      </c>
      <c r="F8" s="87">
        <f t="shared" si="0"/>
        <v>17516.850000000002</v>
      </c>
      <c r="G8" s="87">
        <f t="shared" ref="G8:H8" si="1">SUM(G9:G12)</f>
        <v>17603.91</v>
      </c>
      <c r="H8" s="87">
        <f t="shared" si="1"/>
        <v>17612.18</v>
      </c>
      <c r="I8" s="87">
        <f t="shared" si="0"/>
        <v>17612.18</v>
      </c>
    </row>
    <row r="9" spans="1:9" ht="27" customHeight="1" thickBot="1">
      <c r="A9" s="333"/>
      <c r="B9" s="333"/>
      <c r="C9" s="16" t="s">
        <v>144</v>
      </c>
      <c r="D9" s="129">
        <f t="shared" ref="D9:I9" si="2">D14</f>
        <v>331.47</v>
      </c>
      <c r="E9" s="129">
        <f t="shared" si="2"/>
        <v>0</v>
      </c>
      <c r="F9" s="129">
        <f t="shared" si="2"/>
        <v>331.47</v>
      </c>
      <c r="G9" s="129">
        <f t="shared" si="2"/>
        <v>331.47</v>
      </c>
      <c r="H9" s="129">
        <f t="shared" si="2"/>
        <v>331.47</v>
      </c>
      <c r="I9" s="129">
        <f t="shared" si="2"/>
        <v>331.47</v>
      </c>
    </row>
    <row r="10" spans="1:9" ht="26.25" thickBot="1">
      <c r="A10" s="333"/>
      <c r="B10" s="333"/>
      <c r="C10" s="16" t="s">
        <v>62</v>
      </c>
      <c r="D10" s="129">
        <f t="shared" ref="D10:I10" si="3">D15</f>
        <v>5571.58</v>
      </c>
      <c r="E10" s="129">
        <f t="shared" si="3"/>
        <v>0</v>
      </c>
      <c r="F10" s="129">
        <f t="shared" si="3"/>
        <v>5571.58</v>
      </c>
      <c r="G10" s="129">
        <f t="shared" si="3"/>
        <v>5571.58</v>
      </c>
      <c r="H10" s="129">
        <f t="shared" si="3"/>
        <v>5571.58</v>
      </c>
      <c r="I10" s="129">
        <f t="shared" si="3"/>
        <v>5571.58</v>
      </c>
    </row>
    <row r="11" spans="1:9" ht="26.25" thickBot="1">
      <c r="A11" s="333"/>
      <c r="B11" s="333"/>
      <c r="C11" s="16" t="s">
        <v>63</v>
      </c>
      <c r="D11" s="129">
        <f t="shared" ref="D11:I11" si="4">D16</f>
        <v>13070.52</v>
      </c>
      <c r="E11" s="129">
        <f t="shared" si="4"/>
        <v>0</v>
      </c>
      <c r="F11" s="129">
        <f t="shared" si="4"/>
        <v>11613.800000000001</v>
      </c>
      <c r="G11" s="129">
        <f t="shared" si="4"/>
        <v>11700.86</v>
      </c>
      <c r="H11" s="129">
        <f t="shared" si="4"/>
        <v>11709.130000000001</v>
      </c>
      <c r="I11" s="129">
        <f t="shared" si="4"/>
        <v>11709.130000000001</v>
      </c>
    </row>
    <row r="12" spans="1:9" ht="26.25" thickBot="1">
      <c r="A12" s="334"/>
      <c r="B12" s="334"/>
      <c r="C12" s="16" t="s">
        <v>64</v>
      </c>
      <c r="D12" s="129">
        <f t="shared" ref="D12:I12" si="5">D17</f>
        <v>0</v>
      </c>
      <c r="E12" s="129">
        <f t="shared" si="5"/>
        <v>0</v>
      </c>
      <c r="F12" s="129">
        <f t="shared" si="5"/>
        <v>0</v>
      </c>
      <c r="G12" s="129">
        <f t="shared" si="5"/>
        <v>0</v>
      </c>
      <c r="H12" s="129">
        <f t="shared" si="5"/>
        <v>0</v>
      </c>
      <c r="I12" s="129">
        <f t="shared" si="5"/>
        <v>0</v>
      </c>
    </row>
    <row r="13" spans="1:9" ht="28.5" customHeight="1" thickBot="1">
      <c r="A13" s="349"/>
      <c r="B13" s="352" t="s">
        <v>211</v>
      </c>
      <c r="C13" s="22" t="s">
        <v>61</v>
      </c>
      <c r="D13" s="87">
        <f t="shared" ref="D13:I13" si="6">SUM(D14:D17)</f>
        <v>18973.57</v>
      </c>
      <c r="E13" s="87">
        <f t="shared" si="6"/>
        <v>0</v>
      </c>
      <c r="F13" s="87">
        <f t="shared" si="6"/>
        <v>17516.850000000002</v>
      </c>
      <c r="G13" s="87">
        <f t="shared" ref="G13:H13" si="7">SUM(G14:G17)</f>
        <v>17603.91</v>
      </c>
      <c r="H13" s="87">
        <f t="shared" si="7"/>
        <v>17612.18</v>
      </c>
      <c r="I13" s="87">
        <f t="shared" si="6"/>
        <v>17612.18</v>
      </c>
    </row>
    <row r="14" spans="1:9" ht="26.25" thickBot="1">
      <c r="A14" s="350"/>
      <c r="B14" s="353"/>
      <c r="C14" s="47" t="s">
        <v>104</v>
      </c>
      <c r="D14" s="103">
        <f t="shared" ref="D14:I14" si="8">D20+D35+D40+D45</f>
        <v>331.47</v>
      </c>
      <c r="E14" s="103">
        <f t="shared" si="8"/>
        <v>0</v>
      </c>
      <c r="F14" s="103">
        <f t="shared" si="8"/>
        <v>331.47</v>
      </c>
      <c r="G14" s="103">
        <f t="shared" si="8"/>
        <v>331.47</v>
      </c>
      <c r="H14" s="103">
        <f t="shared" si="8"/>
        <v>331.47</v>
      </c>
      <c r="I14" s="103">
        <f t="shared" si="8"/>
        <v>331.47</v>
      </c>
    </row>
    <row r="15" spans="1:9" ht="26.25" thickBot="1">
      <c r="A15" s="350"/>
      <c r="B15" s="353"/>
      <c r="C15" s="16" t="s">
        <v>62</v>
      </c>
      <c r="D15" s="103">
        <f t="shared" ref="D15:I15" si="9">D21+D36+D41+D46</f>
        <v>5571.58</v>
      </c>
      <c r="E15" s="103">
        <f t="shared" si="9"/>
        <v>0</v>
      </c>
      <c r="F15" s="103">
        <f t="shared" si="9"/>
        <v>5571.58</v>
      </c>
      <c r="G15" s="103">
        <f t="shared" si="9"/>
        <v>5571.58</v>
      </c>
      <c r="H15" s="103">
        <f t="shared" si="9"/>
        <v>5571.58</v>
      </c>
      <c r="I15" s="103">
        <f t="shared" si="9"/>
        <v>5571.58</v>
      </c>
    </row>
    <row r="16" spans="1:9" ht="30.75" customHeight="1" thickBot="1">
      <c r="A16" s="350"/>
      <c r="B16" s="353"/>
      <c r="C16" s="86" t="s">
        <v>63</v>
      </c>
      <c r="D16" s="103">
        <f t="shared" ref="D16:I16" si="10">D22+D37+D42+D47</f>
        <v>13070.52</v>
      </c>
      <c r="E16" s="103">
        <f t="shared" si="10"/>
        <v>0</v>
      </c>
      <c r="F16" s="103">
        <f t="shared" si="10"/>
        <v>11613.800000000001</v>
      </c>
      <c r="G16" s="103">
        <f t="shared" si="10"/>
        <v>11700.86</v>
      </c>
      <c r="H16" s="103">
        <f t="shared" si="10"/>
        <v>11709.130000000001</v>
      </c>
      <c r="I16" s="103">
        <f t="shared" si="10"/>
        <v>11709.130000000001</v>
      </c>
    </row>
    <row r="17" spans="1:10" ht="26.25" thickBot="1">
      <c r="A17" s="351"/>
      <c r="B17" s="354"/>
      <c r="C17" s="47" t="s">
        <v>64</v>
      </c>
      <c r="D17" s="103">
        <f t="shared" ref="D17:I17" si="11">D23+D38+D43+D48</f>
        <v>0</v>
      </c>
      <c r="E17" s="103">
        <f t="shared" si="11"/>
        <v>0</v>
      </c>
      <c r="F17" s="103">
        <f t="shared" si="11"/>
        <v>0</v>
      </c>
      <c r="G17" s="103">
        <f t="shared" si="11"/>
        <v>0</v>
      </c>
      <c r="H17" s="103">
        <f t="shared" si="11"/>
        <v>0</v>
      </c>
      <c r="I17" s="103">
        <f t="shared" si="11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thickBot="1">
      <c r="A19" s="349">
        <v>1</v>
      </c>
      <c r="B19" s="352" t="s">
        <v>203</v>
      </c>
      <c r="C19" s="22" t="s">
        <v>61</v>
      </c>
      <c r="D19" s="87">
        <f t="shared" ref="D19:I19" si="12">SUM(D20:D23)</f>
        <v>13017.53</v>
      </c>
      <c r="E19" s="87">
        <f t="shared" si="12"/>
        <v>0</v>
      </c>
      <c r="F19" s="87">
        <f t="shared" si="12"/>
        <v>11560.810000000001</v>
      </c>
      <c r="G19" s="87">
        <f t="shared" si="12"/>
        <v>11647.87</v>
      </c>
      <c r="H19" s="87">
        <f t="shared" si="12"/>
        <v>11656.140000000001</v>
      </c>
      <c r="I19" s="87">
        <f t="shared" si="12"/>
        <v>11656.140000000001</v>
      </c>
    </row>
    <row r="20" spans="1:10" ht="26.25" thickBot="1">
      <c r="A20" s="350"/>
      <c r="B20" s="353"/>
      <c r="C20" s="1" t="s">
        <v>70</v>
      </c>
      <c r="D20" s="89">
        <f t="shared" ref="D20:I20" si="13">D25+D30</f>
        <v>0</v>
      </c>
      <c r="E20" s="89">
        <f t="shared" si="13"/>
        <v>0</v>
      </c>
      <c r="F20" s="89">
        <f t="shared" si="13"/>
        <v>0</v>
      </c>
      <c r="G20" s="89">
        <f t="shared" si="13"/>
        <v>0</v>
      </c>
      <c r="H20" s="89">
        <f t="shared" si="13"/>
        <v>0</v>
      </c>
      <c r="I20" s="89">
        <f t="shared" si="13"/>
        <v>0</v>
      </c>
    </row>
    <row r="21" spans="1:10" ht="26.25" thickBot="1">
      <c r="A21" s="350"/>
      <c r="B21" s="353"/>
      <c r="C21" s="1" t="s">
        <v>62</v>
      </c>
      <c r="D21" s="89">
        <f>D26+D31</f>
        <v>87.5</v>
      </c>
      <c r="E21" s="89">
        <f t="shared" ref="D21:I23" si="14">E26+E31</f>
        <v>0</v>
      </c>
      <c r="F21" s="89">
        <f t="shared" si="14"/>
        <v>87.5</v>
      </c>
      <c r="G21" s="89">
        <f t="shared" si="14"/>
        <v>87.5</v>
      </c>
      <c r="H21" s="89">
        <f t="shared" si="14"/>
        <v>87.5</v>
      </c>
      <c r="I21" s="89">
        <f t="shared" si="14"/>
        <v>87.5</v>
      </c>
    </row>
    <row r="22" spans="1:10" ht="26.25" thickBot="1">
      <c r="A22" s="350"/>
      <c r="B22" s="353"/>
      <c r="C22" s="1" t="s">
        <v>63</v>
      </c>
      <c r="D22" s="89">
        <f t="shared" si="14"/>
        <v>12930.03</v>
      </c>
      <c r="E22" s="89">
        <f t="shared" si="14"/>
        <v>0</v>
      </c>
      <c r="F22" s="89">
        <f t="shared" si="14"/>
        <v>11473.310000000001</v>
      </c>
      <c r="G22" s="89">
        <f t="shared" si="14"/>
        <v>11560.37</v>
      </c>
      <c r="H22" s="89">
        <f t="shared" si="14"/>
        <v>11568.640000000001</v>
      </c>
      <c r="I22" s="89">
        <f t="shared" si="14"/>
        <v>11568.640000000001</v>
      </c>
    </row>
    <row r="23" spans="1:10" ht="26.25" thickBot="1">
      <c r="A23" s="351"/>
      <c r="B23" s="354"/>
      <c r="C23" s="1" t="s">
        <v>64</v>
      </c>
      <c r="D23" s="89">
        <f t="shared" si="14"/>
        <v>0</v>
      </c>
      <c r="E23" s="89">
        <f t="shared" si="14"/>
        <v>0</v>
      </c>
      <c r="F23" s="89">
        <f t="shared" si="14"/>
        <v>0</v>
      </c>
      <c r="G23" s="89">
        <f t="shared" si="14"/>
        <v>0</v>
      </c>
      <c r="H23" s="89">
        <f t="shared" si="14"/>
        <v>0</v>
      </c>
      <c r="I23" s="89">
        <f t="shared" si="14"/>
        <v>0</v>
      </c>
    </row>
    <row r="24" spans="1:10" ht="15.75" thickBot="1">
      <c r="A24" s="349"/>
      <c r="B24" s="352" t="s">
        <v>169</v>
      </c>
      <c r="C24" s="22" t="s">
        <v>61</v>
      </c>
      <c r="D24" s="87">
        <f t="shared" ref="D24:I24" si="15">SUM(D25:D28)</f>
        <v>11194.050000000001</v>
      </c>
      <c r="E24" s="87">
        <f t="shared" si="15"/>
        <v>0</v>
      </c>
      <c r="F24" s="87">
        <f t="shared" si="15"/>
        <v>11270.19</v>
      </c>
      <c r="G24" s="87">
        <f t="shared" ref="G24:H24" si="16">SUM(G25:G28)</f>
        <v>11349.300000000001</v>
      </c>
      <c r="H24" s="87">
        <f t="shared" si="16"/>
        <v>11349.300000000001</v>
      </c>
      <c r="I24" s="87">
        <f t="shared" si="15"/>
        <v>11349.300000000001</v>
      </c>
    </row>
    <row r="25" spans="1:10" ht="26.25" thickBot="1">
      <c r="A25" s="350"/>
      <c r="B25" s="353"/>
      <c r="C25" s="1" t="s">
        <v>70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</row>
    <row r="26" spans="1:10" ht="26.25" thickBot="1">
      <c r="A26" s="350"/>
      <c r="B26" s="353"/>
      <c r="C26" s="1" t="s">
        <v>62</v>
      </c>
      <c r="D26" s="89"/>
      <c r="E26" s="89">
        <v>0</v>
      </c>
      <c r="F26" s="89"/>
      <c r="G26" s="89"/>
      <c r="H26" s="89"/>
      <c r="I26" s="89"/>
    </row>
    <row r="27" spans="1:10" ht="26.25" thickBot="1">
      <c r="A27" s="350"/>
      <c r="B27" s="353"/>
      <c r="C27" s="1" t="s">
        <v>63</v>
      </c>
      <c r="D27" s="89">
        <f>10418.6+775.45</f>
        <v>11194.050000000001</v>
      </c>
      <c r="E27" s="89">
        <v>0</v>
      </c>
      <c r="F27" s="89">
        <f>10494.74+775.45</f>
        <v>11270.19</v>
      </c>
      <c r="G27" s="89">
        <f>10573.85+775.45</f>
        <v>11349.300000000001</v>
      </c>
      <c r="H27" s="89">
        <f>10573.85+775.45</f>
        <v>11349.300000000001</v>
      </c>
      <c r="I27" s="89">
        <f>10573.85+775.45</f>
        <v>11349.300000000001</v>
      </c>
    </row>
    <row r="28" spans="1:10" ht="26.25" thickBot="1">
      <c r="A28" s="351"/>
      <c r="B28" s="354"/>
      <c r="C28" s="1" t="s">
        <v>64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</row>
    <row r="29" spans="1:10" ht="15.75" thickBot="1">
      <c r="A29" s="349"/>
      <c r="B29" s="352" t="s">
        <v>170</v>
      </c>
      <c r="C29" s="22" t="s">
        <v>61</v>
      </c>
      <c r="D29" s="101">
        <f t="shared" ref="D29:I29" si="17">SUM(D30:D33)</f>
        <v>1823.48</v>
      </c>
      <c r="E29" s="101">
        <f t="shared" si="17"/>
        <v>0</v>
      </c>
      <c r="F29" s="101">
        <f t="shared" si="17"/>
        <v>290.62</v>
      </c>
      <c r="G29" s="101">
        <f t="shared" ref="G29:H29" si="18">SUM(G30:G33)</f>
        <v>298.57</v>
      </c>
      <c r="H29" s="101">
        <f t="shared" si="18"/>
        <v>306.84000000000003</v>
      </c>
      <c r="I29" s="101">
        <f t="shared" si="17"/>
        <v>306.84000000000003</v>
      </c>
    </row>
    <row r="30" spans="1:10" ht="26.25" thickBot="1">
      <c r="A30" s="350"/>
      <c r="B30" s="353"/>
      <c r="C30" s="16" t="s">
        <v>70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</row>
    <row r="31" spans="1:10" ht="26.25" thickBot="1">
      <c r="A31" s="350"/>
      <c r="B31" s="353"/>
      <c r="C31" s="16" t="s">
        <v>62</v>
      </c>
      <c r="D31" s="90">
        <v>87.5</v>
      </c>
      <c r="E31" s="90">
        <v>0</v>
      </c>
      <c r="F31" s="103">
        <v>87.5</v>
      </c>
      <c r="G31" s="103">
        <v>87.5</v>
      </c>
      <c r="H31" s="103">
        <v>87.5</v>
      </c>
      <c r="I31" s="103">
        <v>87.5</v>
      </c>
    </row>
    <row r="32" spans="1:10" ht="26.25" thickBot="1">
      <c r="A32" s="350"/>
      <c r="B32" s="353"/>
      <c r="C32" s="16" t="s">
        <v>63</v>
      </c>
      <c r="D32" s="90">
        <f>1540.5+191.1+4.38</f>
        <v>1735.98</v>
      </c>
      <c r="E32" s="90">
        <v>0</v>
      </c>
      <c r="F32" s="90">
        <f>198.74+4.38</f>
        <v>203.12</v>
      </c>
      <c r="G32" s="90">
        <f>206.69+4.38</f>
        <v>211.07</v>
      </c>
      <c r="H32" s="90">
        <f>214.96+4.38</f>
        <v>219.34</v>
      </c>
      <c r="I32" s="90">
        <f>214.96+4.38</f>
        <v>219.34</v>
      </c>
    </row>
    <row r="33" spans="1:9" ht="26.25" thickBot="1">
      <c r="A33" s="351"/>
      <c r="B33" s="354"/>
      <c r="C33" s="16" t="s">
        <v>64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</row>
    <row r="34" spans="1:9" ht="15.75" customHeight="1" thickBot="1">
      <c r="A34" s="254">
        <v>2</v>
      </c>
      <c r="B34" s="222" t="s">
        <v>172</v>
      </c>
      <c r="C34" s="32" t="s">
        <v>97</v>
      </c>
      <c r="D34" s="91">
        <f t="shared" ref="D34:I34" si="19">SUM(D35:D38)</f>
        <v>5462.92</v>
      </c>
      <c r="E34" s="91">
        <f t="shared" si="19"/>
        <v>0</v>
      </c>
      <c r="F34" s="91">
        <f t="shared" si="19"/>
        <v>5462.92</v>
      </c>
      <c r="G34" s="91">
        <f t="shared" ref="G34:H34" si="20">SUM(G35:G38)</f>
        <v>5462.92</v>
      </c>
      <c r="H34" s="91">
        <f t="shared" si="20"/>
        <v>5462.92</v>
      </c>
      <c r="I34" s="91">
        <f t="shared" si="19"/>
        <v>5462.92</v>
      </c>
    </row>
    <row r="35" spans="1:9" ht="26.25" thickBot="1">
      <c r="A35" s="255"/>
      <c r="B35" s="223"/>
      <c r="C35" s="84" t="s">
        <v>103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</row>
    <row r="36" spans="1:9" ht="26.25" thickBot="1">
      <c r="A36" s="255"/>
      <c r="B36" s="223"/>
      <c r="C36" s="84" t="s">
        <v>62</v>
      </c>
      <c r="D36" s="89">
        <v>5462.92</v>
      </c>
      <c r="E36" s="89">
        <v>0</v>
      </c>
      <c r="F36" s="89">
        <v>5462.92</v>
      </c>
      <c r="G36" s="89">
        <v>5462.92</v>
      </c>
      <c r="H36" s="89">
        <v>5462.92</v>
      </c>
      <c r="I36" s="89">
        <v>5462.92</v>
      </c>
    </row>
    <row r="37" spans="1:9" ht="26.25" thickBot="1">
      <c r="A37" s="255"/>
      <c r="B37" s="223"/>
      <c r="C37" s="84" t="s">
        <v>63</v>
      </c>
      <c r="D37" s="89"/>
      <c r="E37" s="89"/>
      <c r="F37" s="89"/>
      <c r="G37" s="89"/>
      <c r="H37" s="89"/>
      <c r="I37" s="89"/>
    </row>
    <row r="38" spans="1:9" ht="26.25" thickBot="1">
      <c r="A38" s="256"/>
      <c r="B38" s="224"/>
      <c r="C38" s="84" t="s">
        <v>64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</row>
    <row r="39" spans="1:9" ht="15.75" customHeight="1" thickBot="1">
      <c r="A39" s="254">
        <v>3</v>
      </c>
      <c r="B39" s="222" t="s">
        <v>212</v>
      </c>
      <c r="C39" s="32" t="s">
        <v>97</v>
      </c>
      <c r="D39" s="91">
        <f t="shared" ref="D39:I39" si="21">SUM(D40:D43)</f>
        <v>493.12000000000006</v>
      </c>
      <c r="E39" s="91">
        <f t="shared" si="21"/>
        <v>0</v>
      </c>
      <c r="F39" s="91">
        <f t="shared" si="21"/>
        <v>493.12000000000006</v>
      </c>
      <c r="G39" s="91">
        <f t="shared" si="21"/>
        <v>493.12000000000006</v>
      </c>
      <c r="H39" s="91">
        <f t="shared" si="21"/>
        <v>493.12000000000006</v>
      </c>
      <c r="I39" s="91">
        <f t="shared" si="21"/>
        <v>493.12000000000006</v>
      </c>
    </row>
    <row r="40" spans="1:9" ht="26.25" thickBot="1">
      <c r="A40" s="255"/>
      <c r="B40" s="223"/>
      <c r="C40" s="130" t="s">
        <v>103</v>
      </c>
      <c r="D40" s="89">
        <v>331.47</v>
      </c>
      <c r="E40" s="89">
        <v>0</v>
      </c>
      <c r="F40" s="89">
        <v>331.47</v>
      </c>
      <c r="G40" s="89">
        <v>331.47</v>
      </c>
      <c r="H40" s="89">
        <v>331.47</v>
      </c>
      <c r="I40" s="89">
        <v>331.47</v>
      </c>
    </row>
    <row r="41" spans="1:9" ht="26.25" thickBot="1">
      <c r="A41" s="255"/>
      <c r="B41" s="223"/>
      <c r="C41" s="130" t="s">
        <v>62</v>
      </c>
      <c r="D41" s="89">
        <v>21.16</v>
      </c>
      <c r="E41" s="89">
        <v>0</v>
      </c>
      <c r="F41" s="89">
        <v>21.16</v>
      </c>
      <c r="G41" s="89">
        <v>21.16</v>
      </c>
      <c r="H41" s="89">
        <v>21.16</v>
      </c>
      <c r="I41" s="89">
        <v>21.16</v>
      </c>
    </row>
    <row r="42" spans="1:9" ht="26.25" thickBot="1">
      <c r="A42" s="255"/>
      <c r="B42" s="223"/>
      <c r="C42" s="130" t="s">
        <v>63</v>
      </c>
      <c r="D42" s="89">
        <v>140.49</v>
      </c>
      <c r="E42" s="89">
        <v>0</v>
      </c>
      <c r="F42" s="89">
        <v>140.49</v>
      </c>
      <c r="G42" s="89">
        <v>140.49</v>
      </c>
      <c r="H42" s="89">
        <v>140.49</v>
      </c>
      <c r="I42" s="89">
        <v>140.49</v>
      </c>
    </row>
    <row r="43" spans="1:9" ht="26.25" thickBot="1">
      <c r="A43" s="256"/>
      <c r="B43" s="224"/>
      <c r="C43" s="130" t="s">
        <v>64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</row>
    <row r="44" spans="1:9" ht="15.75" thickBot="1">
      <c r="A44" s="238">
        <v>4</v>
      </c>
      <c r="B44" s="241" t="s">
        <v>173</v>
      </c>
      <c r="C44" s="32" t="s">
        <v>61</v>
      </c>
      <c r="D44" s="87">
        <f t="shared" ref="D44:I44" si="22">SUM(D45:D48)</f>
        <v>0</v>
      </c>
      <c r="E44" s="87">
        <f t="shared" si="22"/>
        <v>0</v>
      </c>
      <c r="F44" s="87">
        <f t="shared" si="22"/>
        <v>0</v>
      </c>
      <c r="G44" s="87">
        <f t="shared" si="22"/>
        <v>0</v>
      </c>
      <c r="H44" s="87">
        <f t="shared" si="22"/>
        <v>0</v>
      </c>
      <c r="I44" s="87">
        <f t="shared" si="22"/>
        <v>0</v>
      </c>
    </row>
    <row r="45" spans="1:9" ht="30" customHeight="1" thickBot="1">
      <c r="A45" s="239"/>
      <c r="B45" s="242"/>
      <c r="C45" s="13" t="s">
        <v>104</v>
      </c>
      <c r="D45" s="103">
        <f t="shared" ref="D45:I45" si="23">D50</f>
        <v>0</v>
      </c>
      <c r="E45" s="103">
        <f t="shared" si="23"/>
        <v>0</v>
      </c>
      <c r="F45" s="103">
        <f t="shared" si="23"/>
        <v>0</v>
      </c>
      <c r="G45" s="103">
        <f t="shared" si="23"/>
        <v>0</v>
      </c>
      <c r="H45" s="103">
        <f t="shared" si="23"/>
        <v>0</v>
      </c>
      <c r="I45" s="103">
        <f t="shared" si="23"/>
        <v>0</v>
      </c>
    </row>
    <row r="46" spans="1:9" ht="29.25" customHeight="1" thickBot="1">
      <c r="A46" s="239"/>
      <c r="B46" s="242"/>
      <c r="C46" s="151" t="s">
        <v>62</v>
      </c>
      <c r="D46" s="103">
        <f t="shared" ref="D46:I46" si="24">D51</f>
        <v>0</v>
      </c>
      <c r="E46" s="103">
        <f t="shared" si="24"/>
        <v>0</v>
      </c>
      <c r="F46" s="103">
        <f t="shared" si="24"/>
        <v>0</v>
      </c>
      <c r="G46" s="103">
        <f t="shared" si="24"/>
        <v>0</v>
      </c>
      <c r="H46" s="103">
        <f t="shared" si="24"/>
        <v>0</v>
      </c>
      <c r="I46" s="103">
        <f t="shared" si="24"/>
        <v>0</v>
      </c>
    </row>
    <row r="47" spans="1:9" ht="26.25" thickBot="1">
      <c r="A47" s="239"/>
      <c r="B47" s="242"/>
      <c r="C47" s="151" t="s">
        <v>63</v>
      </c>
      <c r="D47" s="103">
        <f t="shared" ref="D47:I47" si="25">D52</f>
        <v>0</v>
      </c>
      <c r="E47" s="103">
        <f t="shared" si="25"/>
        <v>0</v>
      </c>
      <c r="F47" s="103">
        <f t="shared" si="25"/>
        <v>0</v>
      </c>
      <c r="G47" s="103">
        <f t="shared" si="25"/>
        <v>0</v>
      </c>
      <c r="H47" s="103">
        <f t="shared" si="25"/>
        <v>0</v>
      </c>
      <c r="I47" s="103">
        <f t="shared" si="25"/>
        <v>0</v>
      </c>
    </row>
    <row r="48" spans="1:9" ht="26.25" thickBot="1">
      <c r="A48" s="240"/>
      <c r="B48" s="243"/>
      <c r="C48" s="151" t="s">
        <v>64</v>
      </c>
      <c r="D48" s="103">
        <f t="shared" ref="D48:I48" si="26">D53</f>
        <v>0</v>
      </c>
      <c r="E48" s="103">
        <f t="shared" si="26"/>
        <v>0</v>
      </c>
      <c r="F48" s="103">
        <f t="shared" si="26"/>
        <v>0</v>
      </c>
      <c r="G48" s="103">
        <f t="shared" si="26"/>
        <v>0</v>
      </c>
      <c r="H48" s="103">
        <f t="shared" si="26"/>
        <v>0</v>
      </c>
      <c r="I48" s="103">
        <f t="shared" si="26"/>
        <v>0</v>
      </c>
    </row>
    <row r="49" spans="1:9" ht="15.75" customHeight="1" thickBot="1">
      <c r="A49" s="326"/>
      <c r="B49" s="263" t="s">
        <v>204</v>
      </c>
      <c r="C49" s="79" t="s">
        <v>61</v>
      </c>
      <c r="D49" s="100">
        <f t="shared" ref="D49:I49" si="27">SUM(D50:D53)</f>
        <v>0</v>
      </c>
      <c r="E49" s="100">
        <f t="shared" si="27"/>
        <v>0</v>
      </c>
      <c r="F49" s="100">
        <f t="shared" si="27"/>
        <v>0</v>
      </c>
      <c r="G49" s="100">
        <f t="shared" si="27"/>
        <v>0</v>
      </c>
      <c r="H49" s="100">
        <f t="shared" si="27"/>
        <v>0</v>
      </c>
      <c r="I49" s="100">
        <f t="shared" si="27"/>
        <v>0</v>
      </c>
    </row>
    <row r="50" spans="1:9" ht="26.25" thickBot="1">
      <c r="A50" s="327"/>
      <c r="B50" s="264"/>
      <c r="C50" s="16" t="s">
        <v>70</v>
      </c>
      <c r="D50" s="99"/>
      <c r="E50" s="99">
        <v>0</v>
      </c>
      <c r="F50" s="99">
        <v>0</v>
      </c>
      <c r="G50" s="99">
        <f t="shared" ref="G50" si="28">G55</f>
        <v>0</v>
      </c>
      <c r="H50" s="99">
        <v>0</v>
      </c>
      <c r="I50" s="99">
        <v>0</v>
      </c>
    </row>
    <row r="51" spans="1:9" ht="26.25" thickBot="1">
      <c r="A51" s="327"/>
      <c r="B51" s="264"/>
      <c r="C51" s="16" t="s">
        <v>62</v>
      </c>
      <c r="D51" s="99"/>
      <c r="E51" s="99">
        <v>0</v>
      </c>
      <c r="F51" s="99">
        <v>0</v>
      </c>
      <c r="G51" s="99"/>
      <c r="H51" s="99">
        <v>0</v>
      </c>
      <c r="I51" s="99"/>
    </row>
    <row r="52" spans="1:9" ht="26.25" thickBot="1">
      <c r="A52" s="327"/>
      <c r="B52" s="264"/>
      <c r="C52" s="18" t="s">
        <v>63</v>
      </c>
      <c r="D52" s="99"/>
      <c r="E52" s="99">
        <v>0</v>
      </c>
      <c r="F52" s="99"/>
      <c r="G52" s="99"/>
      <c r="H52" s="99"/>
      <c r="I52" s="99"/>
    </row>
    <row r="53" spans="1:9" ht="26.25" thickBot="1">
      <c r="A53" s="328"/>
      <c r="B53" s="265"/>
      <c r="C53" s="80" t="s">
        <v>64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</row>
  </sheetData>
  <mergeCells count="29">
    <mergeCell ref="A49:A53"/>
    <mergeCell ref="B49:B53"/>
    <mergeCell ref="A1:I2"/>
    <mergeCell ref="A8:A12"/>
    <mergeCell ref="B8:B12"/>
    <mergeCell ref="A3:A6"/>
    <mergeCell ref="D3:I4"/>
    <mergeCell ref="I5:I6"/>
    <mergeCell ref="C3:C6"/>
    <mergeCell ref="F5:F6"/>
    <mergeCell ref="H5:H6"/>
    <mergeCell ref="G5:G6"/>
    <mergeCell ref="D5:E5"/>
    <mergeCell ref="A44:A48"/>
    <mergeCell ref="B44:B48"/>
    <mergeCell ref="B3:B6"/>
    <mergeCell ref="A34:A38"/>
    <mergeCell ref="B34:B38"/>
    <mergeCell ref="A39:A43"/>
    <mergeCell ref="B39:B43"/>
    <mergeCell ref="A13:A17"/>
    <mergeCell ref="B13:B17"/>
    <mergeCell ref="A24:A28"/>
    <mergeCell ref="B24:B28"/>
    <mergeCell ref="A29:A33"/>
    <mergeCell ref="B29:B33"/>
    <mergeCell ref="A18:I18"/>
    <mergeCell ref="A19:A23"/>
    <mergeCell ref="B19:B23"/>
  </mergeCells>
  <pageMargins left="0.25" right="0.25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2"/>
  <sheetViews>
    <sheetView view="pageBreakPreview" zoomScale="98" zoomScaleSheetLayoutView="98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RowHeight="15"/>
  <cols>
    <col min="1" max="1" width="6" customWidth="1"/>
    <col min="2" max="2" width="30.85546875" customWidth="1"/>
    <col min="3" max="3" width="10.28515625" customWidth="1"/>
    <col min="4" max="4" width="5.7109375" customWidth="1"/>
    <col min="5" max="5" width="6.85546875" customWidth="1"/>
    <col min="6" max="6" width="7.42578125" customWidth="1"/>
    <col min="7" max="7" width="10.85546875" customWidth="1"/>
    <col min="8" max="8" width="10.42578125" customWidth="1"/>
    <col min="9" max="9" width="10.85546875" customWidth="1"/>
    <col min="10" max="10" width="10.7109375" customWidth="1"/>
    <col min="11" max="13" width="11.42578125" customWidth="1"/>
    <col min="14" max="14" width="12.710937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 s="189" customFormat="1" ht="20.25" customHeight="1">
      <c r="A2" s="339" t="s">
        <v>116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4" ht="15.75" thickBo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14" ht="21.75" customHeight="1" thickBot="1">
      <c r="A4" s="361" t="s">
        <v>0</v>
      </c>
      <c r="B4" s="347" t="s">
        <v>1</v>
      </c>
      <c r="C4" s="347" t="s">
        <v>2</v>
      </c>
      <c r="D4" s="347" t="s">
        <v>3</v>
      </c>
      <c r="E4" s="347" t="s">
        <v>4</v>
      </c>
      <c r="F4" s="347"/>
      <c r="G4" s="347" t="s">
        <v>234</v>
      </c>
      <c r="H4" s="347" t="s">
        <v>5</v>
      </c>
      <c r="I4" s="347"/>
      <c r="J4" s="347"/>
      <c r="K4" s="347"/>
      <c r="L4" s="347"/>
      <c r="M4" s="347"/>
      <c r="N4" s="347"/>
    </row>
    <row r="5" spans="1:14" ht="15.75" thickBot="1">
      <c r="A5" s="361"/>
      <c r="B5" s="347"/>
      <c r="C5" s="347"/>
      <c r="D5" s="347"/>
      <c r="E5" s="347" t="s">
        <v>6</v>
      </c>
      <c r="F5" s="347" t="s">
        <v>7</v>
      </c>
      <c r="G5" s="347"/>
      <c r="H5" s="347">
        <v>2020</v>
      </c>
      <c r="I5" s="322"/>
      <c r="J5" s="15">
        <v>2021</v>
      </c>
      <c r="K5" s="15">
        <v>2022</v>
      </c>
      <c r="L5" s="15">
        <v>2023</v>
      </c>
      <c r="M5" s="15">
        <v>2024</v>
      </c>
      <c r="N5" s="15" t="s">
        <v>8</v>
      </c>
    </row>
    <row r="6" spans="1:14" ht="109.5" customHeight="1" thickBot="1">
      <c r="A6" s="361"/>
      <c r="B6" s="347"/>
      <c r="C6" s="347"/>
      <c r="D6" s="347"/>
      <c r="E6" s="347"/>
      <c r="F6" s="347"/>
      <c r="G6" s="347"/>
      <c r="H6" s="15" t="s">
        <v>130</v>
      </c>
      <c r="I6" s="15" t="s">
        <v>96</v>
      </c>
      <c r="J6" s="15" t="s">
        <v>130</v>
      </c>
      <c r="K6" s="15" t="s">
        <v>130</v>
      </c>
      <c r="L6" s="15" t="s">
        <v>130</v>
      </c>
      <c r="M6" s="15" t="s">
        <v>130</v>
      </c>
      <c r="N6" s="15" t="s">
        <v>239</v>
      </c>
    </row>
    <row r="7" spans="1:14" ht="20.25" customHeight="1" thickBot="1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</row>
    <row r="8" spans="1:14" ht="20.25" hidden="1" customHeight="1" thickBot="1">
      <c r="A8" s="52" t="s">
        <v>20</v>
      </c>
      <c r="B8" s="197" t="s">
        <v>21</v>
      </c>
      <c r="C8" s="178" t="s">
        <v>22</v>
      </c>
      <c r="D8" s="178" t="s">
        <v>23</v>
      </c>
      <c r="E8" s="197">
        <v>2015</v>
      </c>
      <c r="F8" s="197">
        <v>2021</v>
      </c>
      <c r="G8" s="205" t="e">
        <f>SUM(G10:G10,#REF!)</f>
        <v>#REF!</v>
      </c>
      <c r="H8" s="205" t="e">
        <f>SUM(H10:H10,#REF!)</f>
        <v>#REF!</v>
      </c>
      <c r="I8" s="205" t="e">
        <f>SUM(I10:I10,#REF!)</f>
        <v>#REF!</v>
      </c>
      <c r="J8" s="205" t="e">
        <f>SUM(J10:J10,#REF!)</f>
        <v>#REF!</v>
      </c>
      <c r="K8" s="205" t="e">
        <f>SUM(K10:K10,#REF!)</f>
        <v>#REF!</v>
      </c>
      <c r="L8" s="205" t="e">
        <f>SUM(L10:L10,#REF!)</f>
        <v>#REF!</v>
      </c>
      <c r="M8" s="205" t="e">
        <f>SUM(M10:M10,#REF!)</f>
        <v>#REF!</v>
      </c>
      <c r="N8" s="205" t="e">
        <f>SUM(N10:N10,#REF!)</f>
        <v>#REF!</v>
      </c>
    </row>
    <row r="9" spans="1:14" ht="36" customHeight="1" thickBot="1">
      <c r="A9" s="52"/>
      <c r="B9" s="196" t="s">
        <v>138</v>
      </c>
      <c r="C9" s="178"/>
      <c r="D9" s="359" t="s">
        <v>219</v>
      </c>
      <c r="E9" s="197">
        <v>2020</v>
      </c>
      <c r="F9" s="197">
        <v>2024</v>
      </c>
      <c r="G9" s="92" t="s">
        <v>240</v>
      </c>
      <c r="H9" s="92">
        <f>'ДШИ 3'!D8</f>
        <v>36891.11</v>
      </c>
      <c r="I9" s="92">
        <f>'ДШИ 3'!E8</f>
        <v>0</v>
      </c>
      <c r="J9" s="92">
        <f>'ДШИ 3'!F8</f>
        <v>35767.520000000004</v>
      </c>
      <c r="K9" s="92">
        <f>'ДШИ 3'!G8</f>
        <v>37244.410000000003</v>
      </c>
      <c r="L9" s="92">
        <f>'ДШИ 3'!H8</f>
        <v>35848.270000000004</v>
      </c>
      <c r="M9" s="92">
        <f>'ДШИ 3'!I8</f>
        <v>35855.93</v>
      </c>
      <c r="N9" s="92">
        <f>H9+J9+K9+L9+M9</f>
        <v>181607.24</v>
      </c>
    </row>
    <row r="10" spans="1:14" ht="48" customHeight="1" thickBot="1">
      <c r="A10" s="124"/>
      <c r="B10" s="198" t="s">
        <v>120</v>
      </c>
      <c r="C10" s="178"/>
      <c r="D10" s="360"/>
      <c r="E10" s="197">
        <v>2020</v>
      </c>
      <c r="F10" s="197">
        <v>2024</v>
      </c>
      <c r="G10" s="144" t="s">
        <v>240</v>
      </c>
      <c r="H10" s="144">
        <f>'ДШИ 3'!D13</f>
        <v>36891.11</v>
      </c>
      <c r="I10" s="144">
        <f>'ДШИ 3'!E13</f>
        <v>0</v>
      </c>
      <c r="J10" s="144">
        <f>'ДШИ 3'!F13</f>
        <v>35767.520000000004</v>
      </c>
      <c r="K10" s="144">
        <f>'ДШИ 3'!G13</f>
        <v>37244.410000000003</v>
      </c>
      <c r="L10" s="144">
        <f>'ДШИ 3'!H13</f>
        <v>35848.270000000004</v>
      </c>
      <c r="M10" s="144">
        <f>'ДШИ 3'!I13</f>
        <v>35855.93</v>
      </c>
      <c r="N10" s="92">
        <f>H10+J10+K10+L10+M10</f>
        <v>181607.24</v>
      </c>
    </row>
    <row r="11" spans="1:14" ht="18.75" customHeight="1" thickBot="1">
      <c r="A11" s="218" t="s">
        <v>202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</row>
    <row r="12" spans="1:14" ht="45" customHeight="1" thickBot="1">
      <c r="A12" s="179">
        <v>1</v>
      </c>
      <c r="B12" s="198" t="s">
        <v>213</v>
      </c>
      <c r="C12" s="178"/>
      <c r="D12" s="222" t="s">
        <v>219</v>
      </c>
      <c r="E12" s="197">
        <v>2020</v>
      </c>
      <c r="F12" s="197">
        <v>2024</v>
      </c>
      <c r="G12" s="144" t="s">
        <v>240</v>
      </c>
      <c r="H12" s="144">
        <f>'ДШИ 3'!D19</f>
        <v>21547.410000000003</v>
      </c>
      <c r="I12" s="144">
        <f>'ДШИ 3'!E19</f>
        <v>0</v>
      </c>
      <c r="J12" s="144">
        <f>'ДШИ 3'!F19</f>
        <v>20423.82</v>
      </c>
      <c r="K12" s="144">
        <f>'ДШИ 3'!G19</f>
        <v>21900.71</v>
      </c>
      <c r="L12" s="144">
        <f>'ДШИ 3'!H19</f>
        <v>20504.57</v>
      </c>
      <c r="M12" s="144">
        <f>'ДШИ 3'!I19</f>
        <v>20512.23</v>
      </c>
      <c r="N12" s="92">
        <f>H12+J12+K12+L12+M12</f>
        <v>104888.74</v>
      </c>
    </row>
    <row r="13" spans="1:14" ht="67.5" customHeight="1" thickBot="1">
      <c r="A13" s="124"/>
      <c r="B13" s="198" t="s">
        <v>169</v>
      </c>
      <c r="C13" s="178"/>
      <c r="D13" s="223"/>
      <c r="E13" s="197">
        <v>2020</v>
      </c>
      <c r="F13" s="197">
        <v>2024</v>
      </c>
      <c r="G13" s="144" t="s">
        <v>112</v>
      </c>
      <c r="H13" s="144">
        <f>'ДШИ 3'!D24</f>
        <v>19833.75</v>
      </c>
      <c r="I13" s="144">
        <f>'ДШИ 3'!E24</f>
        <v>0</v>
      </c>
      <c r="J13" s="144">
        <f>'ДШИ 3'!F24</f>
        <v>19900.29</v>
      </c>
      <c r="K13" s="144">
        <f>'ДШИ 3'!G24</f>
        <v>19966.599999999999</v>
      </c>
      <c r="L13" s="144">
        <f>'ДШИ 3'!H24</f>
        <v>19966.599999999999</v>
      </c>
      <c r="M13" s="144">
        <f>'ДШИ 3'!I24</f>
        <v>19966.599999999999</v>
      </c>
      <c r="N13" s="92">
        <f t="shared" ref="N13:N17" si="0">H13+J13+K13+L13+M13</f>
        <v>99633.84</v>
      </c>
    </row>
    <row r="14" spans="1:14" ht="30" customHeight="1" thickBot="1">
      <c r="A14" s="124"/>
      <c r="B14" s="198" t="s">
        <v>170</v>
      </c>
      <c r="C14" s="178"/>
      <c r="D14" s="223"/>
      <c r="E14" s="197">
        <v>2020</v>
      </c>
      <c r="F14" s="197">
        <v>2024</v>
      </c>
      <c r="G14" s="144" t="s">
        <v>240</v>
      </c>
      <c r="H14" s="144">
        <f>'ДШИ 3'!D29</f>
        <v>1713.6599999999999</v>
      </c>
      <c r="I14" s="144">
        <f>'ДШИ 3'!E29</f>
        <v>0</v>
      </c>
      <c r="J14" s="144">
        <f>'ДШИ 3'!F29</f>
        <v>523.53</v>
      </c>
      <c r="K14" s="144">
        <f>'ДШИ 3'!G29</f>
        <v>1934.1100000000001</v>
      </c>
      <c r="L14" s="144">
        <f>'ДШИ 3'!H29</f>
        <v>537.97</v>
      </c>
      <c r="M14" s="144">
        <f>'ДШИ 3'!I29</f>
        <v>545.63</v>
      </c>
      <c r="N14" s="92">
        <f t="shared" si="0"/>
        <v>5254.9</v>
      </c>
    </row>
    <row r="15" spans="1:14" ht="26.25" customHeight="1" thickBot="1">
      <c r="A15" s="179">
        <v>2</v>
      </c>
      <c r="B15" s="198" t="s">
        <v>179</v>
      </c>
      <c r="C15" s="178"/>
      <c r="D15" s="223"/>
      <c r="E15" s="197">
        <v>2020</v>
      </c>
      <c r="F15" s="197">
        <v>2024</v>
      </c>
      <c r="G15" s="144" t="s">
        <v>133</v>
      </c>
      <c r="H15" s="144">
        <f>'ДШИ 3'!D34</f>
        <v>0</v>
      </c>
      <c r="I15" s="144">
        <f>'ДШИ 3'!E34</f>
        <v>0</v>
      </c>
      <c r="J15" s="144">
        <f>'ДШИ 3'!F34</f>
        <v>0</v>
      </c>
      <c r="K15" s="144">
        <f>'ДШИ 3'!G34</f>
        <v>0</v>
      </c>
      <c r="L15" s="144">
        <f>'ДШИ 3'!H34</f>
        <v>0</v>
      </c>
      <c r="M15" s="144">
        <f>'ДШИ 3'!I34</f>
        <v>0</v>
      </c>
      <c r="N15" s="92">
        <f>H15+J15+K15+L15+M15</f>
        <v>0</v>
      </c>
    </row>
    <row r="16" spans="1:14" ht="57.75" customHeight="1" thickBot="1">
      <c r="A16" s="179">
        <v>3</v>
      </c>
      <c r="B16" s="198" t="s">
        <v>189</v>
      </c>
      <c r="C16" s="178"/>
      <c r="D16" s="223"/>
      <c r="E16" s="197">
        <v>2020</v>
      </c>
      <c r="F16" s="197">
        <v>2024</v>
      </c>
      <c r="G16" s="144" t="s">
        <v>132</v>
      </c>
      <c r="H16" s="144">
        <f>'ДШИ 3'!D39</f>
        <v>15343.7</v>
      </c>
      <c r="I16" s="144">
        <f>'ДШИ 3'!E39</f>
        <v>0</v>
      </c>
      <c r="J16" s="144">
        <f>'ДШИ 3'!F39</f>
        <v>15343.7</v>
      </c>
      <c r="K16" s="144">
        <f>'ДШИ 3'!G39</f>
        <v>15343.7</v>
      </c>
      <c r="L16" s="144">
        <f>'ДШИ 3'!H39</f>
        <v>15343.7</v>
      </c>
      <c r="M16" s="144">
        <f>'ДШИ 3'!I39</f>
        <v>15343.7</v>
      </c>
      <c r="N16" s="92">
        <f t="shared" si="0"/>
        <v>76718.5</v>
      </c>
    </row>
    <row r="17" spans="1:14" ht="31.5" customHeight="1" thickBot="1">
      <c r="A17" s="179">
        <v>4</v>
      </c>
      <c r="B17" s="198" t="s">
        <v>190</v>
      </c>
      <c r="C17" s="178"/>
      <c r="D17" s="224"/>
      <c r="E17" s="197">
        <v>2020</v>
      </c>
      <c r="F17" s="197">
        <v>2024</v>
      </c>
      <c r="G17" s="144" t="s">
        <v>132</v>
      </c>
      <c r="H17" s="144">
        <f>'ДШИ 3'!D44</f>
        <v>0</v>
      </c>
      <c r="I17" s="144">
        <f>'ДШИ 3'!E44</f>
        <v>0</v>
      </c>
      <c r="J17" s="144">
        <f>'ДШИ 3'!F44</f>
        <v>0</v>
      </c>
      <c r="K17" s="144">
        <f>'ДШИ 3'!G44</f>
        <v>0</v>
      </c>
      <c r="L17" s="144">
        <f>'ДШИ 3'!H44</f>
        <v>0</v>
      </c>
      <c r="M17" s="144">
        <f>'ДШИ 3'!I44</f>
        <v>0</v>
      </c>
      <c r="N17" s="92">
        <f t="shared" si="0"/>
        <v>0</v>
      </c>
    </row>
    <row r="18" spans="1:14" ht="15.75" thickBot="1">
      <c r="A18" s="200"/>
      <c r="B18" s="200" t="s">
        <v>244</v>
      </c>
      <c r="C18" s="203" t="s">
        <v>135</v>
      </c>
      <c r="D18" s="203" t="s">
        <v>135</v>
      </c>
      <c r="E18" s="203" t="s">
        <v>135</v>
      </c>
      <c r="F18" s="203" t="s">
        <v>135</v>
      </c>
      <c r="G18" s="203" t="s">
        <v>135</v>
      </c>
      <c r="H18" s="125">
        <f t="shared" ref="H18:M18" si="1">H12+H15+H16+H17</f>
        <v>36891.11</v>
      </c>
      <c r="I18" s="125">
        <f t="shared" si="1"/>
        <v>0</v>
      </c>
      <c r="J18" s="125">
        <f t="shared" si="1"/>
        <v>35767.520000000004</v>
      </c>
      <c r="K18" s="125">
        <f t="shared" si="1"/>
        <v>37244.410000000003</v>
      </c>
      <c r="L18" s="125">
        <f t="shared" si="1"/>
        <v>35848.270000000004</v>
      </c>
      <c r="M18" s="125">
        <f t="shared" si="1"/>
        <v>35855.93</v>
      </c>
      <c r="N18" s="92">
        <f>H18+J18+K18+L18+M18</f>
        <v>181607.24</v>
      </c>
    </row>
    <row r="19" spans="1:14" ht="15.75" thickBot="1">
      <c r="A19" s="200"/>
      <c r="B19" s="200" t="s">
        <v>132</v>
      </c>
      <c r="C19" s="203" t="s">
        <v>135</v>
      </c>
      <c r="D19" s="203" t="s">
        <v>135</v>
      </c>
      <c r="E19" s="203" t="s">
        <v>135</v>
      </c>
      <c r="F19" s="203" t="s">
        <v>135</v>
      </c>
      <c r="G19" s="203" t="s">
        <v>135</v>
      </c>
      <c r="H19" s="125">
        <f>'ДШИ 3'!D9</f>
        <v>0</v>
      </c>
      <c r="I19" s="125">
        <f>'ДШИ 3'!E9</f>
        <v>0</v>
      </c>
      <c r="J19" s="125">
        <f>'ДШИ 3'!F9</f>
        <v>0</v>
      </c>
      <c r="K19" s="125">
        <f>'ДШИ 3'!G9</f>
        <v>0</v>
      </c>
      <c r="L19" s="125">
        <f>'ДШИ 3'!H9</f>
        <v>0</v>
      </c>
      <c r="M19" s="125">
        <f>'ДШИ 3'!I9</f>
        <v>0</v>
      </c>
      <c r="N19" s="92">
        <f t="shared" ref="N19:N22" si="2">H19+J19+K19+L19+M19</f>
        <v>0</v>
      </c>
    </row>
    <row r="20" spans="1:14" ht="15.75" thickBot="1">
      <c r="A20" s="200"/>
      <c r="B20" s="200" t="s">
        <v>133</v>
      </c>
      <c r="C20" s="203" t="s">
        <v>135</v>
      </c>
      <c r="D20" s="203" t="s">
        <v>135</v>
      </c>
      <c r="E20" s="203" t="s">
        <v>135</v>
      </c>
      <c r="F20" s="203" t="s">
        <v>135</v>
      </c>
      <c r="G20" s="203" t="s">
        <v>135</v>
      </c>
      <c r="H20" s="125">
        <f>'ДШИ 3'!D10</f>
        <v>16031.03</v>
      </c>
      <c r="I20" s="125">
        <f>'ДШИ 3'!E10</f>
        <v>0</v>
      </c>
      <c r="J20" s="125">
        <f>'ДШИ 3'!F10</f>
        <v>15673.7</v>
      </c>
      <c r="K20" s="125">
        <f>'ДШИ 3'!G10</f>
        <v>17006.2</v>
      </c>
      <c r="L20" s="125">
        <f>'ДШИ 3'!H10</f>
        <v>15673.7</v>
      </c>
      <c r="M20" s="125">
        <f>'ДШИ 3'!I10</f>
        <v>15673.7</v>
      </c>
      <c r="N20" s="92">
        <f t="shared" si="2"/>
        <v>80058.33</v>
      </c>
    </row>
    <row r="21" spans="1:14" ht="15.75" thickBot="1">
      <c r="A21" s="200"/>
      <c r="B21" s="200" t="s">
        <v>112</v>
      </c>
      <c r="C21" s="203" t="s">
        <v>135</v>
      </c>
      <c r="D21" s="203" t="s">
        <v>135</v>
      </c>
      <c r="E21" s="203" t="s">
        <v>135</v>
      </c>
      <c r="F21" s="203" t="s">
        <v>135</v>
      </c>
      <c r="G21" s="203" t="s">
        <v>135</v>
      </c>
      <c r="H21" s="125">
        <f>'ДШИ 3'!D11</f>
        <v>20860.080000000002</v>
      </c>
      <c r="I21" s="125">
        <f>'ДШИ 3'!E11</f>
        <v>0</v>
      </c>
      <c r="J21" s="125">
        <f>'ДШИ 3'!F11</f>
        <v>20093.82</v>
      </c>
      <c r="K21" s="125">
        <f>'ДШИ 3'!G11</f>
        <v>20238.21</v>
      </c>
      <c r="L21" s="125">
        <f>'ДШИ 3'!H11</f>
        <v>20174.57</v>
      </c>
      <c r="M21" s="125">
        <f>'ДШИ 3'!I11</f>
        <v>20182.23</v>
      </c>
      <c r="N21" s="92">
        <f t="shared" si="2"/>
        <v>101548.90999999999</v>
      </c>
    </row>
    <row r="22" spans="1:14" ht="15.75" thickBot="1">
      <c r="A22" s="200"/>
      <c r="B22" s="200" t="s">
        <v>134</v>
      </c>
      <c r="C22" s="203" t="s">
        <v>135</v>
      </c>
      <c r="D22" s="203" t="s">
        <v>135</v>
      </c>
      <c r="E22" s="203" t="s">
        <v>135</v>
      </c>
      <c r="F22" s="203" t="s">
        <v>135</v>
      </c>
      <c r="G22" s="203" t="s">
        <v>135</v>
      </c>
      <c r="H22" s="125">
        <f>'ДШИ 3'!D12</f>
        <v>0</v>
      </c>
      <c r="I22" s="125">
        <f>'ДШИ 3'!E12</f>
        <v>0</v>
      </c>
      <c r="J22" s="125">
        <f>'ДШИ 3'!F12</f>
        <v>0</v>
      </c>
      <c r="K22" s="125">
        <f>'ДШИ 3'!G12</f>
        <v>0</v>
      </c>
      <c r="L22" s="125">
        <f>'ДШИ 3'!H12</f>
        <v>0</v>
      </c>
      <c r="M22" s="125">
        <f>'ДШИ 3'!I12</f>
        <v>0</v>
      </c>
      <c r="N22" s="92">
        <f t="shared" si="2"/>
        <v>0</v>
      </c>
    </row>
  </sheetData>
  <mergeCells count="15">
    <mergeCell ref="D9:D10"/>
    <mergeCell ref="D12:D17"/>
    <mergeCell ref="M1:N1"/>
    <mergeCell ref="A11:N11"/>
    <mergeCell ref="H5:I5"/>
    <mergeCell ref="A2:N3"/>
    <mergeCell ref="E5:E6"/>
    <mergeCell ref="F5:F6"/>
    <mergeCell ref="A4:A6"/>
    <mergeCell ref="B4:B6"/>
    <mergeCell ref="C4:C6"/>
    <mergeCell ref="D4:D6"/>
    <mergeCell ref="E4:F4"/>
    <mergeCell ref="G4:G6"/>
    <mergeCell ref="H4:N4"/>
  </mergeCells>
  <pageMargins left="0.19685039370078741" right="0.23622047244094491" top="0.19685039370078741" bottom="0.16" header="0.31496062992125984" footer="0.16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"/>
  <sheetViews>
    <sheetView view="pageBreakPreview" zoomScale="89" zoomScaleSheetLayoutView="89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22" sqref="L22"/>
    </sheetView>
  </sheetViews>
  <sheetFormatPr defaultRowHeight="15"/>
  <cols>
    <col min="1" max="1" width="14.140625" customWidth="1"/>
    <col min="2" max="2" width="39.140625" customWidth="1"/>
    <col min="4" max="4" width="12.140625" customWidth="1"/>
    <col min="5" max="5" width="11.85546875" customWidth="1"/>
    <col min="6" max="6" width="12" customWidth="1"/>
    <col min="7" max="9" width="10.42578125" customWidth="1"/>
  </cols>
  <sheetData>
    <row r="1" spans="1:9">
      <c r="A1" s="338" t="s">
        <v>91</v>
      </c>
      <c r="B1" s="339"/>
      <c r="C1" s="339"/>
      <c r="D1" s="339"/>
      <c r="E1" s="339"/>
      <c r="F1" s="339"/>
      <c r="G1" s="339"/>
      <c r="H1" s="339"/>
      <c r="I1" s="339"/>
    </row>
    <row r="2" spans="1:9" ht="38.25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22.5" customHeight="1" thickBot="1">
      <c r="A3" s="269" t="s">
        <v>32</v>
      </c>
      <c r="B3" s="269" t="s">
        <v>33</v>
      </c>
      <c r="C3" s="269" t="s">
        <v>34</v>
      </c>
      <c r="D3" s="362" t="s">
        <v>35</v>
      </c>
      <c r="E3" s="362"/>
      <c r="F3" s="362"/>
      <c r="G3" s="362"/>
      <c r="H3" s="362"/>
      <c r="I3" s="363"/>
    </row>
    <row r="4" spans="1:9" ht="15.75" thickBot="1">
      <c r="A4" s="282"/>
      <c r="B4" s="282"/>
      <c r="C4" s="282"/>
      <c r="D4" s="301" t="s">
        <v>36</v>
      </c>
      <c r="E4" s="228"/>
      <c r="F4" s="269" t="s">
        <v>125</v>
      </c>
      <c r="G4" s="269" t="s">
        <v>156</v>
      </c>
      <c r="H4" s="269" t="s">
        <v>157</v>
      </c>
      <c r="I4" s="269" t="s">
        <v>158</v>
      </c>
    </row>
    <row r="5" spans="1:9" ht="56.25" customHeight="1" thickBot="1">
      <c r="A5" s="283"/>
      <c r="B5" s="283"/>
      <c r="C5" s="282"/>
      <c r="D5" s="66" t="s">
        <v>9</v>
      </c>
      <c r="E5" s="72" t="s">
        <v>37</v>
      </c>
      <c r="F5" s="283"/>
      <c r="G5" s="283"/>
      <c r="H5" s="283"/>
      <c r="I5" s="283"/>
    </row>
    <row r="6" spans="1:9" ht="26.25" thickBot="1">
      <c r="A6" s="28" t="s">
        <v>49</v>
      </c>
      <c r="B6" s="48" t="s">
        <v>21</v>
      </c>
      <c r="C6" s="164" t="s">
        <v>23</v>
      </c>
      <c r="D6" s="109">
        <f>'ДШИ 3'!D11</f>
        <v>20860.080000000002</v>
      </c>
      <c r="E6" s="109">
        <f>'ДШИ 3'!E11</f>
        <v>0</v>
      </c>
      <c r="F6" s="109">
        <f>'ДШИ 3'!F11</f>
        <v>20093.82</v>
      </c>
      <c r="G6" s="109">
        <f>'ДШИ 3'!G11</f>
        <v>20238.21</v>
      </c>
      <c r="H6" s="109">
        <f>'ДШИ 3'!H11</f>
        <v>20174.57</v>
      </c>
      <c r="I6" s="109">
        <f>'ДШИ 3'!I11</f>
        <v>20182.23</v>
      </c>
    </row>
  </sheetData>
  <mergeCells count="10">
    <mergeCell ref="A1:I2"/>
    <mergeCell ref="A3:A5"/>
    <mergeCell ref="B3:B5"/>
    <mergeCell ref="C3:C5"/>
    <mergeCell ref="D3:I3"/>
    <mergeCell ref="I4:I5"/>
    <mergeCell ref="D4:E4"/>
    <mergeCell ref="F4:F5"/>
    <mergeCell ref="G4:G5"/>
    <mergeCell ref="H4:H5"/>
  </mergeCells>
  <pageMargins left="0.48" right="0.19" top="0.75" bottom="0.75" header="0.33" footer="0.3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="106" zoomScaleSheetLayoutView="10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14" sqref="M14"/>
    </sheetView>
  </sheetViews>
  <sheetFormatPr defaultRowHeight="15"/>
  <cols>
    <col min="1" max="1" width="6.5703125" style="142" customWidth="1"/>
    <col min="2" max="2" width="37.42578125" customWidth="1"/>
    <col min="3" max="3" width="16.7109375" customWidth="1"/>
    <col min="4" max="4" width="12" customWidth="1"/>
    <col min="5" max="5" width="12.140625" customWidth="1"/>
    <col min="6" max="6" width="11.28515625" customWidth="1"/>
    <col min="7" max="9" width="11.140625" customWidth="1"/>
  </cols>
  <sheetData>
    <row r="1" spans="1:9">
      <c r="A1" s="338" t="s">
        <v>92</v>
      </c>
      <c r="B1" s="339"/>
      <c r="C1" s="339"/>
      <c r="D1" s="339"/>
      <c r="E1" s="339"/>
      <c r="F1" s="339"/>
      <c r="G1" s="339"/>
      <c r="H1" s="339"/>
      <c r="I1" s="339"/>
    </row>
    <row r="2" spans="1:9" ht="42.75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21.75" customHeight="1">
      <c r="A3" s="332" t="s">
        <v>0</v>
      </c>
      <c r="B3" s="269" t="s">
        <v>166</v>
      </c>
      <c r="C3" s="269" t="s">
        <v>242</v>
      </c>
      <c r="D3" s="235" t="s">
        <v>59</v>
      </c>
      <c r="E3" s="235"/>
      <c r="F3" s="235"/>
      <c r="G3" s="235"/>
      <c r="H3" s="235"/>
      <c r="I3" s="357"/>
    </row>
    <row r="4" spans="1:9" ht="5.25" customHeight="1" thickBot="1">
      <c r="A4" s="333"/>
      <c r="B4" s="282"/>
      <c r="C4" s="282"/>
      <c r="D4" s="237"/>
      <c r="E4" s="237"/>
      <c r="F4" s="237"/>
      <c r="G4" s="237"/>
      <c r="H4" s="237"/>
      <c r="I4" s="358"/>
    </row>
    <row r="5" spans="1:9" ht="21.75" customHeight="1" thickBot="1">
      <c r="A5" s="333"/>
      <c r="B5" s="282"/>
      <c r="C5" s="282"/>
      <c r="D5" s="301" t="s">
        <v>60</v>
      </c>
      <c r="E5" s="228"/>
      <c r="F5" s="269" t="s">
        <v>124</v>
      </c>
      <c r="G5" s="269" t="s">
        <v>148</v>
      </c>
      <c r="H5" s="269" t="s">
        <v>155</v>
      </c>
      <c r="I5" s="269" t="s">
        <v>150</v>
      </c>
    </row>
    <row r="6" spans="1:9" ht="50.25" customHeight="1" thickBot="1">
      <c r="A6" s="334"/>
      <c r="B6" s="283"/>
      <c r="C6" s="283"/>
      <c r="D6" s="72" t="s">
        <v>9</v>
      </c>
      <c r="E6" s="72" t="s">
        <v>37</v>
      </c>
      <c r="F6" s="283"/>
      <c r="G6" s="283"/>
      <c r="H6" s="283"/>
      <c r="I6" s="283"/>
    </row>
    <row r="7" spans="1:9" ht="15.75" thickBot="1">
      <c r="A7" s="136">
        <v>1</v>
      </c>
      <c r="B7" s="29">
        <v>2</v>
      </c>
      <c r="C7" s="29">
        <v>3</v>
      </c>
      <c r="D7" s="29">
        <v>11</v>
      </c>
      <c r="E7" s="70">
        <v>12</v>
      </c>
      <c r="F7" s="81">
        <v>13</v>
      </c>
      <c r="G7" s="81">
        <v>14</v>
      </c>
      <c r="H7" s="81">
        <v>14</v>
      </c>
      <c r="I7" s="29">
        <v>14</v>
      </c>
    </row>
    <row r="8" spans="1:9" ht="15.75" thickBot="1">
      <c r="A8" s="332"/>
      <c r="B8" s="332" t="s">
        <v>138</v>
      </c>
      <c r="C8" s="22" t="s">
        <v>61</v>
      </c>
      <c r="D8" s="108">
        <f t="shared" ref="D8:I8" si="0">SUM(D9:D12)</f>
        <v>36891.11</v>
      </c>
      <c r="E8" s="108">
        <f t="shared" si="0"/>
        <v>0</v>
      </c>
      <c r="F8" s="108">
        <f t="shared" si="0"/>
        <v>35767.520000000004</v>
      </c>
      <c r="G8" s="108">
        <f t="shared" si="0"/>
        <v>37244.410000000003</v>
      </c>
      <c r="H8" s="108">
        <f t="shared" si="0"/>
        <v>35848.270000000004</v>
      </c>
      <c r="I8" s="108">
        <f t="shared" si="0"/>
        <v>35855.93</v>
      </c>
    </row>
    <row r="9" spans="1:9" ht="30.75" customHeight="1" thickBot="1">
      <c r="A9" s="333"/>
      <c r="B9" s="333"/>
      <c r="C9" s="138" t="s">
        <v>111</v>
      </c>
      <c r="D9" s="92">
        <f t="shared" ref="D9:I9" si="1">D14</f>
        <v>0</v>
      </c>
      <c r="E9" s="92">
        <f t="shared" si="1"/>
        <v>0</v>
      </c>
      <c r="F9" s="92">
        <f t="shared" si="1"/>
        <v>0</v>
      </c>
      <c r="G9" s="92">
        <f t="shared" si="1"/>
        <v>0</v>
      </c>
      <c r="H9" s="92">
        <f t="shared" si="1"/>
        <v>0</v>
      </c>
      <c r="I9" s="92">
        <f t="shared" si="1"/>
        <v>0</v>
      </c>
    </row>
    <row r="10" spans="1:9" ht="26.25" thickBot="1">
      <c r="A10" s="333"/>
      <c r="B10" s="333"/>
      <c r="C10" s="1" t="s">
        <v>62</v>
      </c>
      <c r="D10" s="92">
        <f t="shared" ref="D10:I10" si="2">D15</f>
        <v>16031.03</v>
      </c>
      <c r="E10" s="92">
        <f t="shared" si="2"/>
        <v>0</v>
      </c>
      <c r="F10" s="92">
        <f t="shared" si="2"/>
        <v>15673.7</v>
      </c>
      <c r="G10" s="92">
        <f t="shared" si="2"/>
        <v>17006.2</v>
      </c>
      <c r="H10" s="92">
        <f t="shared" si="2"/>
        <v>15673.7</v>
      </c>
      <c r="I10" s="92">
        <f t="shared" si="2"/>
        <v>15673.7</v>
      </c>
    </row>
    <row r="11" spans="1:9" ht="15.75" thickBot="1">
      <c r="A11" s="333"/>
      <c r="B11" s="333"/>
      <c r="C11" s="1" t="s">
        <v>63</v>
      </c>
      <c r="D11" s="92">
        <f t="shared" ref="D11:I11" si="3">D16</f>
        <v>20860.080000000002</v>
      </c>
      <c r="E11" s="92">
        <f t="shared" si="3"/>
        <v>0</v>
      </c>
      <c r="F11" s="92">
        <f t="shared" si="3"/>
        <v>20093.82</v>
      </c>
      <c r="G11" s="92">
        <f t="shared" si="3"/>
        <v>20238.21</v>
      </c>
      <c r="H11" s="92">
        <f t="shared" si="3"/>
        <v>20174.57</v>
      </c>
      <c r="I11" s="92">
        <f t="shared" si="3"/>
        <v>20182.23</v>
      </c>
    </row>
    <row r="12" spans="1:9" ht="15.75" thickBot="1">
      <c r="A12" s="334"/>
      <c r="B12" s="334"/>
      <c r="C12" s="1" t="s">
        <v>64</v>
      </c>
      <c r="D12" s="92">
        <f t="shared" ref="D12:I12" si="4">D17</f>
        <v>0</v>
      </c>
      <c r="E12" s="92">
        <f t="shared" si="4"/>
        <v>0</v>
      </c>
      <c r="F12" s="92">
        <f t="shared" si="4"/>
        <v>0</v>
      </c>
      <c r="G12" s="92">
        <f t="shared" si="4"/>
        <v>0</v>
      </c>
      <c r="H12" s="92">
        <f t="shared" si="4"/>
        <v>0</v>
      </c>
      <c r="I12" s="92">
        <f t="shared" si="4"/>
        <v>0</v>
      </c>
    </row>
    <row r="13" spans="1:9" ht="15.75" thickBot="1">
      <c r="A13" s="332"/>
      <c r="B13" s="332" t="s">
        <v>120</v>
      </c>
      <c r="C13" s="22" t="s">
        <v>61</v>
      </c>
      <c r="D13" s="108">
        <f t="shared" ref="D13:I13" si="5">SUM(D14:D17)</f>
        <v>36891.11</v>
      </c>
      <c r="E13" s="108">
        <f t="shared" si="5"/>
        <v>0</v>
      </c>
      <c r="F13" s="108">
        <f t="shared" si="5"/>
        <v>35767.520000000004</v>
      </c>
      <c r="G13" s="108">
        <f t="shared" ref="G13:H13" si="6">SUM(G14:G17)</f>
        <v>37244.410000000003</v>
      </c>
      <c r="H13" s="108">
        <f t="shared" si="6"/>
        <v>35848.270000000004</v>
      </c>
      <c r="I13" s="108">
        <f t="shared" si="5"/>
        <v>35855.93</v>
      </c>
    </row>
    <row r="14" spans="1:9" ht="29.25" customHeight="1" thickBot="1">
      <c r="A14" s="333"/>
      <c r="B14" s="333"/>
      <c r="C14" s="138" t="s">
        <v>111</v>
      </c>
      <c r="D14" s="92">
        <f t="shared" ref="D14:I14" si="7">D20+D35+D40+D45</f>
        <v>0</v>
      </c>
      <c r="E14" s="92">
        <f t="shared" si="7"/>
        <v>0</v>
      </c>
      <c r="F14" s="92">
        <f t="shared" si="7"/>
        <v>0</v>
      </c>
      <c r="G14" s="92">
        <f t="shared" si="7"/>
        <v>0</v>
      </c>
      <c r="H14" s="92">
        <f t="shared" si="7"/>
        <v>0</v>
      </c>
      <c r="I14" s="92">
        <f t="shared" si="7"/>
        <v>0</v>
      </c>
    </row>
    <row r="15" spans="1:9" ht="26.25" thickBot="1">
      <c r="A15" s="333"/>
      <c r="B15" s="333"/>
      <c r="C15" s="1" t="s">
        <v>62</v>
      </c>
      <c r="D15" s="92">
        <f t="shared" ref="D15:I15" si="8">D21+D36+D41+D46</f>
        <v>16031.03</v>
      </c>
      <c r="E15" s="92">
        <f t="shared" si="8"/>
        <v>0</v>
      </c>
      <c r="F15" s="92">
        <f t="shared" si="8"/>
        <v>15673.7</v>
      </c>
      <c r="G15" s="92">
        <f t="shared" si="8"/>
        <v>17006.2</v>
      </c>
      <c r="H15" s="92">
        <f t="shared" si="8"/>
        <v>15673.7</v>
      </c>
      <c r="I15" s="92">
        <f t="shared" si="8"/>
        <v>15673.7</v>
      </c>
    </row>
    <row r="16" spans="1:9" ht="15.75" thickBot="1">
      <c r="A16" s="333"/>
      <c r="B16" s="333"/>
      <c r="C16" s="1" t="s">
        <v>63</v>
      </c>
      <c r="D16" s="92">
        <f t="shared" ref="D16:I16" si="9">D22+D37+D42+D47</f>
        <v>20860.080000000002</v>
      </c>
      <c r="E16" s="92">
        <f t="shared" si="9"/>
        <v>0</v>
      </c>
      <c r="F16" s="92">
        <f t="shared" si="9"/>
        <v>20093.82</v>
      </c>
      <c r="G16" s="92">
        <f t="shared" si="9"/>
        <v>20238.21</v>
      </c>
      <c r="H16" s="92">
        <f t="shared" si="9"/>
        <v>20174.57</v>
      </c>
      <c r="I16" s="92">
        <f t="shared" si="9"/>
        <v>20182.23</v>
      </c>
    </row>
    <row r="17" spans="1:10" ht="15.75" thickBot="1">
      <c r="A17" s="334"/>
      <c r="B17" s="334"/>
      <c r="C17" s="1" t="s">
        <v>64</v>
      </c>
      <c r="D17" s="92">
        <f t="shared" ref="D17:I17" si="10">D23+D38+D43+D48</f>
        <v>0</v>
      </c>
      <c r="E17" s="92">
        <f t="shared" si="10"/>
        <v>0</v>
      </c>
      <c r="F17" s="92">
        <f t="shared" si="10"/>
        <v>0</v>
      </c>
      <c r="G17" s="92">
        <f t="shared" si="10"/>
        <v>0</v>
      </c>
      <c r="H17" s="92">
        <f t="shared" si="10"/>
        <v>0</v>
      </c>
      <c r="I17" s="92">
        <f t="shared" si="10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thickBot="1">
      <c r="A19" s="366">
        <v>1</v>
      </c>
      <c r="B19" s="251" t="s">
        <v>213</v>
      </c>
      <c r="C19" s="1" t="s">
        <v>61</v>
      </c>
      <c r="D19" s="87">
        <f t="shared" ref="D19:I19" si="11">SUM(D20:D23)</f>
        <v>21547.410000000003</v>
      </c>
      <c r="E19" s="87">
        <f t="shared" si="11"/>
        <v>0</v>
      </c>
      <c r="F19" s="87">
        <f t="shared" si="11"/>
        <v>20423.82</v>
      </c>
      <c r="G19" s="87">
        <f t="shared" si="11"/>
        <v>21900.71</v>
      </c>
      <c r="H19" s="87">
        <f t="shared" si="11"/>
        <v>20504.57</v>
      </c>
      <c r="I19" s="87">
        <f t="shared" si="11"/>
        <v>20512.23</v>
      </c>
    </row>
    <row r="20" spans="1:10" ht="26.25" thickBot="1">
      <c r="A20" s="364"/>
      <c r="B20" s="277"/>
      <c r="C20" s="1" t="s">
        <v>103</v>
      </c>
      <c r="D20" s="89">
        <f t="shared" ref="D20:I20" si="12">D25+D30</f>
        <v>0</v>
      </c>
      <c r="E20" s="89">
        <f t="shared" si="12"/>
        <v>0</v>
      </c>
      <c r="F20" s="89">
        <f t="shared" si="12"/>
        <v>0</v>
      </c>
      <c r="G20" s="89">
        <f t="shared" si="12"/>
        <v>0</v>
      </c>
      <c r="H20" s="89">
        <f t="shared" si="12"/>
        <v>0</v>
      </c>
      <c r="I20" s="89">
        <f t="shared" si="12"/>
        <v>0</v>
      </c>
    </row>
    <row r="21" spans="1:10" ht="26.25" thickBot="1">
      <c r="A21" s="364"/>
      <c r="B21" s="277"/>
      <c r="C21" s="1" t="s">
        <v>62</v>
      </c>
      <c r="D21" s="89">
        <f t="shared" ref="D21:I21" si="13">D26+D31</f>
        <v>687.32999999999993</v>
      </c>
      <c r="E21" s="89">
        <f t="shared" si="13"/>
        <v>0</v>
      </c>
      <c r="F21" s="89">
        <f t="shared" si="13"/>
        <v>330</v>
      </c>
      <c r="G21" s="89">
        <f t="shared" si="13"/>
        <v>1662.5</v>
      </c>
      <c r="H21" s="89">
        <f t="shared" si="13"/>
        <v>330</v>
      </c>
      <c r="I21" s="89">
        <f t="shared" si="13"/>
        <v>330</v>
      </c>
    </row>
    <row r="22" spans="1:10" ht="15.75" thickBot="1">
      <c r="A22" s="364"/>
      <c r="B22" s="277"/>
      <c r="C22" s="1" t="s">
        <v>63</v>
      </c>
      <c r="D22" s="89">
        <f t="shared" ref="D22:I22" si="14">D27+D32</f>
        <v>20860.080000000002</v>
      </c>
      <c r="E22" s="89">
        <f t="shared" si="14"/>
        <v>0</v>
      </c>
      <c r="F22" s="89">
        <f t="shared" si="14"/>
        <v>20093.82</v>
      </c>
      <c r="G22" s="89">
        <f t="shared" si="14"/>
        <v>20238.21</v>
      </c>
      <c r="H22" s="89">
        <f t="shared" si="14"/>
        <v>20174.57</v>
      </c>
      <c r="I22" s="89">
        <f t="shared" si="14"/>
        <v>20182.23</v>
      </c>
    </row>
    <row r="23" spans="1:10" ht="15.75" thickBot="1">
      <c r="A23" s="365"/>
      <c r="B23" s="278"/>
      <c r="C23" s="1" t="s">
        <v>64</v>
      </c>
      <c r="D23" s="89">
        <f t="shared" ref="D23:I23" si="15">D28+D33</f>
        <v>0</v>
      </c>
      <c r="E23" s="89">
        <f t="shared" si="15"/>
        <v>0</v>
      </c>
      <c r="F23" s="89">
        <f t="shared" si="15"/>
        <v>0</v>
      </c>
      <c r="G23" s="89">
        <f t="shared" si="15"/>
        <v>0</v>
      </c>
      <c r="H23" s="89">
        <f t="shared" si="15"/>
        <v>0</v>
      </c>
      <c r="I23" s="89">
        <f t="shared" si="15"/>
        <v>0</v>
      </c>
    </row>
    <row r="24" spans="1:10" ht="15.75" thickBot="1">
      <c r="A24" s="366"/>
      <c r="B24" s="251" t="s">
        <v>169</v>
      </c>
      <c r="C24" s="1" t="s">
        <v>61</v>
      </c>
      <c r="D24" s="87">
        <f t="shared" ref="D24:I24" si="16">SUM(D25:D28)</f>
        <v>19833.75</v>
      </c>
      <c r="E24" s="87">
        <f t="shared" si="16"/>
        <v>0</v>
      </c>
      <c r="F24" s="87">
        <f t="shared" si="16"/>
        <v>19900.29</v>
      </c>
      <c r="G24" s="87">
        <f t="shared" ref="G24:H24" si="17">SUM(G25:G28)</f>
        <v>19966.599999999999</v>
      </c>
      <c r="H24" s="87">
        <f t="shared" si="17"/>
        <v>19966.599999999999</v>
      </c>
      <c r="I24" s="87">
        <f t="shared" si="16"/>
        <v>19966.599999999999</v>
      </c>
    </row>
    <row r="25" spans="1:10" ht="26.25" thickBot="1">
      <c r="A25" s="364"/>
      <c r="B25" s="277"/>
      <c r="C25" s="1" t="s">
        <v>103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</row>
    <row r="26" spans="1:10" ht="26.25" thickBot="1">
      <c r="A26" s="364"/>
      <c r="B26" s="277"/>
      <c r="C26" s="1" t="s">
        <v>62</v>
      </c>
      <c r="D26" s="89"/>
      <c r="E26" s="89"/>
      <c r="F26" s="89"/>
      <c r="G26" s="89"/>
      <c r="H26" s="89"/>
      <c r="I26" s="89"/>
    </row>
    <row r="27" spans="1:10" ht="15.75" thickBot="1">
      <c r="A27" s="364"/>
      <c r="B27" s="277"/>
      <c r="C27" s="1" t="s">
        <v>63</v>
      </c>
      <c r="D27" s="89">
        <v>19833.75</v>
      </c>
      <c r="E27" s="89"/>
      <c r="F27" s="89">
        <v>19900.29</v>
      </c>
      <c r="G27" s="89">
        <v>19966.599999999999</v>
      </c>
      <c r="H27" s="89">
        <v>19966.599999999999</v>
      </c>
      <c r="I27" s="89">
        <v>19966.599999999999</v>
      </c>
    </row>
    <row r="28" spans="1:10" ht="15.75" thickBot="1">
      <c r="A28" s="365"/>
      <c r="B28" s="278"/>
      <c r="C28" s="1" t="s">
        <v>64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</row>
    <row r="29" spans="1:10" ht="15.75" customHeight="1" thickBot="1">
      <c r="A29" s="332"/>
      <c r="B29" s="269" t="s">
        <v>170</v>
      </c>
      <c r="C29" s="1" t="s">
        <v>61</v>
      </c>
      <c r="D29" s="87">
        <f t="shared" ref="D29:I29" si="18">SUM(D30:D33)</f>
        <v>1713.6599999999999</v>
      </c>
      <c r="E29" s="87">
        <f t="shared" si="18"/>
        <v>0</v>
      </c>
      <c r="F29" s="87">
        <f t="shared" si="18"/>
        <v>523.53</v>
      </c>
      <c r="G29" s="87">
        <f t="shared" ref="G29:H29" si="19">SUM(G30:G33)</f>
        <v>1934.1100000000001</v>
      </c>
      <c r="H29" s="87">
        <f t="shared" si="19"/>
        <v>537.97</v>
      </c>
      <c r="I29" s="87">
        <f t="shared" si="18"/>
        <v>545.63</v>
      </c>
    </row>
    <row r="30" spans="1:10" ht="26.25" thickBot="1">
      <c r="A30" s="333"/>
      <c r="B30" s="223"/>
      <c r="C30" s="1" t="s">
        <v>103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</row>
    <row r="31" spans="1:10" ht="26.25" thickBot="1">
      <c r="A31" s="333"/>
      <c r="B31" s="223"/>
      <c r="C31" s="1" t="s">
        <v>62</v>
      </c>
      <c r="D31" s="89">
        <f>357.33+330</f>
        <v>687.32999999999993</v>
      </c>
      <c r="E31" s="89"/>
      <c r="F31" s="89">
        <v>330</v>
      </c>
      <c r="G31" s="89">
        <v>1662.5</v>
      </c>
      <c r="H31" s="89">
        <v>330</v>
      </c>
      <c r="I31" s="89">
        <v>330</v>
      </c>
    </row>
    <row r="32" spans="1:10" ht="15.75" thickBot="1">
      <c r="A32" s="333"/>
      <c r="B32" s="223"/>
      <c r="C32" s="1" t="s">
        <v>63</v>
      </c>
      <c r="D32" s="89">
        <f>1009.83+16.5</f>
        <v>1026.33</v>
      </c>
      <c r="E32" s="89"/>
      <c r="F32" s="89">
        <f>177.03+16.5</f>
        <v>193.53</v>
      </c>
      <c r="G32" s="89">
        <f>184.11+87.5</f>
        <v>271.61</v>
      </c>
      <c r="H32" s="89">
        <f>191.47+16.5</f>
        <v>207.97</v>
      </c>
      <c r="I32" s="89">
        <f>199.13+16.5</f>
        <v>215.63</v>
      </c>
    </row>
    <row r="33" spans="1:9" ht="24" customHeight="1" thickBot="1">
      <c r="A33" s="334"/>
      <c r="B33" s="224"/>
      <c r="C33" s="1" t="s">
        <v>64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</row>
    <row r="34" spans="1:9" ht="15.75" customHeight="1" thickBot="1">
      <c r="A34" s="332">
        <v>2</v>
      </c>
      <c r="B34" s="269" t="s">
        <v>179</v>
      </c>
      <c r="C34" s="1" t="s">
        <v>61</v>
      </c>
      <c r="D34" s="87">
        <f t="shared" ref="D34:I34" si="20">SUM(D35:D38)</f>
        <v>0</v>
      </c>
      <c r="E34" s="87">
        <f t="shared" si="20"/>
        <v>0</v>
      </c>
      <c r="F34" s="87">
        <f t="shared" si="20"/>
        <v>0</v>
      </c>
      <c r="G34" s="87">
        <f t="shared" ref="G34:H34" si="21">SUM(G35:G38)</f>
        <v>0</v>
      </c>
      <c r="H34" s="87">
        <f t="shared" si="21"/>
        <v>0</v>
      </c>
      <c r="I34" s="87">
        <f t="shared" si="20"/>
        <v>0</v>
      </c>
    </row>
    <row r="35" spans="1:9" ht="26.25" thickBot="1">
      <c r="A35" s="333"/>
      <c r="B35" s="223"/>
      <c r="C35" s="1" t="s">
        <v>103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</row>
    <row r="36" spans="1:9" ht="26.25" thickBot="1">
      <c r="A36" s="333"/>
      <c r="B36" s="223"/>
      <c r="C36" s="1" t="s">
        <v>62</v>
      </c>
      <c r="D36" s="89"/>
      <c r="E36" s="89"/>
      <c r="F36" s="89"/>
      <c r="G36" s="89"/>
      <c r="H36" s="89"/>
      <c r="I36" s="89"/>
    </row>
    <row r="37" spans="1:9" ht="15.75" thickBot="1">
      <c r="A37" s="333"/>
      <c r="B37" s="223"/>
      <c r="C37" s="1" t="s">
        <v>63</v>
      </c>
      <c r="D37" s="89"/>
      <c r="E37" s="89"/>
      <c r="F37" s="89"/>
      <c r="G37" s="89"/>
      <c r="H37" s="89"/>
      <c r="I37" s="89"/>
    </row>
    <row r="38" spans="1:9" ht="39" customHeight="1" thickBot="1">
      <c r="A38" s="334"/>
      <c r="B38" s="224"/>
      <c r="C38" s="1" t="s">
        <v>64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</row>
    <row r="39" spans="1:9" ht="15.75" customHeight="1" thickBot="1">
      <c r="A39" s="332">
        <v>3</v>
      </c>
      <c r="B39" s="269" t="s">
        <v>189</v>
      </c>
      <c r="C39" s="1" t="s">
        <v>61</v>
      </c>
      <c r="D39" s="87">
        <f t="shared" ref="D39:I39" si="22">SUM(D40:D43)</f>
        <v>15343.7</v>
      </c>
      <c r="E39" s="87">
        <f t="shared" si="22"/>
        <v>0</v>
      </c>
      <c r="F39" s="87">
        <f t="shared" si="22"/>
        <v>15343.7</v>
      </c>
      <c r="G39" s="87">
        <f t="shared" ref="G39:H39" si="23">SUM(G40:G43)</f>
        <v>15343.7</v>
      </c>
      <c r="H39" s="87">
        <f t="shared" si="23"/>
        <v>15343.7</v>
      </c>
      <c r="I39" s="87">
        <f t="shared" si="22"/>
        <v>15343.7</v>
      </c>
    </row>
    <row r="40" spans="1:9" ht="26.25" thickBot="1">
      <c r="A40" s="333"/>
      <c r="B40" s="223"/>
      <c r="C40" s="1" t="s">
        <v>103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</row>
    <row r="41" spans="1:9" ht="26.25" thickBot="1">
      <c r="A41" s="333"/>
      <c r="B41" s="223"/>
      <c r="C41" s="1" t="s">
        <v>62</v>
      </c>
      <c r="D41" s="89">
        <v>15343.7</v>
      </c>
      <c r="E41" s="89"/>
      <c r="F41" s="89">
        <v>15343.7</v>
      </c>
      <c r="G41" s="89">
        <v>15343.7</v>
      </c>
      <c r="H41" s="89">
        <v>15343.7</v>
      </c>
      <c r="I41" s="89">
        <v>15343.7</v>
      </c>
    </row>
    <row r="42" spans="1:9" ht="15.75" thickBot="1">
      <c r="A42" s="333"/>
      <c r="B42" s="223"/>
      <c r="C42" s="1" t="s">
        <v>63</v>
      </c>
      <c r="D42" s="89"/>
      <c r="E42" s="89"/>
      <c r="F42" s="89"/>
      <c r="G42" s="89"/>
      <c r="H42" s="89"/>
      <c r="I42" s="89"/>
    </row>
    <row r="43" spans="1:9" ht="31.5" customHeight="1" thickBot="1">
      <c r="A43" s="334"/>
      <c r="B43" s="224"/>
      <c r="C43" s="1" t="s">
        <v>64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</row>
    <row r="44" spans="1:9" ht="22.5" customHeight="1" thickBot="1">
      <c r="A44" s="332">
        <v>4</v>
      </c>
      <c r="B44" s="269" t="s">
        <v>190</v>
      </c>
      <c r="C44" s="1" t="s">
        <v>61</v>
      </c>
      <c r="D44" s="87">
        <f t="shared" ref="D44:I44" si="24">SUM(D45:D48)</f>
        <v>0</v>
      </c>
      <c r="E44" s="87">
        <f t="shared" si="24"/>
        <v>0</v>
      </c>
      <c r="F44" s="87">
        <f t="shared" si="24"/>
        <v>0</v>
      </c>
      <c r="G44" s="87">
        <f t="shared" ref="G44:H44" si="25">SUM(G45:G48)</f>
        <v>0</v>
      </c>
      <c r="H44" s="87">
        <f t="shared" si="25"/>
        <v>0</v>
      </c>
      <c r="I44" s="87">
        <f t="shared" si="24"/>
        <v>0</v>
      </c>
    </row>
    <row r="45" spans="1:9" ht="27" customHeight="1" thickBot="1">
      <c r="A45" s="333"/>
      <c r="B45" s="223"/>
      <c r="C45" s="1" t="s">
        <v>103</v>
      </c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89">
        <v>0</v>
      </c>
    </row>
    <row r="46" spans="1:9" ht="24.75" customHeight="1" thickBot="1">
      <c r="A46" s="333"/>
      <c r="B46" s="223"/>
      <c r="C46" s="1" t="s">
        <v>62</v>
      </c>
      <c r="D46" s="89"/>
      <c r="E46" s="89"/>
      <c r="F46" s="89"/>
      <c r="G46" s="89"/>
      <c r="H46" s="89"/>
      <c r="I46" s="89"/>
    </row>
    <row r="47" spans="1:9" ht="19.5" customHeight="1" thickBot="1">
      <c r="A47" s="333"/>
      <c r="B47" s="223"/>
      <c r="C47" s="1" t="s">
        <v>63</v>
      </c>
      <c r="D47" s="89"/>
      <c r="E47" s="89"/>
      <c r="F47" s="89"/>
      <c r="G47" s="89"/>
      <c r="H47" s="89"/>
      <c r="I47" s="89"/>
    </row>
    <row r="48" spans="1:9" ht="30" customHeight="1" thickBot="1">
      <c r="A48" s="334"/>
      <c r="B48" s="224"/>
      <c r="C48" s="1" t="s">
        <v>64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</row>
    <row r="49" spans="1:9" ht="25.5" hidden="1" customHeight="1" thickBot="1">
      <c r="A49" s="332" t="s">
        <v>100</v>
      </c>
      <c r="B49" s="269" t="s">
        <v>99</v>
      </c>
      <c r="C49" s="1" t="s">
        <v>61</v>
      </c>
      <c r="D49" s="87">
        <f t="shared" ref="D49:I49" si="26">SUM(D50:D53)</f>
        <v>0</v>
      </c>
      <c r="E49" s="87">
        <f t="shared" si="26"/>
        <v>0</v>
      </c>
      <c r="F49" s="87">
        <f t="shared" si="26"/>
        <v>0</v>
      </c>
      <c r="G49" s="87">
        <f t="shared" ref="G49:H49" si="27">SUM(G50:G53)</f>
        <v>0</v>
      </c>
      <c r="H49" s="87">
        <f t="shared" si="27"/>
        <v>0</v>
      </c>
      <c r="I49" s="87">
        <f t="shared" si="26"/>
        <v>0</v>
      </c>
    </row>
    <row r="50" spans="1:9" ht="26.25" hidden="1" thickBot="1">
      <c r="A50" s="333"/>
      <c r="B50" s="223"/>
      <c r="C50" s="1" t="s">
        <v>103</v>
      </c>
      <c r="D50" s="89"/>
      <c r="E50" s="89"/>
      <c r="F50" s="89"/>
      <c r="G50" s="89"/>
      <c r="H50" s="89"/>
      <c r="I50" s="89"/>
    </row>
    <row r="51" spans="1:9" ht="26.25" hidden="1" thickBot="1">
      <c r="A51" s="333"/>
      <c r="B51" s="223"/>
      <c r="C51" s="1" t="s">
        <v>62</v>
      </c>
      <c r="D51" s="89"/>
      <c r="E51" s="89"/>
      <c r="F51" s="89"/>
      <c r="G51" s="89"/>
      <c r="H51" s="89"/>
      <c r="I51" s="89"/>
    </row>
    <row r="52" spans="1:9" ht="22.5" hidden="1" customHeight="1" thickBot="1">
      <c r="A52" s="333"/>
      <c r="B52" s="223"/>
      <c r="C52" s="1" t="s">
        <v>63</v>
      </c>
      <c r="D52" s="89"/>
      <c r="E52" s="89"/>
      <c r="F52" s="89"/>
      <c r="G52" s="89"/>
      <c r="H52" s="89"/>
      <c r="I52" s="89"/>
    </row>
    <row r="53" spans="1:9" ht="36" hidden="1" customHeight="1" thickBot="1">
      <c r="A53" s="334"/>
      <c r="B53" s="224"/>
      <c r="C53" s="1" t="s">
        <v>64</v>
      </c>
      <c r="D53" s="89"/>
      <c r="E53" s="89"/>
      <c r="F53" s="89"/>
      <c r="G53" s="89"/>
      <c r="H53" s="89"/>
      <c r="I53" s="89"/>
    </row>
    <row r="54" spans="1:9" ht="15.75" hidden="1" customHeight="1" thickBot="1">
      <c r="A54" s="332" t="s">
        <v>107</v>
      </c>
      <c r="B54" s="269" t="s">
        <v>101</v>
      </c>
      <c r="C54" s="1" t="s">
        <v>61</v>
      </c>
      <c r="D54" s="87">
        <f t="shared" ref="D54:I54" si="28">SUM(D55:D58)</f>
        <v>0</v>
      </c>
      <c r="E54" s="87">
        <f t="shared" si="28"/>
        <v>0</v>
      </c>
      <c r="F54" s="87">
        <f t="shared" si="28"/>
        <v>0</v>
      </c>
      <c r="G54" s="87">
        <f t="shared" ref="G54:H54" si="29">SUM(G55:G58)</f>
        <v>0</v>
      </c>
      <c r="H54" s="87">
        <f t="shared" si="29"/>
        <v>0</v>
      </c>
      <c r="I54" s="87">
        <f t="shared" si="28"/>
        <v>0</v>
      </c>
    </row>
    <row r="55" spans="1:9" ht="26.25" hidden="1" thickBot="1">
      <c r="A55" s="333"/>
      <c r="B55" s="223"/>
      <c r="C55" s="1" t="s">
        <v>103</v>
      </c>
      <c r="D55" s="89"/>
      <c r="E55" s="89"/>
      <c r="F55" s="89"/>
      <c r="G55" s="89"/>
      <c r="H55" s="89"/>
      <c r="I55" s="89"/>
    </row>
    <row r="56" spans="1:9" ht="26.25" hidden="1" thickBot="1">
      <c r="A56" s="333"/>
      <c r="B56" s="223"/>
      <c r="C56" s="1" t="s">
        <v>62</v>
      </c>
      <c r="D56" s="89"/>
      <c r="E56" s="89"/>
      <c r="F56" s="89"/>
      <c r="G56" s="89"/>
      <c r="H56" s="89"/>
      <c r="I56" s="89"/>
    </row>
    <row r="57" spans="1:9" ht="15.75" hidden="1" thickBot="1">
      <c r="A57" s="333"/>
      <c r="B57" s="223"/>
      <c r="C57" s="1" t="s">
        <v>63</v>
      </c>
      <c r="D57" s="89"/>
      <c r="E57" s="89"/>
      <c r="F57" s="89"/>
      <c r="G57" s="89"/>
      <c r="H57" s="89"/>
      <c r="I57" s="89"/>
    </row>
    <row r="58" spans="1:9" ht="42" hidden="1" customHeight="1" thickBot="1">
      <c r="A58" s="334"/>
      <c r="B58" s="224"/>
      <c r="C58" s="1" t="s">
        <v>64</v>
      </c>
      <c r="D58" s="89"/>
      <c r="E58" s="89"/>
      <c r="F58" s="89"/>
      <c r="G58" s="89"/>
      <c r="H58" s="89"/>
      <c r="I58" s="89"/>
    </row>
    <row r="59" spans="1:9" ht="26.25" hidden="1" customHeight="1" thickBot="1">
      <c r="A59" s="332" t="s">
        <v>50</v>
      </c>
      <c r="B59" s="269" t="s">
        <v>151</v>
      </c>
      <c r="C59" s="1" t="s">
        <v>61</v>
      </c>
      <c r="D59" s="87">
        <f t="shared" ref="D59:I59" si="30">SUM(D60:D63)</f>
        <v>0</v>
      </c>
      <c r="E59" s="87">
        <f t="shared" si="30"/>
        <v>0</v>
      </c>
      <c r="F59" s="87">
        <f t="shared" si="30"/>
        <v>0</v>
      </c>
      <c r="G59" s="87">
        <f t="shared" ref="G59:H59" si="31">SUM(G60:G63)</f>
        <v>0</v>
      </c>
      <c r="H59" s="87">
        <f t="shared" si="31"/>
        <v>0</v>
      </c>
      <c r="I59" s="87">
        <f t="shared" si="30"/>
        <v>0</v>
      </c>
    </row>
    <row r="60" spans="1:9" ht="27.75" hidden="1" customHeight="1" thickBot="1">
      <c r="A60" s="364"/>
      <c r="B60" s="275"/>
      <c r="C60" s="1" t="s">
        <v>103</v>
      </c>
      <c r="D60" s="89"/>
      <c r="E60" s="89"/>
      <c r="F60" s="89"/>
      <c r="G60" s="89"/>
      <c r="H60" s="89"/>
      <c r="I60" s="89"/>
    </row>
    <row r="61" spans="1:9" ht="23.25" hidden="1" customHeight="1" thickBot="1">
      <c r="A61" s="364"/>
      <c r="B61" s="275"/>
      <c r="C61" s="1" t="s">
        <v>62</v>
      </c>
      <c r="D61" s="89"/>
      <c r="E61" s="89"/>
      <c r="F61" s="89"/>
      <c r="G61" s="89"/>
      <c r="H61" s="89"/>
      <c r="I61" s="89"/>
    </row>
    <row r="62" spans="1:9" ht="25.5" hidden="1" customHeight="1" thickBot="1">
      <c r="A62" s="364"/>
      <c r="B62" s="275"/>
      <c r="C62" s="1" t="s">
        <v>63</v>
      </c>
      <c r="D62" s="89"/>
      <c r="E62" s="89"/>
      <c r="F62" s="89"/>
      <c r="G62" s="89"/>
      <c r="H62" s="89"/>
      <c r="I62" s="89"/>
    </row>
    <row r="63" spans="1:9" ht="18" hidden="1" customHeight="1" thickBot="1">
      <c r="A63" s="365"/>
      <c r="B63" s="276"/>
      <c r="C63" s="1" t="s">
        <v>64</v>
      </c>
      <c r="D63" s="89"/>
      <c r="E63" s="89"/>
      <c r="F63" s="89"/>
      <c r="G63" s="89"/>
      <c r="H63" s="89"/>
      <c r="I63" s="89"/>
    </row>
    <row r="64" spans="1:9" ht="15.75" hidden="1" thickBot="1">
      <c r="A64" s="332" t="s">
        <v>79</v>
      </c>
      <c r="B64" s="335" t="s">
        <v>117</v>
      </c>
      <c r="C64" s="22" t="s">
        <v>61</v>
      </c>
      <c r="D64" s="87">
        <f t="shared" ref="D64:I64" si="32">SUM(D65:D68)</f>
        <v>0</v>
      </c>
      <c r="E64" s="87">
        <f t="shared" si="32"/>
        <v>0</v>
      </c>
      <c r="F64" s="87">
        <f t="shared" si="32"/>
        <v>0</v>
      </c>
      <c r="G64" s="87">
        <f t="shared" ref="G64:H64" si="33">SUM(G65:G68)</f>
        <v>0</v>
      </c>
      <c r="H64" s="87">
        <f t="shared" si="33"/>
        <v>0</v>
      </c>
      <c r="I64" s="87">
        <f t="shared" si="32"/>
        <v>0</v>
      </c>
    </row>
    <row r="65" spans="1:9" ht="26.25" hidden="1" thickBot="1">
      <c r="A65" s="333"/>
      <c r="B65" s="336"/>
      <c r="C65" s="138" t="s">
        <v>146</v>
      </c>
      <c r="D65" s="88"/>
      <c r="E65" s="88"/>
      <c r="F65" s="88"/>
      <c r="G65" s="133"/>
      <c r="H65" s="133"/>
      <c r="I65" s="88"/>
    </row>
    <row r="66" spans="1:9" ht="26.25" hidden="1" thickBot="1">
      <c r="A66" s="333"/>
      <c r="B66" s="336"/>
      <c r="C66" s="1" t="s">
        <v>62</v>
      </c>
      <c r="D66" s="107"/>
      <c r="E66" s="107"/>
      <c r="F66" s="107"/>
      <c r="G66" s="107"/>
      <c r="H66" s="107"/>
      <c r="I66" s="107"/>
    </row>
    <row r="67" spans="1:9" ht="15.75" hidden="1" thickBot="1">
      <c r="A67" s="333"/>
      <c r="B67" s="336"/>
      <c r="C67" s="1" t="s">
        <v>63</v>
      </c>
      <c r="D67" s="89"/>
      <c r="E67" s="89"/>
      <c r="F67" s="89"/>
      <c r="G67" s="89"/>
      <c r="H67" s="89"/>
      <c r="I67" s="89"/>
    </row>
    <row r="68" spans="1:9" ht="15.75" hidden="1" thickBot="1">
      <c r="A68" s="334"/>
      <c r="B68" s="337"/>
      <c r="C68" s="1" t="s">
        <v>64</v>
      </c>
      <c r="D68" s="89"/>
      <c r="E68" s="89"/>
      <c r="F68" s="89"/>
      <c r="G68" s="89"/>
      <c r="H68" s="89"/>
      <c r="I68" s="89"/>
    </row>
    <row r="69" spans="1:9" ht="15.75" hidden="1" customHeight="1" thickBot="1">
      <c r="A69" s="332" t="s">
        <v>51</v>
      </c>
      <c r="B69" s="269" t="s">
        <v>118</v>
      </c>
      <c r="C69" s="53" t="s">
        <v>97</v>
      </c>
      <c r="D69" s="87">
        <f t="shared" ref="D69:I69" si="34">SUM(D70:D73)</f>
        <v>0</v>
      </c>
      <c r="E69" s="87">
        <f t="shared" si="34"/>
        <v>0</v>
      </c>
      <c r="F69" s="87">
        <f t="shared" si="34"/>
        <v>0</v>
      </c>
      <c r="G69" s="87">
        <f t="shared" ref="G69:H69" si="35">SUM(G70:G73)</f>
        <v>0</v>
      </c>
      <c r="H69" s="87">
        <f t="shared" si="35"/>
        <v>0</v>
      </c>
      <c r="I69" s="87">
        <f t="shared" si="34"/>
        <v>0</v>
      </c>
    </row>
    <row r="70" spans="1:9" ht="26.25" hidden="1" thickBot="1">
      <c r="A70" s="333"/>
      <c r="B70" s="282"/>
      <c r="C70" s="53" t="s">
        <v>103</v>
      </c>
      <c r="D70" s="89"/>
      <c r="E70" s="89"/>
      <c r="F70" s="89"/>
      <c r="G70" s="89"/>
      <c r="H70" s="89"/>
      <c r="I70" s="89"/>
    </row>
    <row r="71" spans="1:9" ht="26.25" hidden="1" thickBot="1">
      <c r="A71" s="333"/>
      <c r="B71" s="282"/>
      <c r="C71" s="53" t="s">
        <v>62</v>
      </c>
      <c r="D71" s="89"/>
      <c r="E71" s="89"/>
      <c r="F71" s="89"/>
      <c r="G71" s="89"/>
      <c r="H71" s="89"/>
      <c r="I71" s="89"/>
    </row>
    <row r="72" spans="1:9" ht="15.75" hidden="1" thickBot="1">
      <c r="A72" s="333"/>
      <c r="B72" s="282"/>
      <c r="C72" s="53" t="s">
        <v>63</v>
      </c>
      <c r="D72" s="89"/>
      <c r="E72" s="89"/>
      <c r="F72" s="89"/>
      <c r="G72" s="89"/>
      <c r="H72" s="89"/>
      <c r="I72" s="89"/>
    </row>
    <row r="73" spans="1:9" ht="15.75" hidden="1" thickBot="1">
      <c r="A73" s="333"/>
      <c r="B73" s="282"/>
      <c r="C73" s="7" t="s">
        <v>64</v>
      </c>
      <c r="D73" s="89"/>
      <c r="E73" s="89"/>
      <c r="F73" s="89"/>
      <c r="G73" s="89"/>
      <c r="H73" s="89"/>
      <c r="I73" s="89"/>
    </row>
  </sheetData>
  <mergeCells count="37">
    <mergeCell ref="A8:A12"/>
    <mergeCell ref="B8:B12"/>
    <mergeCell ref="A18:I18"/>
    <mergeCell ref="A19:A23"/>
    <mergeCell ref="B19:B23"/>
    <mergeCell ref="A69:A73"/>
    <mergeCell ref="B69:B73"/>
    <mergeCell ref="B49:B53"/>
    <mergeCell ref="A54:A58"/>
    <mergeCell ref="B54:B58"/>
    <mergeCell ref="A64:A68"/>
    <mergeCell ref="B64:B68"/>
    <mergeCell ref="A1:I2"/>
    <mergeCell ref="A3:A6"/>
    <mergeCell ref="D3:I4"/>
    <mergeCell ref="I5:I6"/>
    <mergeCell ref="G5:G6"/>
    <mergeCell ref="H5:H6"/>
    <mergeCell ref="D5:E5"/>
    <mergeCell ref="F5:F6"/>
    <mergeCell ref="B3:B6"/>
    <mergeCell ref="C3:C6"/>
    <mergeCell ref="A24:A28"/>
    <mergeCell ref="B24:B28"/>
    <mergeCell ref="A13:A17"/>
    <mergeCell ref="B13:B17"/>
    <mergeCell ref="A34:A38"/>
    <mergeCell ref="B34:B38"/>
    <mergeCell ref="A29:A33"/>
    <mergeCell ref="B29:B33"/>
    <mergeCell ref="A44:A48"/>
    <mergeCell ref="B44:B48"/>
    <mergeCell ref="B59:B63"/>
    <mergeCell ref="A49:A53"/>
    <mergeCell ref="B39:B43"/>
    <mergeCell ref="A39:A43"/>
    <mergeCell ref="A59:A63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7"/>
  <sheetViews>
    <sheetView view="pageBreakPreview" zoomScale="84" zoomScaleSheetLayoutView="84" workbookViewId="0">
      <selection sqref="A1:XFD1"/>
    </sheetView>
  </sheetViews>
  <sheetFormatPr defaultRowHeight="15"/>
  <cols>
    <col min="1" max="1" width="4.5703125" customWidth="1"/>
    <col min="2" max="2" width="21.5703125" customWidth="1"/>
    <col min="3" max="3" width="10" customWidth="1"/>
    <col min="4" max="4" width="18.140625" customWidth="1"/>
    <col min="5" max="5" width="7" customWidth="1"/>
    <col min="6" max="6" width="8" customWidth="1"/>
    <col min="7" max="7" width="7.42578125" customWidth="1"/>
    <col min="8" max="8" width="10.42578125" customWidth="1"/>
    <col min="9" max="10" width="10.5703125" customWidth="1"/>
    <col min="11" max="11" width="10.7109375" customWidth="1"/>
    <col min="12" max="12" width="10.28515625" customWidth="1"/>
    <col min="13" max="13" width="11.7109375" customWidth="1"/>
    <col min="14" max="14" width="11.4257812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>
      <c r="A2" s="339" t="s">
        <v>116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4" ht="15.75" thickBo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14" s="199" customFormat="1" ht="28.5" customHeight="1" thickBot="1">
      <c r="A4" s="347" t="s">
        <v>0</v>
      </c>
      <c r="B4" s="347" t="s">
        <v>1</v>
      </c>
      <c r="C4" s="347" t="s">
        <v>2</v>
      </c>
      <c r="D4" s="347" t="s">
        <v>3</v>
      </c>
      <c r="E4" s="347" t="s">
        <v>4</v>
      </c>
      <c r="F4" s="347"/>
      <c r="G4" s="347" t="s">
        <v>234</v>
      </c>
      <c r="H4" s="347" t="s">
        <v>5</v>
      </c>
      <c r="I4" s="347"/>
      <c r="J4" s="347"/>
      <c r="K4" s="347"/>
      <c r="L4" s="347"/>
      <c r="M4" s="347"/>
      <c r="N4" s="347"/>
    </row>
    <row r="5" spans="1:14" s="199" customFormat="1" ht="15.75" thickBot="1">
      <c r="A5" s="347"/>
      <c r="B5" s="347"/>
      <c r="C5" s="347"/>
      <c r="D5" s="347"/>
      <c r="E5" s="347" t="s">
        <v>6</v>
      </c>
      <c r="F5" s="347" t="s">
        <v>7</v>
      </c>
      <c r="G5" s="347"/>
      <c r="H5" s="347">
        <v>2020</v>
      </c>
      <c r="I5" s="322"/>
      <c r="J5" s="15">
        <v>2021</v>
      </c>
      <c r="K5" s="15">
        <v>2022</v>
      </c>
      <c r="L5" s="15">
        <v>2023</v>
      </c>
      <c r="M5" s="15">
        <v>2024</v>
      </c>
      <c r="N5" s="15" t="s">
        <v>8</v>
      </c>
    </row>
    <row r="6" spans="1:14" s="199" customFormat="1" ht="135" customHeight="1" thickBot="1">
      <c r="A6" s="347"/>
      <c r="B6" s="347"/>
      <c r="C6" s="347"/>
      <c r="D6" s="347"/>
      <c r="E6" s="347"/>
      <c r="F6" s="347"/>
      <c r="G6" s="347"/>
      <c r="H6" s="15" t="s">
        <v>130</v>
      </c>
      <c r="I6" s="15" t="s">
        <v>96</v>
      </c>
      <c r="J6" s="15" t="s">
        <v>130</v>
      </c>
      <c r="K6" s="15" t="s">
        <v>130</v>
      </c>
      <c r="L6" s="15" t="s">
        <v>130</v>
      </c>
      <c r="M6" s="15" t="s">
        <v>130</v>
      </c>
      <c r="N6" s="15" t="s">
        <v>239</v>
      </c>
    </row>
    <row r="7" spans="1:14" ht="18.75" customHeight="1" thickBo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</row>
    <row r="8" spans="1:14" ht="57.75" hidden="1" customHeight="1" thickBot="1">
      <c r="A8" s="172" t="s">
        <v>24</v>
      </c>
      <c r="B8" s="114" t="s">
        <v>123</v>
      </c>
      <c r="C8" s="173" t="s">
        <v>25</v>
      </c>
      <c r="D8" s="173" t="s">
        <v>26</v>
      </c>
      <c r="E8" s="197">
        <v>2015</v>
      </c>
      <c r="F8" s="197">
        <v>2021</v>
      </c>
      <c r="G8" s="197">
        <f t="shared" ref="G8:N8" si="0">SUM(G12:G12)</f>
        <v>0</v>
      </c>
      <c r="H8" s="197">
        <f t="shared" si="0"/>
        <v>924.27</v>
      </c>
      <c r="I8" s="197">
        <f t="shared" si="0"/>
        <v>0</v>
      </c>
      <c r="J8" s="197">
        <f t="shared" si="0"/>
        <v>961.24080000000004</v>
      </c>
      <c r="K8" s="197">
        <f t="shared" si="0"/>
        <v>999.6904320000001</v>
      </c>
      <c r="L8" s="197">
        <f t="shared" si="0"/>
        <v>1039.6780492800001</v>
      </c>
      <c r="M8" s="197">
        <f t="shared" si="0"/>
        <v>1081.2651712512002</v>
      </c>
      <c r="N8" s="205">
        <f t="shared" si="0"/>
        <v>5006.1444525311999</v>
      </c>
    </row>
    <row r="9" spans="1:14" ht="99.75" customHeight="1" thickBot="1">
      <c r="A9" s="172"/>
      <c r="B9" s="172" t="s">
        <v>215</v>
      </c>
      <c r="C9" s="173"/>
      <c r="D9" s="269" t="s">
        <v>220</v>
      </c>
      <c r="E9" s="197">
        <v>2020</v>
      </c>
      <c r="F9" s="197">
        <v>2024</v>
      </c>
      <c r="G9" s="92" t="s">
        <v>112</v>
      </c>
      <c r="H9" s="92">
        <f>'Гор. мер 3'!D8</f>
        <v>924.27</v>
      </c>
      <c r="I9" s="92">
        <f>'Гор. мер 3'!E8</f>
        <v>0</v>
      </c>
      <c r="J9" s="92">
        <f>'Гор. мер 3'!F8</f>
        <v>961.24080000000004</v>
      </c>
      <c r="K9" s="92">
        <f>'Гор. мер 3'!G8</f>
        <v>999.6904320000001</v>
      </c>
      <c r="L9" s="92">
        <f>'Гор. мер 3'!H8</f>
        <v>1039.6780492800001</v>
      </c>
      <c r="M9" s="92">
        <f>'Гор. мер 3'!I8</f>
        <v>1081.2651712512002</v>
      </c>
      <c r="N9" s="92">
        <f>H9+J9+K9+L9+M9</f>
        <v>5006.1444525311999</v>
      </c>
    </row>
    <row r="10" spans="1:14" ht="96.75" customHeight="1" thickBot="1">
      <c r="A10" s="172"/>
      <c r="B10" s="172" t="s">
        <v>121</v>
      </c>
      <c r="C10" s="173"/>
      <c r="D10" s="283"/>
      <c r="E10" s="197">
        <v>2020</v>
      </c>
      <c r="F10" s="197">
        <v>2024</v>
      </c>
      <c r="G10" s="92" t="s">
        <v>112</v>
      </c>
      <c r="H10" s="92">
        <f>'Гор. мер 3'!D13</f>
        <v>924.27</v>
      </c>
      <c r="I10" s="92">
        <f>'Гор. мер 3'!E13</f>
        <v>0</v>
      </c>
      <c r="J10" s="92">
        <f>'Гор. мер 3'!F13</f>
        <v>961.24080000000004</v>
      </c>
      <c r="K10" s="92">
        <f>'Гор. мер 3'!G13</f>
        <v>999.6904320000001</v>
      </c>
      <c r="L10" s="92">
        <f>'Гор. мер 3'!H13</f>
        <v>1039.6780492800001</v>
      </c>
      <c r="M10" s="92">
        <f>'Гор. мер 3'!I13</f>
        <v>1081.2651712512002</v>
      </c>
      <c r="N10" s="92">
        <f>H10+J10+K10+L10+M10</f>
        <v>5006.1444525311999</v>
      </c>
    </row>
    <row r="11" spans="1:14" ht="18" customHeight="1" thickBot="1">
      <c r="A11" s="348" t="s">
        <v>202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</row>
    <row r="12" spans="1:14" ht="79.5" customHeight="1" thickBot="1">
      <c r="A12" s="172">
        <v>1</v>
      </c>
      <c r="B12" s="138" t="s">
        <v>27</v>
      </c>
      <c r="C12" s="173"/>
      <c r="D12" s="173" t="s">
        <v>220</v>
      </c>
      <c r="E12" s="197">
        <v>2020</v>
      </c>
      <c r="F12" s="197">
        <v>2024</v>
      </c>
      <c r="G12" s="144" t="s">
        <v>112</v>
      </c>
      <c r="H12" s="144">
        <f>'Гор. мер 3'!D13</f>
        <v>924.27</v>
      </c>
      <c r="I12" s="144">
        <f>'Гор. мер 3'!E13</f>
        <v>0</v>
      </c>
      <c r="J12" s="144">
        <f>'Гор. мер 3'!F13</f>
        <v>961.24080000000004</v>
      </c>
      <c r="K12" s="144">
        <f>'Гор. мер 3'!G13</f>
        <v>999.6904320000001</v>
      </c>
      <c r="L12" s="144">
        <f>'Гор. мер 3'!H13</f>
        <v>1039.6780492800001</v>
      </c>
      <c r="M12" s="144">
        <f>'Гор. мер 3'!I13</f>
        <v>1081.2651712512002</v>
      </c>
      <c r="N12" s="92">
        <f>H12+J12+K12+L12+M12</f>
        <v>5006.1444525311999</v>
      </c>
    </row>
    <row r="13" spans="1:14" ht="15.75" thickBot="1">
      <c r="A13" s="200"/>
      <c r="B13" s="200" t="s">
        <v>245</v>
      </c>
      <c r="C13" s="203" t="s">
        <v>135</v>
      </c>
      <c r="D13" s="203" t="s">
        <v>135</v>
      </c>
      <c r="E13" s="203" t="s">
        <v>135</v>
      </c>
      <c r="F13" s="203" t="s">
        <v>135</v>
      </c>
      <c r="G13" s="203" t="s">
        <v>135</v>
      </c>
      <c r="H13" s="125">
        <f t="shared" ref="H13:M13" si="1">SUM(H12:H12)</f>
        <v>924.27</v>
      </c>
      <c r="I13" s="125">
        <f t="shared" si="1"/>
        <v>0</v>
      </c>
      <c r="J13" s="125">
        <f t="shared" si="1"/>
        <v>961.24080000000004</v>
      </c>
      <c r="K13" s="125">
        <f t="shared" si="1"/>
        <v>999.6904320000001</v>
      </c>
      <c r="L13" s="125">
        <f t="shared" si="1"/>
        <v>1039.6780492800001</v>
      </c>
      <c r="M13" s="125">
        <f t="shared" si="1"/>
        <v>1081.2651712512002</v>
      </c>
      <c r="N13" s="92">
        <f t="shared" ref="N13:N17" si="2">H13+J13+K13+L13+M13</f>
        <v>5006.1444525311999</v>
      </c>
    </row>
    <row r="14" spans="1:14" ht="15.75" thickBot="1">
      <c r="A14" s="200"/>
      <c r="B14" s="200" t="s">
        <v>132</v>
      </c>
      <c r="C14" s="203" t="s">
        <v>135</v>
      </c>
      <c r="D14" s="203" t="s">
        <v>135</v>
      </c>
      <c r="E14" s="203" t="s">
        <v>135</v>
      </c>
      <c r="F14" s="203" t="s">
        <v>135</v>
      </c>
      <c r="G14" s="203" t="s">
        <v>135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92">
        <f t="shared" si="2"/>
        <v>0</v>
      </c>
    </row>
    <row r="15" spans="1:14" ht="15.75" thickBot="1">
      <c r="A15" s="200"/>
      <c r="B15" s="200" t="s">
        <v>133</v>
      </c>
      <c r="C15" s="203" t="s">
        <v>135</v>
      </c>
      <c r="D15" s="203" t="s">
        <v>135</v>
      </c>
      <c r="E15" s="203" t="s">
        <v>135</v>
      </c>
      <c r="F15" s="203" t="s">
        <v>135</v>
      </c>
      <c r="G15" s="203" t="s">
        <v>135</v>
      </c>
      <c r="H15" s="125">
        <f>'Гор. мер 3'!D10</f>
        <v>0</v>
      </c>
      <c r="I15" s="125">
        <f>'Гор. мер 3'!E10</f>
        <v>0</v>
      </c>
      <c r="J15" s="125">
        <f>'Гор. мер 3'!F10</f>
        <v>0</v>
      </c>
      <c r="K15" s="125">
        <f>'Гор. мер 3'!G10</f>
        <v>0</v>
      </c>
      <c r="L15" s="125">
        <f>'Гор. мер 3'!H10</f>
        <v>0</v>
      </c>
      <c r="M15" s="125">
        <f>'Гор. мер 3'!I10</f>
        <v>0</v>
      </c>
      <c r="N15" s="92">
        <f t="shared" si="2"/>
        <v>0</v>
      </c>
    </row>
    <row r="16" spans="1:14" ht="15.75" thickBot="1">
      <c r="A16" s="200"/>
      <c r="B16" s="200" t="s">
        <v>112</v>
      </c>
      <c r="C16" s="203" t="s">
        <v>135</v>
      </c>
      <c r="D16" s="203" t="s">
        <v>135</v>
      </c>
      <c r="E16" s="203" t="s">
        <v>135</v>
      </c>
      <c r="F16" s="203" t="s">
        <v>135</v>
      </c>
      <c r="G16" s="203" t="s">
        <v>135</v>
      </c>
      <c r="H16" s="125">
        <f>'Гор. мер 3'!D11</f>
        <v>924.27</v>
      </c>
      <c r="I16" s="125">
        <f>'Гор. мер 3'!E11</f>
        <v>0</v>
      </c>
      <c r="J16" s="125">
        <f>'Гор. мер 3'!F11</f>
        <v>961.24080000000004</v>
      </c>
      <c r="K16" s="125">
        <f>'Гор. мер 3'!G11</f>
        <v>999.6904320000001</v>
      </c>
      <c r="L16" s="125">
        <f>'Гор. мер 3'!H11</f>
        <v>1039.6780492800001</v>
      </c>
      <c r="M16" s="125">
        <f>'Гор. мер 3'!I11</f>
        <v>1081.2651712512002</v>
      </c>
      <c r="N16" s="92">
        <f t="shared" si="2"/>
        <v>5006.1444525311999</v>
      </c>
    </row>
    <row r="17" spans="1:14" ht="15.75" thickBot="1">
      <c r="A17" s="200"/>
      <c r="B17" s="200" t="s">
        <v>134</v>
      </c>
      <c r="C17" s="203" t="s">
        <v>135</v>
      </c>
      <c r="D17" s="203" t="s">
        <v>135</v>
      </c>
      <c r="E17" s="203" t="s">
        <v>135</v>
      </c>
      <c r="F17" s="203" t="s">
        <v>135</v>
      </c>
      <c r="G17" s="203" t="s">
        <v>135</v>
      </c>
      <c r="H17" s="125">
        <f>'Гор. мер 3'!D12</f>
        <v>0</v>
      </c>
      <c r="I17" s="125">
        <f>'Гор. мер 3'!E12</f>
        <v>0</v>
      </c>
      <c r="J17" s="125">
        <f>'Гор. мер 3'!F12</f>
        <v>0</v>
      </c>
      <c r="K17" s="125">
        <f>'Гор. мер 3'!G12</f>
        <v>0</v>
      </c>
      <c r="L17" s="125">
        <f>'Гор. мер 3'!H12</f>
        <v>0</v>
      </c>
      <c r="M17" s="125">
        <f>'Гор. мер 3'!I12</f>
        <v>0</v>
      </c>
      <c r="N17" s="92">
        <f t="shared" si="2"/>
        <v>0</v>
      </c>
    </row>
  </sheetData>
  <mergeCells count="14">
    <mergeCell ref="D9:D10"/>
    <mergeCell ref="M1:N1"/>
    <mergeCell ref="A11:N11"/>
    <mergeCell ref="H5:I5"/>
    <mergeCell ref="A2:N3"/>
    <mergeCell ref="E5:E6"/>
    <mergeCell ref="F5:F6"/>
    <mergeCell ref="A4:A6"/>
    <mergeCell ref="B4:B6"/>
    <mergeCell ref="C4:C6"/>
    <mergeCell ref="D4:D6"/>
    <mergeCell ref="E4:F4"/>
    <mergeCell ref="G4:G6"/>
    <mergeCell ref="H4:N4"/>
  </mergeCells>
  <pageMargins left="0.7" right="0.19" top="0.75" bottom="0.7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"/>
  <sheetViews>
    <sheetView view="pageBreakPreview" zoomScale="96" zoomScaleSheetLayoutView="96" workbookViewId="0">
      <selection activeCell="K17" sqref="K17"/>
    </sheetView>
  </sheetViews>
  <sheetFormatPr defaultRowHeight="15"/>
  <cols>
    <col min="1" max="1" width="13.140625" customWidth="1"/>
    <col min="2" max="2" width="30.85546875" customWidth="1"/>
    <col min="3" max="3" width="13.42578125" customWidth="1"/>
    <col min="4" max="5" width="9.7109375" bestFit="1" customWidth="1"/>
    <col min="6" max="9" width="9.28515625" bestFit="1" customWidth="1"/>
  </cols>
  <sheetData>
    <row r="1" spans="1:9" ht="15.75" customHeight="1">
      <c r="A1" s="338" t="s">
        <v>93</v>
      </c>
      <c r="B1" s="339"/>
      <c r="C1" s="339"/>
      <c r="D1" s="339"/>
      <c r="E1" s="339"/>
      <c r="F1" s="339"/>
      <c r="G1" s="339"/>
      <c r="H1" s="339"/>
      <c r="I1" s="339"/>
    </row>
    <row r="2" spans="1:9" ht="44.25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18.75" customHeight="1" thickBot="1">
      <c r="A3" s="269" t="s">
        <v>32</v>
      </c>
      <c r="B3" s="269" t="s">
        <v>33</v>
      </c>
      <c r="C3" s="269" t="s">
        <v>34</v>
      </c>
      <c r="D3" s="299" t="s">
        <v>35</v>
      </c>
      <c r="E3" s="299"/>
      <c r="F3" s="299"/>
      <c r="G3" s="299"/>
      <c r="H3" s="299"/>
      <c r="I3" s="300"/>
    </row>
    <row r="4" spans="1:9" ht="15.75" thickBot="1">
      <c r="A4" s="282"/>
      <c r="B4" s="282"/>
      <c r="C4" s="282"/>
      <c r="D4" s="301" t="s">
        <v>36</v>
      </c>
      <c r="E4" s="228"/>
      <c r="F4" s="269" t="s">
        <v>125</v>
      </c>
      <c r="G4" s="269" t="s">
        <v>156</v>
      </c>
      <c r="H4" s="269" t="s">
        <v>157</v>
      </c>
      <c r="I4" s="269" t="s">
        <v>158</v>
      </c>
    </row>
    <row r="5" spans="1:9" ht="51.75" thickBot="1">
      <c r="A5" s="283"/>
      <c r="B5" s="282"/>
      <c r="C5" s="282"/>
      <c r="D5" s="74" t="s">
        <v>9</v>
      </c>
      <c r="E5" s="19" t="s">
        <v>37</v>
      </c>
      <c r="F5" s="282"/>
      <c r="G5" s="282"/>
      <c r="H5" s="282"/>
      <c r="I5" s="282"/>
    </row>
    <row r="6" spans="1:9" ht="64.5" customHeight="1" thickBot="1">
      <c r="A6" s="77" t="s">
        <v>52</v>
      </c>
      <c r="B6" s="78" t="s">
        <v>53</v>
      </c>
      <c r="C6" s="155" t="s">
        <v>26</v>
      </c>
      <c r="D6" s="110">
        <f>'Гор. мер 3'!D11</f>
        <v>924.27</v>
      </c>
      <c r="E6" s="110">
        <f>'Гор. мер 3'!E11</f>
        <v>0</v>
      </c>
      <c r="F6" s="110">
        <f>'Гор. мер 3'!F11</f>
        <v>961.24080000000004</v>
      </c>
      <c r="G6" s="110">
        <f>'Гор. мер 3'!G11</f>
        <v>999.6904320000001</v>
      </c>
      <c r="H6" s="110">
        <f>'Гор. мер 3'!H11</f>
        <v>1039.6780492800001</v>
      </c>
      <c r="I6" s="110">
        <f>'Гор. мер 3'!I11</f>
        <v>1081.2651712512002</v>
      </c>
    </row>
  </sheetData>
  <mergeCells count="10">
    <mergeCell ref="A1:I2"/>
    <mergeCell ref="A3:A5"/>
    <mergeCell ref="B3:B5"/>
    <mergeCell ref="C3:C5"/>
    <mergeCell ref="D3:I3"/>
    <mergeCell ref="I4:I5"/>
    <mergeCell ref="D4:E4"/>
    <mergeCell ref="F4:F5"/>
    <mergeCell ref="H4:H5"/>
    <mergeCell ref="G4:G5"/>
  </mergeCells>
  <pageMargins left="0.7" right="0.7" top="0.75" bottom="0.75" header="0.3" footer="0.3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3"/>
  <sheetViews>
    <sheetView view="pageBreakPreview" zoomScale="93" zoomScaleSheetLayoutView="93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11" sqref="O11"/>
    </sheetView>
  </sheetViews>
  <sheetFormatPr defaultRowHeight="15"/>
  <cols>
    <col min="1" max="1" width="8.42578125" customWidth="1"/>
    <col min="2" max="2" width="24.140625" customWidth="1"/>
    <col min="3" max="3" width="15.42578125" customWidth="1"/>
    <col min="4" max="4" width="10.140625" customWidth="1"/>
    <col min="5" max="5" width="9" customWidth="1"/>
    <col min="6" max="9" width="11.140625" customWidth="1"/>
  </cols>
  <sheetData>
    <row r="1" spans="1:9">
      <c r="A1" s="338" t="s">
        <v>94</v>
      </c>
      <c r="B1" s="339"/>
      <c r="C1" s="339"/>
      <c r="D1" s="339"/>
      <c r="E1" s="339"/>
      <c r="F1" s="339"/>
      <c r="G1" s="339"/>
      <c r="H1" s="339"/>
      <c r="I1" s="339"/>
    </row>
    <row r="2" spans="1:9" ht="39.75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27" customHeight="1" thickBot="1">
      <c r="A3" s="269" t="s">
        <v>0</v>
      </c>
      <c r="B3" s="269" t="s">
        <v>166</v>
      </c>
      <c r="C3" s="269" t="s">
        <v>242</v>
      </c>
      <c r="D3" s="235" t="s">
        <v>59</v>
      </c>
      <c r="E3" s="235"/>
      <c r="F3" s="235"/>
      <c r="G3" s="235"/>
      <c r="H3" s="235"/>
      <c r="I3" s="357"/>
    </row>
    <row r="4" spans="1:9" ht="15.75" hidden="1" customHeight="1" thickBot="1">
      <c r="A4" s="282"/>
      <c r="B4" s="282"/>
      <c r="C4" s="282"/>
      <c r="D4" s="237"/>
      <c r="E4" s="237"/>
      <c r="F4" s="237"/>
      <c r="G4" s="237"/>
      <c r="H4" s="237"/>
      <c r="I4" s="358"/>
    </row>
    <row r="5" spans="1:9" ht="15.75" thickBot="1">
      <c r="A5" s="282"/>
      <c r="B5" s="282"/>
      <c r="C5" s="282"/>
      <c r="D5" s="301" t="s">
        <v>60</v>
      </c>
      <c r="E5" s="228"/>
      <c r="F5" s="269" t="s">
        <v>124</v>
      </c>
      <c r="G5" s="269" t="s">
        <v>148</v>
      </c>
      <c r="H5" s="269" t="s">
        <v>155</v>
      </c>
      <c r="I5" s="269" t="s">
        <v>150</v>
      </c>
    </row>
    <row r="6" spans="1:9" ht="51.75" thickBot="1">
      <c r="A6" s="283"/>
      <c r="B6" s="283"/>
      <c r="C6" s="283"/>
      <c r="D6" s="72" t="s">
        <v>9</v>
      </c>
      <c r="E6" s="72" t="s">
        <v>37</v>
      </c>
      <c r="F6" s="283"/>
      <c r="G6" s="283"/>
      <c r="H6" s="283"/>
      <c r="I6" s="283"/>
    </row>
    <row r="7" spans="1:9" ht="15.75" thickBot="1">
      <c r="A7" s="26">
        <v>1</v>
      </c>
      <c r="B7" s="29">
        <v>2</v>
      </c>
      <c r="C7" s="29">
        <v>3</v>
      </c>
      <c r="D7" s="29">
        <v>11</v>
      </c>
      <c r="E7" s="70">
        <v>12</v>
      </c>
      <c r="F7" s="81">
        <v>13</v>
      </c>
      <c r="G7" s="81">
        <v>14</v>
      </c>
      <c r="H7" s="81">
        <v>14</v>
      </c>
      <c r="I7" s="29">
        <v>14</v>
      </c>
    </row>
    <row r="8" spans="1:9" ht="15.75" customHeight="1" thickBot="1">
      <c r="A8" s="332"/>
      <c r="B8" s="332" t="s">
        <v>215</v>
      </c>
      <c r="C8" s="22" t="s">
        <v>61</v>
      </c>
      <c r="D8" s="87">
        <f t="shared" ref="D8:I8" si="0">SUM(D9:D12)</f>
        <v>924.27</v>
      </c>
      <c r="E8" s="87">
        <f>SUM(E9:E12)</f>
        <v>0</v>
      </c>
      <c r="F8" s="87">
        <f t="shared" si="0"/>
        <v>961.24080000000004</v>
      </c>
      <c r="G8" s="87">
        <f t="shared" ref="G8:H8" si="1">SUM(G9:G12)</f>
        <v>999.6904320000001</v>
      </c>
      <c r="H8" s="87">
        <f t="shared" si="1"/>
        <v>1039.6780492800001</v>
      </c>
      <c r="I8" s="87">
        <f t="shared" si="0"/>
        <v>1081.2651712512002</v>
      </c>
    </row>
    <row r="9" spans="1:9" ht="26.25" thickBot="1">
      <c r="A9" s="333"/>
      <c r="B9" s="333"/>
      <c r="C9" s="138" t="s">
        <v>111</v>
      </c>
      <c r="D9" s="132">
        <f t="shared" ref="D9:I9" si="2">D14</f>
        <v>0</v>
      </c>
      <c r="E9" s="132">
        <f t="shared" si="2"/>
        <v>0</v>
      </c>
      <c r="F9" s="132">
        <f t="shared" si="2"/>
        <v>0</v>
      </c>
      <c r="G9" s="132">
        <f t="shared" si="2"/>
        <v>0</v>
      </c>
      <c r="H9" s="132">
        <f t="shared" si="2"/>
        <v>0</v>
      </c>
      <c r="I9" s="132">
        <f t="shared" si="2"/>
        <v>0</v>
      </c>
    </row>
    <row r="10" spans="1:9" ht="26.25" thickBot="1">
      <c r="A10" s="333"/>
      <c r="B10" s="333"/>
      <c r="C10" s="1" t="s">
        <v>62</v>
      </c>
      <c r="D10" s="132">
        <f t="shared" ref="D10:I10" si="3">D15</f>
        <v>0</v>
      </c>
      <c r="E10" s="132">
        <f t="shared" si="3"/>
        <v>0</v>
      </c>
      <c r="F10" s="132">
        <f t="shared" si="3"/>
        <v>0</v>
      </c>
      <c r="G10" s="132">
        <f t="shared" si="3"/>
        <v>0</v>
      </c>
      <c r="H10" s="132">
        <f t="shared" si="3"/>
        <v>0</v>
      </c>
      <c r="I10" s="132">
        <f t="shared" si="3"/>
        <v>0</v>
      </c>
    </row>
    <row r="11" spans="1:9" ht="15.75" thickBot="1">
      <c r="A11" s="333"/>
      <c r="B11" s="333"/>
      <c r="C11" s="1" t="s">
        <v>63</v>
      </c>
      <c r="D11" s="132">
        <f t="shared" ref="D11:I11" si="4">D16</f>
        <v>924.27</v>
      </c>
      <c r="E11" s="132">
        <f t="shared" si="4"/>
        <v>0</v>
      </c>
      <c r="F11" s="132">
        <f t="shared" si="4"/>
        <v>961.24080000000004</v>
      </c>
      <c r="G11" s="132">
        <f t="shared" si="4"/>
        <v>999.6904320000001</v>
      </c>
      <c r="H11" s="132">
        <f t="shared" si="4"/>
        <v>1039.6780492800001</v>
      </c>
      <c r="I11" s="132">
        <f t="shared" si="4"/>
        <v>1081.2651712512002</v>
      </c>
    </row>
    <row r="12" spans="1:9" ht="28.5" customHeight="1" thickBot="1">
      <c r="A12" s="334"/>
      <c r="B12" s="334"/>
      <c r="C12" s="1" t="s">
        <v>64</v>
      </c>
      <c r="D12" s="111">
        <f t="shared" ref="D12:I12" si="5">D17</f>
        <v>0</v>
      </c>
      <c r="E12" s="111">
        <f t="shared" si="5"/>
        <v>0</v>
      </c>
      <c r="F12" s="111">
        <f t="shared" si="5"/>
        <v>0</v>
      </c>
      <c r="G12" s="111">
        <f t="shared" si="5"/>
        <v>0</v>
      </c>
      <c r="H12" s="111">
        <f t="shared" si="5"/>
        <v>0</v>
      </c>
      <c r="I12" s="111">
        <f t="shared" si="5"/>
        <v>0</v>
      </c>
    </row>
    <row r="13" spans="1:9" ht="15.75" customHeight="1" thickBot="1">
      <c r="A13" s="269"/>
      <c r="B13" s="332" t="s">
        <v>214</v>
      </c>
      <c r="C13" s="23" t="s">
        <v>61</v>
      </c>
      <c r="D13" s="87">
        <f>SUM(D14:D17)</f>
        <v>924.27</v>
      </c>
      <c r="E13" s="87">
        <f t="shared" ref="E13:I13" si="6">SUM(E14:E17)</f>
        <v>0</v>
      </c>
      <c r="F13" s="87">
        <f t="shared" si="6"/>
        <v>961.24080000000004</v>
      </c>
      <c r="G13" s="87">
        <f t="shared" ref="G13:H13" si="7">SUM(G14:G17)</f>
        <v>999.6904320000001</v>
      </c>
      <c r="H13" s="87">
        <f t="shared" si="7"/>
        <v>1039.6780492800001</v>
      </c>
      <c r="I13" s="87">
        <f t="shared" si="6"/>
        <v>1081.2651712512002</v>
      </c>
    </row>
    <row r="14" spans="1:9" ht="28.5" customHeight="1" thickBot="1">
      <c r="A14" s="282"/>
      <c r="B14" s="333"/>
      <c r="C14" s="31" t="s">
        <v>104</v>
      </c>
      <c r="D14" s="103">
        <f t="shared" ref="D14:I14" si="8">D20</f>
        <v>0</v>
      </c>
      <c r="E14" s="103">
        <f t="shared" si="8"/>
        <v>0</v>
      </c>
      <c r="F14" s="103">
        <f t="shared" si="8"/>
        <v>0</v>
      </c>
      <c r="G14" s="103">
        <f t="shared" si="8"/>
        <v>0</v>
      </c>
      <c r="H14" s="103">
        <f t="shared" si="8"/>
        <v>0</v>
      </c>
      <c r="I14" s="103">
        <f t="shared" si="8"/>
        <v>0</v>
      </c>
    </row>
    <row r="15" spans="1:9" ht="26.25" thickBot="1">
      <c r="A15" s="282"/>
      <c r="B15" s="333"/>
      <c r="C15" s="55" t="s">
        <v>62</v>
      </c>
      <c r="D15" s="103">
        <f t="shared" ref="D15:I15" si="9">D21</f>
        <v>0</v>
      </c>
      <c r="E15" s="103">
        <f t="shared" si="9"/>
        <v>0</v>
      </c>
      <c r="F15" s="103">
        <f t="shared" si="9"/>
        <v>0</v>
      </c>
      <c r="G15" s="103">
        <f t="shared" si="9"/>
        <v>0</v>
      </c>
      <c r="H15" s="103">
        <f t="shared" si="9"/>
        <v>0</v>
      </c>
      <c r="I15" s="103">
        <f t="shared" si="9"/>
        <v>0</v>
      </c>
    </row>
    <row r="16" spans="1:9" ht="15.75" thickBot="1">
      <c r="A16" s="282"/>
      <c r="B16" s="333"/>
      <c r="C16" s="55" t="s">
        <v>63</v>
      </c>
      <c r="D16" s="103">
        <f t="shared" ref="D16:I16" si="10">D22</f>
        <v>924.27</v>
      </c>
      <c r="E16" s="103">
        <f t="shared" si="10"/>
        <v>0</v>
      </c>
      <c r="F16" s="103">
        <f t="shared" si="10"/>
        <v>961.24080000000004</v>
      </c>
      <c r="G16" s="103">
        <f t="shared" si="10"/>
        <v>999.6904320000001</v>
      </c>
      <c r="H16" s="103">
        <f t="shared" si="10"/>
        <v>1039.6780492800001</v>
      </c>
      <c r="I16" s="103">
        <f t="shared" si="10"/>
        <v>1081.2651712512002</v>
      </c>
    </row>
    <row r="17" spans="1:10" ht="33" customHeight="1" thickBot="1">
      <c r="A17" s="283"/>
      <c r="B17" s="334"/>
      <c r="C17" s="55" t="s">
        <v>64</v>
      </c>
      <c r="D17" s="103">
        <f t="shared" ref="D17:I17" si="11">D23</f>
        <v>0</v>
      </c>
      <c r="E17" s="103">
        <f t="shared" si="11"/>
        <v>0</v>
      </c>
      <c r="F17" s="103">
        <f t="shared" si="11"/>
        <v>0</v>
      </c>
      <c r="G17" s="103">
        <f t="shared" si="11"/>
        <v>0</v>
      </c>
      <c r="H17" s="103">
        <f t="shared" si="11"/>
        <v>0</v>
      </c>
      <c r="I17" s="103">
        <f t="shared" si="11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customHeight="1" thickBot="1">
      <c r="A19" s="269">
        <v>1</v>
      </c>
      <c r="B19" s="332" t="s">
        <v>27</v>
      </c>
      <c r="C19" s="23" t="s">
        <v>61</v>
      </c>
      <c r="D19" s="87">
        <f>SUM(D20:D23)</f>
        <v>924.27</v>
      </c>
      <c r="E19" s="87">
        <f t="shared" ref="E19:I19" si="12">SUM(E20:E23)</f>
        <v>0</v>
      </c>
      <c r="F19" s="87">
        <f t="shared" si="12"/>
        <v>961.24080000000004</v>
      </c>
      <c r="G19" s="87">
        <f t="shared" si="12"/>
        <v>999.6904320000001</v>
      </c>
      <c r="H19" s="87">
        <f t="shared" si="12"/>
        <v>1039.6780492800001</v>
      </c>
      <c r="I19" s="87">
        <f t="shared" si="12"/>
        <v>1081.2651712512002</v>
      </c>
    </row>
    <row r="20" spans="1:10" ht="28.5" customHeight="1" thickBot="1">
      <c r="A20" s="282"/>
      <c r="B20" s="333"/>
      <c r="C20" s="31" t="s">
        <v>104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10" ht="26.25" thickBot="1">
      <c r="A21" s="282"/>
      <c r="B21" s="333"/>
      <c r="C21" s="163" t="s">
        <v>62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</row>
    <row r="22" spans="1:10" ht="15.75" thickBot="1">
      <c r="A22" s="282"/>
      <c r="B22" s="333"/>
      <c r="C22" s="163" t="s">
        <v>63</v>
      </c>
      <c r="D22" s="89">
        <v>924.27</v>
      </c>
      <c r="E22" s="89"/>
      <c r="F22" s="89">
        <f>D22*1.04</f>
        <v>961.24080000000004</v>
      </c>
      <c r="G22" s="90">
        <f>F22*1.04</f>
        <v>999.6904320000001</v>
      </c>
      <c r="H22" s="90">
        <f>G22*1.04</f>
        <v>1039.6780492800001</v>
      </c>
      <c r="I22" s="90">
        <f>H22*1.04</f>
        <v>1081.2651712512002</v>
      </c>
    </row>
    <row r="23" spans="1:10" ht="33" customHeight="1" thickBot="1">
      <c r="A23" s="283"/>
      <c r="B23" s="334"/>
      <c r="C23" s="163" t="s">
        <v>64</v>
      </c>
      <c r="D23" s="98"/>
      <c r="E23" s="98">
        <v>0</v>
      </c>
      <c r="F23" s="98"/>
      <c r="G23" s="98"/>
      <c r="H23" s="98"/>
      <c r="I23" s="98"/>
    </row>
  </sheetData>
  <mergeCells count="17">
    <mergeCell ref="A19:A23"/>
    <mergeCell ref="B19:B23"/>
    <mergeCell ref="A18:I18"/>
    <mergeCell ref="A8:A12"/>
    <mergeCell ref="B8:B12"/>
    <mergeCell ref="A13:A17"/>
    <mergeCell ref="B13:B17"/>
    <mergeCell ref="F5:F6"/>
    <mergeCell ref="A1:I2"/>
    <mergeCell ref="A3:A6"/>
    <mergeCell ref="D3:I4"/>
    <mergeCell ref="I5:I6"/>
    <mergeCell ref="G5:G6"/>
    <mergeCell ref="H5:H6"/>
    <mergeCell ref="D5:E5"/>
    <mergeCell ref="B3:B6"/>
    <mergeCell ref="C3:C6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6"/>
  <sheetViews>
    <sheetView view="pageBreakPreview" zoomScale="84" zoomScaleSheetLayoutView="84" workbookViewId="0">
      <selection activeCell="X10" sqref="X10"/>
    </sheetView>
  </sheetViews>
  <sheetFormatPr defaultRowHeight="15"/>
  <cols>
    <col min="1" max="1" width="4.28515625" customWidth="1"/>
    <col min="2" max="2" width="28.140625" customWidth="1"/>
    <col min="3" max="3" width="7.5703125" customWidth="1"/>
    <col min="4" max="4" width="17.140625" customWidth="1"/>
    <col min="5" max="5" width="4.85546875" customWidth="1"/>
    <col min="6" max="6" width="6.7109375" customWidth="1"/>
    <col min="7" max="7" width="9.140625" customWidth="1"/>
    <col min="8" max="9" width="10.42578125" customWidth="1"/>
    <col min="10" max="13" width="10.28515625" customWidth="1"/>
    <col min="14" max="14" width="11.14062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 s="189" customFormat="1" ht="26.25" customHeight="1">
      <c r="A2" s="339" t="s">
        <v>116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4" ht="15.75" thickBo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14" ht="27" customHeight="1" thickBot="1">
      <c r="A4" s="347" t="s">
        <v>0</v>
      </c>
      <c r="B4" s="347" t="s">
        <v>1</v>
      </c>
      <c r="C4" s="347" t="s">
        <v>2</v>
      </c>
      <c r="D4" s="347" t="s">
        <v>3</v>
      </c>
      <c r="E4" s="347" t="s">
        <v>4</v>
      </c>
      <c r="F4" s="347"/>
      <c r="G4" s="347" t="s">
        <v>234</v>
      </c>
      <c r="H4" s="347" t="s">
        <v>5</v>
      </c>
      <c r="I4" s="347"/>
      <c r="J4" s="347"/>
      <c r="K4" s="347"/>
      <c r="L4" s="347"/>
      <c r="M4" s="347"/>
      <c r="N4" s="347"/>
    </row>
    <row r="5" spans="1:14" ht="15.75" thickBot="1">
      <c r="A5" s="347"/>
      <c r="B5" s="347"/>
      <c r="C5" s="347"/>
      <c r="D5" s="347"/>
      <c r="E5" s="347" t="s">
        <v>6</v>
      </c>
      <c r="F5" s="347" t="s">
        <v>7</v>
      </c>
      <c r="G5" s="347"/>
      <c r="H5" s="347">
        <v>2020</v>
      </c>
      <c r="I5" s="322"/>
      <c r="J5" s="15">
        <v>2021</v>
      </c>
      <c r="K5" s="15">
        <v>2022</v>
      </c>
      <c r="L5" s="15">
        <v>2023</v>
      </c>
      <c r="M5" s="15">
        <v>2024</v>
      </c>
      <c r="N5" s="15" t="s">
        <v>8</v>
      </c>
    </row>
    <row r="6" spans="1:14" ht="114" customHeight="1" thickBot="1">
      <c r="A6" s="347"/>
      <c r="B6" s="347"/>
      <c r="C6" s="347"/>
      <c r="D6" s="347"/>
      <c r="E6" s="347"/>
      <c r="F6" s="347"/>
      <c r="G6" s="347"/>
      <c r="H6" s="15" t="s">
        <v>130</v>
      </c>
      <c r="I6" s="15" t="s">
        <v>96</v>
      </c>
      <c r="J6" s="15" t="s">
        <v>130</v>
      </c>
      <c r="K6" s="15" t="s">
        <v>130</v>
      </c>
      <c r="L6" s="15" t="s">
        <v>130</v>
      </c>
      <c r="M6" s="15" t="s">
        <v>130</v>
      </c>
      <c r="N6" s="15" t="s">
        <v>239</v>
      </c>
    </row>
    <row r="7" spans="1:14" ht="21.75" customHeight="1" thickBo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</row>
    <row r="8" spans="1:14" ht="65.25" hidden="1" customHeight="1" thickBot="1">
      <c r="A8" s="113" t="s">
        <v>28</v>
      </c>
      <c r="B8" s="114" t="s">
        <v>29</v>
      </c>
      <c r="C8" s="173" t="s">
        <v>30</v>
      </c>
      <c r="D8" s="173" t="s">
        <v>31</v>
      </c>
      <c r="E8" s="197">
        <v>2015</v>
      </c>
      <c r="F8" s="197">
        <v>2021</v>
      </c>
      <c r="G8" s="115">
        <f t="shared" ref="G8:N8" si="0">SUM(G12:G21)</f>
        <v>0</v>
      </c>
      <c r="H8" s="115">
        <f t="shared" si="0"/>
        <v>16638.509999999998</v>
      </c>
      <c r="I8" s="115">
        <f t="shared" si="0"/>
        <v>0</v>
      </c>
      <c r="J8" s="116">
        <f t="shared" si="0"/>
        <v>14466.74</v>
      </c>
      <c r="K8" s="116">
        <f t="shared" si="0"/>
        <v>14730.41</v>
      </c>
      <c r="L8" s="116">
        <f t="shared" si="0"/>
        <v>14837.995199999999</v>
      </c>
      <c r="M8" s="116">
        <f t="shared" si="0"/>
        <v>14854.179999999998</v>
      </c>
      <c r="N8" s="115">
        <f t="shared" si="0"/>
        <v>75527.835200000001</v>
      </c>
    </row>
    <row r="9" spans="1:14" ht="76.5" customHeight="1" thickBot="1">
      <c r="A9" s="113"/>
      <c r="B9" s="172" t="s">
        <v>139</v>
      </c>
      <c r="C9" s="173"/>
      <c r="D9" s="367" t="s">
        <v>231</v>
      </c>
      <c r="E9" s="197">
        <v>2020</v>
      </c>
      <c r="F9" s="117">
        <v>2024</v>
      </c>
      <c r="G9" s="174" t="s">
        <v>112</v>
      </c>
      <c r="H9" s="174">
        <f>'Редакция 3'!D8</f>
        <v>13229.45</v>
      </c>
      <c r="I9" s="174">
        <f>'Редакция 3'!E8</f>
        <v>0</v>
      </c>
      <c r="J9" s="174">
        <f>'Редакция 3'!F8</f>
        <v>12039.98</v>
      </c>
      <c r="K9" s="174">
        <f>'Редакция 3'!G8</f>
        <v>12283.060000000001</v>
      </c>
      <c r="L9" s="174">
        <f>'Редакция 3'!H8</f>
        <v>12382.8552</v>
      </c>
      <c r="M9" s="174">
        <f>'Редакция 3'!I8</f>
        <v>12390.949999999999</v>
      </c>
      <c r="N9" s="49">
        <f>H9+J9+K9+L9+M9</f>
        <v>62326.2952</v>
      </c>
    </row>
    <row r="10" spans="1:14" ht="76.5" customHeight="1" thickBot="1">
      <c r="A10" s="113"/>
      <c r="B10" s="172" t="s">
        <v>122</v>
      </c>
      <c r="C10" s="173"/>
      <c r="D10" s="368"/>
      <c r="E10" s="197">
        <v>2020</v>
      </c>
      <c r="F10" s="117">
        <v>2024</v>
      </c>
      <c r="G10" s="174" t="s">
        <v>112</v>
      </c>
      <c r="H10" s="174">
        <f>'Редакция 3'!D13</f>
        <v>13229.45</v>
      </c>
      <c r="I10" s="174">
        <f>'Редакция 3'!E13</f>
        <v>0</v>
      </c>
      <c r="J10" s="174">
        <f>'Редакция 3'!F13</f>
        <v>12039.98</v>
      </c>
      <c r="K10" s="174">
        <f>'Редакция 3'!G13</f>
        <v>12283.060000000001</v>
      </c>
      <c r="L10" s="174">
        <f>'Редакция 3'!H13</f>
        <v>12382.8552</v>
      </c>
      <c r="M10" s="174">
        <f>'Редакция 3'!I13</f>
        <v>12390.949999999999</v>
      </c>
      <c r="N10" s="49">
        <f>H10+J10+K10+L10+M10</f>
        <v>62326.2952</v>
      </c>
    </row>
    <row r="11" spans="1:14" ht="21" customHeight="1" thickBot="1">
      <c r="A11" s="348" t="s">
        <v>202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</row>
    <row r="12" spans="1:14" ht="60" customHeight="1" thickBot="1">
      <c r="A12" s="113">
        <v>1</v>
      </c>
      <c r="B12" s="138" t="s">
        <v>217</v>
      </c>
      <c r="C12" s="173"/>
      <c r="D12" s="269" t="s">
        <v>231</v>
      </c>
      <c r="E12" s="197">
        <v>2020</v>
      </c>
      <c r="F12" s="117">
        <v>2024</v>
      </c>
      <c r="G12" s="49" t="s">
        <v>112</v>
      </c>
      <c r="H12" s="119">
        <f>'Редакция 3'!D19</f>
        <v>3409.0599999999995</v>
      </c>
      <c r="I12" s="119">
        <f>'Редакция 3'!E19</f>
        <v>0</v>
      </c>
      <c r="J12" s="119">
        <f>'Редакция 3'!F19</f>
        <v>2426.7599999999998</v>
      </c>
      <c r="K12" s="119">
        <f>'Редакция 3'!G19</f>
        <v>2447.35</v>
      </c>
      <c r="L12" s="119">
        <f>'Редакция 3'!H19</f>
        <v>2455.14</v>
      </c>
      <c r="M12" s="119">
        <f>'Редакция 3'!I19</f>
        <v>2463.23</v>
      </c>
      <c r="N12" s="49">
        <f>H12+J12+K12+L12+M12</f>
        <v>13201.539999999999</v>
      </c>
    </row>
    <row r="13" spans="1:14" ht="78.75" customHeight="1" thickBot="1">
      <c r="A13" s="113"/>
      <c r="B13" s="138" t="s">
        <v>169</v>
      </c>
      <c r="C13" s="173"/>
      <c r="D13" s="282"/>
      <c r="E13" s="197">
        <v>2020</v>
      </c>
      <c r="F13" s="117">
        <v>2024</v>
      </c>
      <c r="G13" s="49" t="s">
        <v>112</v>
      </c>
      <c r="H13" s="119">
        <f>'Редакция 3'!D24</f>
        <v>2227.4899999999998</v>
      </c>
      <c r="I13" s="119">
        <f>'Редакция 3'!E24</f>
        <v>0</v>
      </c>
      <c r="J13" s="119">
        <f>'Редакция 3'!F24</f>
        <v>2239.56</v>
      </c>
      <c r="K13" s="119">
        <f>'Редакция 3'!G24</f>
        <v>2252.66</v>
      </c>
      <c r="L13" s="119">
        <f>'Редакция 3'!H24</f>
        <v>2252.66</v>
      </c>
      <c r="M13" s="119">
        <f>'Редакция 3'!I24</f>
        <v>2252.66</v>
      </c>
      <c r="N13" s="49">
        <f t="shared" ref="N13:N26" si="1">H13+J13+K13+L13+M13</f>
        <v>11225.029999999999</v>
      </c>
    </row>
    <row r="14" spans="1:14" ht="28.5" customHeight="1" thickBot="1">
      <c r="A14" s="113"/>
      <c r="B14" s="172" t="s">
        <v>170</v>
      </c>
      <c r="C14" s="173"/>
      <c r="D14" s="282"/>
      <c r="E14" s="197">
        <v>2020</v>
      </c>
      <c r="F14" s="117">
        <v>2024</v>
      </c>
      <c r="G14" s="49" t="s">
        <v>112</v>
      </c>
      <c r="H14" s="119">
        <f>'Редакция 3'!D29</f>
        <v>1181.57</v>
      </c>
      <c r="I14" s="119">
        <f>'Редакция 3'!E29</f>
        <v>0</v>
      </c>
      <c r="J14" s="119">
        <f>'Редакция 3'!F29</f>
        <v>187.2</v>
      </c>
      <c r="K14" s="119">
        <f>'Редакция 3'!G29</f>
        <v>194.69</v>
      </c>
      <c r="L14" s="119">
        <f>'Редакция 3'!H29</f>
        <v>202.48</v>
      </c>
      <c r="M14" s="119">
        <f>'Редакция 3'!I29</f>
        <v>210.57</v>
      </c>
      <c r="N14" s="49">
        <f t="shared" si="1"/>
        <v>1976.51</v>
      </c>
    </row>
    <row r="15" spans="1:14" ht="42" customHeight="1" thickBot="1">
      <c r="A15" s="113">
        <v>2</v>
      </c>
      <c r="B15" s="114" t="s">
        <v>193</v>
      </c>
      <c r="C15" s="173"/>
      <c r="D15" s="282"/>
      <c r="E15" s="197">
        <v>2020</v>
      </c>
      <c r="F15" s="117">
        <v>2024</v>
      </c>
      <c r="G15" s="49" t="s">
        <v>112</v>
      </c>
      <c r="H15" s="119">
        <f>'Редакция 3'!D34</f>
        <v>3641.76</v>
      </c>
      <c r="I15" s="119">
        <f>'Редакция 3'!E34</f>
        <v>0</v>
      </c>
      <c r="J15" s="119">
        <f>'Редакция 3'!F34</f>
        <v>3483.65</v>
      </c>
      <c r="K15" s="119">
        <f>'Редакция 3'!G34</f>
        <v>3520.14</v>
      </c>
      <c r="L15" s="119">
        <f>'Редакция 3'!H34</f>
        <v>3520.14</v>
      </c>
      <c r="M15" s="119">
        <f>'Редакция 3'!I34</f>
        <v>3520.14</v>
      </c>
      <c r="N15" s="49">
        <f t="shared" si="1"/>
        <v>17685.829999999998</v>
      </c>
    </row>
    <row r="16" spans="1:14" ht="28.5" customHeight="1" thickBot="1">
      <c r="A16" s="113">
        <v>3</v>
      </c>
      <c r="B16" s="114" t="s">
        <v>194</v>
      </c>
      <c r="C16" s="173"/>
      <c r="D16" s="282"/>
      <c r="E16" s="197">
        <v>2020</v>
      </c>
      <c r="F16" s="117">
        <v>2024</v>
      </c>
      <c r="G16" s="49" t="s">
        <v>112</v>
      </c>
      <c r="H16" s="119">
        <f>'Редакция 3'!D39</f>
        <v>2388.66</v>
      </c>
      <c r="I16" s="119">
        <f>'Редакция 3'!E39</f>
        <v>0</v>
      </c>
      <c r="J16" s="119">
        <f>'Редакция 3'!F39</f>
        <v>2395.9</v>
      </c>
      <c r="K16" s="119">
        <f>'Редакция 3'!G39</f>
        <v>2403.4299999999998</v>
      </c>
      <c r="L16" s="119">
        <f>'Редакция 3'!H39</f>
        <v>2403.4299999999998</v>
      </c>
      <c r="M16" s="119">
        <f>'Редакция 3'!I39</f>
        <v>2403.4299999999998</v>
      </c>
      <c r="N16" s="49">
        <f t="shared" si="1"/>
        <v>11994.85</v>
      </c>
    </row>
    <row r="17" spans="1:14" ht="27" customHeight="1" thickBot="1">
      <c r="A17" s="113">
        <v>4</v>
      </c>
      <c r="B17" s="138" t="s">
        <v>195</v>
      </c>
      <c r="C17" s="173"/>
      <c r="D17" s="282"/>
      <c r="E17" s="197">
        <v>2020</v>
      </c>
      <c r="F17" s="117">
        <v>2024</v>
      </c>
      <c r="G17" s="49" t="s">
        <v>112</v>
      </c>
      <c r="H17" s="119">
        <f>'Редакция 3'!D44</f>
        <v>1353.85</v>
      </c>
      <c r="I17" s="119">
        <f>'Редакция 3'!E44</f>
        <v>0</v>
      </c>
      <c r="J17" s="119">
        <f>'Редакция 3'!F44</f>
        <v>1319.07</v>
      </c>
      <c r="K17" s="119">
        <f>'Редакция 3'!G44</f>
        <v>1324.01</v>
      </c>
      <c r="L17" s="119">
        <f>'Редакция 3'!H44</f>
        <v>1324.01</v>
      </c>
      <c r="M17" s="119">
        <f>'Редакция 3'!I44</f>
        <v>1324.01</v>
      </c>
      <c r="N17" s="49">
        <f>H17+J17+K17+L17+M17</f>
        <v>6644.9500000000007</v>
      </c>
    </row>
    <row r="18" spans="1:14" ht="41.25" customHeight="1" thickBot="1">
      <c r="A18" s="113">
        <v>5</v>
      </c>
      <c r="B18" s="138" t="s">
        <v>197</v>
      </c>
      <c r="C18" s="173"/>
      <c r="D18" s="282"/>
      <c r="E18" s="197">
        <v>2020</v>
      </c>
      <c r="F18" s="117">
        <v>2024</v>
      </c>
      <c r="G18" s="49" t="s">
        <v>112</v>
      </c>
      <c r="H18" s="119">
        <f>'Редакция 3'!D49</f>
        <v>2126.6</v>
      </c>
      <c r="I18" s="119">
        <f>'Редакция 3'!E49</f>
        <v>0</v>
      </c>
      <c r="J18" s="119">
        <f>'Редакция 3'!F49</f>
        <v>2126.6</v>
      </c>
      <c r="K18" s="119">
        <f>'Редакция 3'!G49</f>
        <v>2300.13</v>
      </c>
      <c r="L18" s="119">
        <f>'Редакция 3'!H49</f>
        <v>2392.1352000000002</v>
      </c>
      <c r="M18" s="119">
        <f>'Редакция 3'!I49</f>
        <v>2392.14</v>
      </c>
      <c r="N18" s="49">
        <f t="shared" ref="N18:N20" si="2">H18+J18+K18+L18+M18</f>
        <v>11337.6052</v>
      </c>
    </row>
    <row r="19" spans="1:14" ht="46.5" customHeight="1" thickBot="1">
      <c r="A19" s="113">
        <v>6</v>
      </c>
      <c r="B19" s="114" t="s">
        <v>199</v>
      </c>
      <c r="C19" s="173"/>
      <c r="D19" s="282"/>
      <c r="E19" s="197">
        <v>2020</v>
      </c>
      <c r="F19" s="117">
        <v>2024</v>
      </c>
      <c r="G19" s="49" t="s">
        <v>112</v>
      </c>
      <c r="H19" s="119">
        <f>'Редакция 3'!D54</f>
        <v>288</v>
      </c>
      <c r="I19" s="119">
        <f>'Редакция 3'!E54</f>
        <v>0</v>
      </c>
      <c r="J19" s="119">
        <f>'Редакция 3'!F54</f>
        <v>288</v>
      </c>
      <c r="K19" s="119">
        <f>'Редакция 3'!G54</f>
        <v>288</v>
      </c>
      <c r="L19" s="119">
        <f>'Редакция 3'!H54</f>
        <v>288</v>
      </c>
      <c r="M19" s="119">
        <f>'Редакция 3'!I54</f>
        <v>288</v>
      </c>
      <c r="N19" s="49">
        <f t="shared" si="2"/>
        <v>1440</v>
      </c>
    </row>
    <row r="20" spans="1:14" ht="30.75" customHeight="1" thickBot="1">
      <c r="A20" s="113">
        <v>7</v>
      </c>
      <c r="B20" s="114" t="s">
        <v>179</v>
      </c>
      <c r="C20" s="173"/>
      <c r="D20" s="282"/>
      <c r="E20" s="197">
        <v>2020</v>
      </c>
      <c r="F20" s="117">
        <v>2024</v>
      </c>
      <c r="G20" s="49" t="s">
        <v>112</v>
      </c>
      <c r="H20" s="119">
        <f>'Редакция 3'!D59</f>
        <v>0</v>
      </c>
      <c r="I20" s="119">
        <f>'Редакция 3'!E59</f>
        <v>0</v>
      </c>
      <c r="J20" s="119">
        <f>'Редакция 3'!F59</f>
        <v>0</v>
      </c>
      <c r="K20" s="119">
        <f>'Редакция 3'!G59</f>
        <v>0</v>
      </c>
      <c r="L20" s="119">
        <f>'Редакция 3'!H59</f>
        <v>0</v>
      </c>
      <c r="M20" s="119">
        <f>'Редакция 3'!I59</f>
        <v>0</v>
      </c>
      <c r="N20" s="49">
        <f t="shared" si="2"/>
        <v>0</v>
      </c>
    </row>
    <row r="21" spans="1:14" ht="51.75" thickBot="1">
      <c r="A21" s="113">
        <v>8</v>
      </c>
      <c r="B21" s="118" t="s">
        <v>218</v>
      </c>
      <c r="C21" s="202"/>
      <c r="D21" s="283"/>
      <c r="E21" s="197">
        <v>2020</v>
      </c>
      <c r="F21" s="117">
        <v>2024</v>
      </c>
      <c r="G21" s="208" t="s">
        <v>112</v>
      </c>
      <c r="H21" s="120">
        <f>'Редакция 3'!D64</f>
        <v>21.52</v>
      </c>
      <c r="I21" s="120">
        <f>'Редакция 3'!E64</f>
        <v>0</v>
      </c>
      <c r="J21" s="120">
        <f>'Редакция 3'!F64</f>
        <v>0</v>
      </c>
      <c r="K21" s="120">
        <f>'Редакция 3'!G64</f>
        <v>0</v>
      </c>
      <c r="L21" s="120">
        <f>'Редакция 3'!H64</f>
        <v>0</v>
      </c>
      <c r="M21" s="120">
        <f>'Редакция 3'!I64</f>
        <v>0</v>
      </c>
      <c r="N21" s="49">
        <f t="shared" si="1"/>
        <v>21.52</v>
      </c>
    </row>
    <row r="22" spans="1:14" ht="15.75" thickBot="1">
      <c r="A22" s="200"/>
      <c r="B22" s="200" t="s">
        <v>245</v>
      </c>
      <c r="C22" s="203" t="s">
        <v>135</v>
      </c>
      <c r="D22" s="203" t="s">
        <v>135</v>
      </c>
      <c r="E22" s="203" t="s">
        <v>135</v>
      </c>
      <c r="F22" s="203" t="s">
        <v>135</v>
      </c>
      <c r="G22" s="203" t="s">
        <v>135</v>
      </c>
      <c r="H22" s="121">
        <f t="shared" ref="H22:M22" si="3">H12+H15+H16+H17+H18+H19+H20+H21</f>
        <v>13229.45</v>
      </c>
      <c r="I22" s="121">
        <f t="shared" si="3"/>
        <v>0</v>
      </c>
      <c r="J22" s="121">
        <f t="shared" si="3"/>
        <v>12039.98</v>
      </c>
      <c r="K22" s="121">
        <f t="shared" si="3"/>
        <v>12283.060000000001</v>
      </c>
      <c r="L22" s="121">
        <f t="shared" si="3"/>
        <v>12382.8552</v>
      </c>
      <c r="M22" s="121">
        <f t="shared" si="3"/>
        <v>12390.949999999999</v>
      </c>
      <c r="N22" s="49">
        <f>H22+J22+K22+L22+M22</f>
        <v>62326.2952</v>
      </c>
    </row>
    <row r="23" spans="1:14" ht="15.75" thickBot="1">
      <c r="A23" s="200"/>
      <c r="B23" s="200" t="s">
        <v>132</v>
      </c>
      <c r="C23" s="203" t="s">
        <v>135</v>
      </c>
      <c r="D23" s="203" t="s">
        <v>135</v>
      </c>
      <c r="E23" s="203" t="s">
        <v>135</v>
      </c>
      <c r="F23" s="203" t="s">
        <v>135</v>
      </c>
      <c r="G23" s="203" t="s">
        <v>135</v>
      </c>
      <c r="H23" s="121">
        <f>'Редакция 3'!D9</f>
        <v>0</v>
      </c>
      <c r="I23" s="121">
        <f>'Редакция 3'!E9</f>
        <v>0</v>
      </c>
      <c r="J23" s="121">
        <f>'Редакция 3'!F9</f>
        <v>0</v>
      </c>
      <c r="K23" s="121">
        <f>'Редакция 3'!G9</f>
        <v>0</v>
      </c>
      <c r="L23" s="121">
        <f>'Редакция 3'!H9</f>
        <v>0</v>
      </c>
      <c r="M23" s="121">
        <f>'Редакция 3'!I9</f>
        <v>0</v>
      </c>
      <c r="N23" s="49">
        <f t="shared" si="1"/>
        <v>0</v>
      </c>
    </row>
    <row r="24" spans="1:14" ht="15.75" thickBot="1">
      <c r="A24" s="200"/>
      <c r="B24" s="200" t="s">
        <v>133</v>
      </c>
      <c r="C24" s="203" t="s">
        <v>135</v>
      </c>
      <c r="D24" s="203" t="s">
        <v>135</v>
      </c>
      <c r="E24" s="203" t="s">
        <v>135</v>
      </c>
      <c r="F24" s="203" t="s">
        <v>135</v>
      </c>
      <c r="G24" s="203" t="s">
        <v>135</v>
      </c>
      <c r="H24" s="121">
        <f>'Редакция 3'!D10</f>
        <v>0</v>
      </c>
      <c r="I24" s="121">
        <f>'Редакция 3'!E10</f>
        <v>0</v>
      </c>
      <c r="J24" s="121">
        <f>'Редакция 3'!F10</f>
        <v>0</v>
      </c>
      <c r="K24" s="121">
        <f>'Редакция 3'!G10</f>
        <v>0</v>
      </c>
      <c r="L24" s="121">
        <f>'Редакция 3'!H10</f>
        <v>0</v>
      </c>
      <c r="M24" s="121">
        <f>'Редакция 3'!I10</f>
        <v>0</v>
      </c>
      <c r="N24" s="49">
        <f t="shared" si="1"/>
        <v>0</v>
      </c>
    </row>
    <row r="25" spans="1:14" ht="15.75" thickBot="1">
      <c r="A25" s="200"/>
      <c r="B25" s="200" t="s">
        <v>112</v>
      </c>
      <c r="C25" s="203" t="s">
        <v>135</v>
      </c>
      <c r="D25" s="203" t="s">
        <v>135</v>
      </c>
      <c r="E25" s="203" t="s">
        <v>135</v>
      </c>
      <c r="F25" s="203" t="s">
        <v>135</v>
      </c>
      <c r="G25" s="203" t="s">
        <v>135</v>
      </c>
      <c r="H25" s="121">
        <f>'Редакция 3'!D11</f>
        <v>13229.45</v>
      </c>
      <c r="I25" s="121">
        <f>'Редакция 3'!E11</f>
        <v>0</v>
      </c>
      <c r="J25" s="121">
        <f>'Редакция 3'!F11</f>
        <v>12039.98</v>
      </c>
      <c r="K25" s="121">
        <f>'Редакция 3'!G11</f>
        <v>12283.060000000001</v>
      </c>
      <c r="L25" s="121">
        <f>'Редакция 3'!H11</f>
        <v>12382.8552</v>
      </c>
      <c r="M25" s="121">
        <f>'Редакция 3'!I11</f>
        <v>12390.949999999999</v>
      </c>
      <c r="N25" s="49">
        <f t="shared" si="1"/>
        <v>62326.2952</v>
      </c>
    </row>
    <row r="26" spans="1:14" ht="15.75" thickBot="1">
      <c r="A26" s="200"/>
      <c r="B26" s="200" t="s">
        <v>134</v>
      </c>
      <c r="C26" s="203" t="s">
        <v>135</v>
      </c>
      <c r="D26" s="203" t="s">
        <v>135</v>
      </c>
      <c r="E26" s="203" t="s">
        <v>135</v>
      </c>
      <c r="F26" s="203" t="s">
        <v>135</v>
      </c>
      <c r="G26" s="203" t="s">
        <v>135</v>
      </c>
      <c r="H26" s="121">
        <f>'Редакция 3'!D12</f>
        <v>0</v>
      </c>
      <c r="I26" s="121">
        <f>'Редакция 3'!E12</f>
        <v>0</v>
      </c>
      <c r="J26" s="121">
        <f>'Редакция 3'!F12</f>
        <v>0</v>
      </c>
      <c r="K26" s="121">
        <f>'Редакция 3'!G12</f>
        <v>0</v>
      </c>
      <c r="L26" s="121">
        <f>'Редакция 3'!H12</f>
        <v>0</v>
      </c>
      <c r="M26" s="121">
        <f>'Редакция 3'!I12</f>
        <v>0</v>
      </c>
      <c r="N26" s="49">
        <f t="shared" si="1"/>
        <v>0</v>
      </c>
    </row>
  </sheetData>
  <mergeCells count="15">
    <mergeCell ref="D9:D10"/>
    <mergeCell ref="D12:D21"/>
    <mergeCell ref="M1:N1"/>
    <mergeCell ref="A11:N11"/>
    <mergeCell ref="H5:I5"/>
    <mergeCell ref="A2:N3"/>
    <mergeCell ref="E5:E6"/>
    <mergeCell ref="F5:F6"/>
    <mergeCell ref="A4:A6"/>
    <mergeCell ref="B4:B6"/>
    <mergeCell ref="C4:C6"/>
    <mergeCell ref="D4:D6"/>
    <mergeCell ref="E4:F4"/>
    <mergeCell ref="G4:G6"/>
    <mergeCell ref="H4:N4"/>
  </mergeCells>
  <pageMargins left="0.25" right="0.19" top="0.36666666666666664" bottom="0.16" header="0.3" footer="0.1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3"/>
  <sheetViews>
    <sheetView view="pageBreakPreview" topLeftCell="A2" zoomScale="96" zoomScaleSheetLayoutView="96" workbookViewId="0">
      <pane xSplit="4" ySplit="5" topLeftCell="E7" activePane="bottomRight" state="frozen"/>
      <selection activeCell="A2" sqref="A2"/>
      <selection pane="topRight" activeCell="E2" sqref="E2"/>
      <selection pane="bottomLeft" activeCell="A7" sqref="A7"/>
      <selection pane="bottomRight" activeCell="E2" sqref="E1:E1048576"/>
    </sheetView>
  </sheetViews>
  <sheetFormatPr defaultRowHeight="15"/>
  <cols>
    <col min="1" max="1" width="2.5703125" customWidth="1"/>
    <col min="2" max="2" width="16.140625" customWidth="1"/>
    <col min="3" max="3" width="24" customWidth="1"/>
    <col min="4" max="4" width="13.85546875" customWidth="1"/>
    <col min="5" max="7" width="11.28515625" customWidth="1"/>
    <col min="8" max="10" width="11.85546875" customWidth="1"/>
  </cols>
  <sheetData>
    <row r="1" spans="2:10" ht="3" hidden="1" customHeight="1" thickBot="1">
      <c r="B1" s="220" t="s">
        <v>162</v>
      </c>
      <c r="C1" s="221"/>
      <c r="D1" s="221"/>
      <c r="E1" s="221"/>
      <c r="F1" s="221"/>
      <c r="G1" s="221"/>
      <c r="H1" s="221"/>
      <c r="I1" s="221"/>
      <c r="J1" s="221"/>
    </row>
    <row r="2" spans="2:10" ht="18" customHeight="1" thickBot="1">
      <c r="B2" s="145"/>
      <c r="C2" s="146"/>
      <c r="D2" s="146"/>
      <c r="E2" s="146"/>
      <c r="F2" s="146"/>
      <c r="G2" s="146"/>
      <c r="H2" s="146"/>
      <c r="I2" s="229" t="s">
        <v>165</v>
      </c>
      <c r="J2" s="229"/>
    </row>
    <row r="3" spans="2:10" ht="31.5" customHeight="1" thickBot="1">
      <c r="B3" s="230" t="s">
        <v>110</v>
      </c>
      <c r="C3" s="231"/>
      <c r="D3" s="231"/>
      <c r="E3" s="231"/>
      <c r="F3" s="231"/>
      <c r="G3" s="231"/>
      <c r="H3" s="231"/>
      <c r="I3" s="231"/>
      <c r="J3" s="231"/>
    </row>
    <row r="4" spans="2:10" ht="13.5" customHeight="1" thickBot="1">
      <c r="B4" s="222" t="s">
        <v>32</v>
      </c>
      <c r="C4" s="222" t="s">
        <v>33</v>
      </c>
      <c r="D4" s="222" t="s">
        <v>34</v>
      </c>
      <c r="E4" s="225"/>
      <c r="F4" s="225"/>
      <c r="G4" s="225"/>
      <c r="H4" s="225"/>
      <c r="I4" s="225"/>
      <c r="J4" s="226"/>
    </row>
    <row r="5" spans="2:10" ht="13.5" customHeight="1" thickBot="1">
      <c r="B5" s="223"/>
      <c r="C5" s="223"/>
      <c r="D5" s="223"/>
      <c r="E5" s="227" t="s">
        <v>127</v>
      </c>
      <c r="F5" s="228"/>
      <c r="G5" s="222" t="s">
        <v>128</v>
      </c>
      <c r="H5" s="222" t="s">
        <v>152</v>
      </c>
      <c r="I5" s="222" t="s">
        <v>153</v>
      </c>
      <c r="J5" s="222" t="s">
        <v>154</v>
      </c>
    </row>
    <row r="6" spans="2:10" ht="46.5" customHeight="1" thickBot="1">
      <c r="B6" s="224"/>
      <c r="C6" s="224"/>
      <c r="D6" s="224"/>
      <c r="E6" s="65" t="s">
        <v>9</v>
      </c>
      <c r="F6" s="65" t="s">
        <v>37</v>
      </c>
      <c r="G6" s="224"/>
      <c r="H6" s="224"/>
      <c r="I6" s="224"/>
      <c r="J6" s="224"/>
    </row>
    <row r="7" spans="2:10" ht="84.75" customHeight="1" thickBot="1">
      <c r="B7" s="2" t="s">
        <v>38</v>
      </c>
      <c r="C7" s="1" t="s">
        <v>39</v>
      </c>
      <c r="D7" s="3" t="s">
        <v>40</v>
      </c>
      <c r="E7" s="109">
        <f t="shared" ref="E7:J7" si="0">SUM(E8,E9,E10,E11,E12,E13)</f>
        <v>58428.399999999994</v>
      </c>
      <c r="F7" s="109">
        <f t="shared" si="0"/>
        <v>0</v>
      </c>
      <c r="G7" s="109">
        <f t="shared" si="0"/>
        <v>55145.180800000002</v>
      </c>
      <c r="H7" s="109">
        <f t="shared" si="0"/>
        <v>55801.060431999998</v>
      </c>
      <c r="I7" s="109">
        <f t="shared" si="0"/>
        <v>55853.293249280003</v>
      </c>
      <c r="J7" s="109">
        <f t="shared" si="0"/>
        <v>55938.095171251203</v>
      </c>
    </row>
    <row r="8" spans="2:10" ht="48" customHeight="1" thickBot="1">
      <c r="B8" s="2" t="s">
        <v>41</v>
      </c>
      <c r="C8" s="1" t="s">
        <v>10</v>
      </c>
      <c r="D8" s="154" t="s">
        <v>11</v>
      </c>
      <c r="E8" s="109">
        <f>'ХИО 2'!D6</f>
        <v>5036.99</v>
      </c>
      <c r="F8" s="109">
        <f>'ХИО 2'!E6</f>
        <v>0</v>
      </c>
      <c r="G8" s="109">
        <f>'ХИО 2'!F6</f>
        <v>5078.8900000000003</v>
      </c>
      <c r="H8" s="109">
        <f>'ХИО 2'!G6</f>
        <v>5160.6400000000003</v>
      </c>
      <c r="I8" s="109">
        <f>'ХИО 2'!H6</f>
        <v>5117.05</v>
      </c>
      <c r="J8" s="109">
        <f>'ХИО 2'!I6</f>
        <v>5123.71</v>
      </c>
    </row>
    <row r="9" spans="2:10" ht="38.25" customHeight="1" thickBot="1">
      <c r="B9" s="2" t="s">
        <v>43</v>
      </c>
      <c r="C9" s="1" t="s">
        <v>13</v>
      </c>
      <c r="D9" s="156" t="s">
        <v>15</v>
      </c>
      <c r="E9" s="109">
        <f>'ЦБС 2'!D6</f>
        <v>5307.09</v>
      </c>
      <c r="F9" s="109">
        <f>'ЦБС 2'!E6</f>
        <v>0</v>
      </c>
      <c r="G9" s="109">
        <f>'ЦБС 2'!F6</f>
        <v>5357.45</v>
      </c>
      <c r="H9" s="109">
        <f>'ЦБС 2'!G6</f>
        <v>5418.6</v>
      </c>
      <c r="I9" s="109">
        <f>'ЦБС 2'!H6</f>
        <v>5430.01</v>
      </c>
      <c r="J9" s="109">
        <f>'ЦБС 2'!I6</f>
        <v>5450.81</v>
      </c>
    </row>
    <row r="10" spans="2:10" ht="31.5" customHeight="1" thickBot="1">
      <c r="B10" s="161" t="s">
        <v>47</v>
      </c>
      <c r="C10" s="46" t="s">
        <v>17</v>
      </c>
      <c r="D10" s="154" t="s">
        <v>19</v>
      </c>
      <c r="E10" s="109">
        <f>'КДО 2'!D6</f>
        <v>13070.52</v>
      </c>
      <c r="F10" s="109">
        <f>'КДО 2'!E6</f>
        <v>0</v>
      </c>
      <c r="G10" s="109">
        <f>'КДО 2'!F6</f>
        <v>11613.800000000001</v>
      </c>
      <c r="H10" s="109">
        <f>'КДО 2'!G6</f>
        <v>11700.86</v>
      </c>
      <c r="I10" s="109">
        <f>'КДО 2'!H6</f>
        <v>11709.130000000001</v>
      </c>
      <c r="J10" s="109">
        <f>'КДО 2'!I6</f>
        <v>11709.130000000001</v>
      </c>
    </row>
    <row r="11" spans="2:10" ht="32.25" customHeight="1" thickBot="1">
      <c r="B11" s="2" t="s">
        <v>49</v>
      </c>
      <c r="C11" s="1" t="s">
        <v>21</v>
      </c>
      <c r="D11" s="154" t="s">
        <v>23</v>
      </c>
      <c r="E11" s="109">
        <f>'ДШИ 2'!D6</f>
        <v>20860.080000000002</v>
      </c>
      <c r="F11" s="109">
        <f>'ДШИ 2'!E6</f>
        <v>0</v>
      </c>
      <c r="G11" s="109">
        <f>'ДШИ 2'!F6</f>
        <v>20093.82</v>
      </c>
      <c r="H11" s="109">
        <f>'ДШИ 2'!G6</f>
        <v>20238.21</v>
      </c>
      <c r="I11" s="109">
        <f>'ДШИ 2'!H6</f>
        <v>20174.57</v>
      </c>
      <c r="J11" s="109">
        <f>'ДШИ 2'!I6</f>
        <v>20182.23</v>
      </c>
    </row>
    <row r="12" spans="2:10" ht="93.75" customHeight="1" thickBot="1">
      <c r="B12" s="2" t="s">
        <v>52</v>
      </c>
      <c r="C12" s="56" t="s">
        <v>53</v>
      </c>
      <c r="D12" s="155" t="s">
        <v>26</v>
      </c>
      <c r="E12" s="109">
        <f>'Гор.мер 2'!D6</f>
        <v>924.27</v>
      </c>
      <c r="F12" s="109">
        <f>'Гор.мер 2'!E6</f>
        <v>0</v>
      </c>
      <c r="G12" s="109">
        <f>'Гор.мер 2'!F6</f>
        <v>961.24080000000004</v>
      </c>
      <c r="H12" s="109">
        <f>'Гор.мер 2'!G6</f>
        <v>999.6904320000001</v>
      </c>
      <c r="I12" s="109">
        <f>'Гор.мер 2'!H6</f>
        <v>1039.6780492800001</v>
      </c>
      <c r="J12" s="109">
        <f>'Гор.мер 2'!I6</f>
        <v>1081.2651712512002</v>
      </c>
    </row>
    <row r="13" spans="2:10" ht="104.25" customHeight="1" thickBot="1">
      <c r="B13" s="57" t="s">
        <v>54</v>
      </c>
      <c r="C13" s="78" t="s">
        <v>29</v>
      </c>
      <c r="D13" s="155" t="s">
        <v>31</v>
      </c>
      <c r="E13" s="110">
        <f>'Редакция 2'!D6</f>
        <v>13229.45</v>
      </c>
      <c r="F13" s="110">
        <f>'Редакция 2'!E6</f>
        <v>0</v>
      </c>
      <c r="G13" s="110">
        <f>'Редакция 2'!F6</f>
        <v>12039.98</v>
      </c>
      <c r="H13" s="110">
        <f>'Редакция 2'!G6</f>
        <v>12283.060000000001</v>
      </c>
      <c r="I13" s="110">
        <f>'Редакция 2'!H6</f>
        <v>12382.8552</v>
      </c>
      <c r="J13" s="110">
        <f>'Редакция 2'!I6</f>
        <v>12390.949999999999</v>
      </c>
    </row>
  </sheetData>
  <mergeCells count="12">
    <mergeCell ref="B1:J1"/>
    <mergeCell ref="B4:B6"/>
    <mergeCell ref="C4:C6"/>
    <mergeCell ref="D4:D6"/>
    <mergeCell ref="E4:J4"/>
    <mergeCell ref="J5:J6"/>
    <mergeCell ref="E5:F5"/>
    <mergeCell ref="G5:G6"/>
    <mergeCell ref="I2:J2"/>
    <mergeCell ref="B3:J3"/>
    <mergeCell ref="I5:I6"/>
    <mergeCell ref="H5:H6"/>
  </mergeCells>
  <pageMargins left="0.25" right="0.25" top="0.27187499999999998" bottom="0.75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6"/>
  <sheetViews>
    <sheetView view="pageBreakPreview" zoomScale="93" zoomScaleSheetLayoutView="93" workbookViewId="0">
      <selection activeCell="N17" sqref="N17"/>
    </sheetView>
  </sheetViews>
  <sheetFormatPr defaultRowHeight="15"/>
  <cols>
    <col min="1" max="1" width="15" customWidth="1"/>
    <col min="2" max="2" width="34.5703125" customWidth="1"/>
    <col min="3" max="3" width="12.5703125" customWidth="1"/>
    <col min="4" max="4" width="11.140625" customWidth="1"/>
    <col min="5" max="5" width="10" customWidth="1"/>
    <col min="6" max="6" width="10.85546875" customWidth="1"/>
    <col min="7" max="9" width="10.28515625" customWidth="1"/>
  </cols>
  <sheetData>
    <row r="1" spans="1:9" ht="25.5" customHeight="1">
      <c r="A1" s="338" t="s">
        <v>93</v>
      </c>
      <c r="B1" s="339"/>
      <c r="C1" s="339"/>
      <c r="D1" s="339"/>
      <c r="E1" s="339"/>
      <c r="F1" s="339"/>
      <c r="G1" s="339"/>
      <c r="H1" s="339"/>
      <c r="I1" s="339"/>
    </row>
    <row r="2" spans="1:9" ht="28.5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27" customHeight="1" thickBot="1">
      <c r="A3" s="269" t="s">
        <v>32</v>
      </c>
      <c r="B3" s="269" t="s">
        <v>33</v>
      </c>
      <c r="C3" s="269" t="s">
        <v>34</v>
      </c>
      <c r="D3" s="299" t="s">
        <v>35</v>
      </c>
      <c r="E3" s="299"/>
      <c r="F3" s="299"/>
      <c r="G3" s="299"/>
      <c r="H3" s="299"/>
      <c r="I3" s="300"/>
    </row>
    <row r="4" spans="1:9" ht="15.75" thickBot="1">
      <c r="A4" s="282"/>
      <c r="B4" s="282"/>
      <c r="C4" s="282"/>
      <c r="D4" s="301" t="s">
        <v>126</v>
      </c>
      <c r="E4" s="228"/>
      <c r="F4" s="269" t="s">
        <v>128</v>
      </c>
      <c r="G4" s="269" t="s">
        <v>152</v>
      </c>
      <c r="H4" s="269" t="s">
        <v>153</v>
      </c>
      <c r="I4" s="269" t="s">
        <v>154</v>
      </c>
    </row>
    <row r="5" spans="1:9" ht="50.25" customHeight="1" thickBot="1">
      <c r="A5" s="283"/>
      <c r="B5" s="283"/>
      <c r="C5" s="282"/>
      <c r="D5" s="19" t="s">
        <v>9</v>
      </c>
      <c r="E5" s="19" t="s">
        <v>37</v>
      </c>
      <c r="F5" s="282"/>
      <c r="G5" s="282"/>
      <c r="H5" s="282"/>
      <c r="I5" s="282"/>
    </row>
    <row r="6" spans="1:9" ht="135" customHeight="1" thickBot="1">
      <c r="A6" s="28" t="s">
        <v>54</v>
      </c>
      <c r="B6" s="56" t="s">
        <v>29</v>
      </c>
      <c r="C6" s="165" t="s">
        <v>31</v>
      </c>
      <c r="D6" s="209">
        <f>'Редакция 3'!D11</f>
        <v>13229.45</v>
      </c>
      <c r="E6" s="209">
        <f>'Редакция 3'!E11</f>
        <v>0</v>
      </c>
      <c r="F6" s="209">
        <f>'Редакция 3'!F11</f>
        <v>12039.98</v>
      </c>
      <c r="G6" s="209">
        <f>'Редакция 3'!G11</f>
        <v>12283.060000000001</v>
      </c>
      <c r="H6" s="209">
        <f>'Редакция 3'!H11</f>
        <v>12382.8552</v>
      </c>
      <c r="I6" s="209">
        <f>'Редакция 3'!I11</f>
        <v>12390.949999999999</v>
      </c>
    </row>
  </sheetData>
  <mergeCells count="10">
    <mergeCell ref="A1:I2"/>
    <mergeCell ref="A3:A5"/>
    <mergeCell ref="B3:B5"/>
    <mergeCell ref="C3:C5"/>
    <mergeCell ref="D3:I3"/>
    <mergeCell ref="I4:I5"/>
    <mergeCell ref="D4:E4"/>
    <mergeCell ref="F4:F5"/>
    <mergeCell ref="G4:G5"/>
    <mergeCell ref="H4:H5"/>
  </mergeCells>
  <pageMargins left="0.41" right="0.19" top="0.31" bottom="0.3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68"/>
  <sheetViews>
    <sheetView view="pageBreakPreview" zoomScale="89" zoomScaleSheetLayoutView="89" workbookViewId="0">
      <pane xSplit="3" ySplit="6" topLeftCell="D31" activePane="bottomRight" state="frozen"/>
      <selection pane="topRight" activeCell="D1" sqref="D1"/>
      <selection pane="bottomLeft" activeCell="A7" sqref="A7"/>
      <selection pane="bottomRight" activeCell="H36" sqref="H36"/>
    </sheetView>
  </sheetViews>
  <sheetFormatPr defaultRowHeight="15"/>
  <cols>
    <col min="1" max="1" width="10" style="157" customWidth="1"/>
    <col min="2" max="2" width="24" customWidth="1"/>
    <col min="3" max="3" width="15.140625" style="123" customWidth="1"/>
    <col min="4" max="4" width="12.42578125" customWidth="1"/>
    <col min="5" max="5" width="11" customWidth="1"/>
    <col min="6" max="6" width="11.5703125" customWidth="1"/>
    <col min="7" max="9" width="13.28515625" customWidth="1"/>
  </cols>
  <sheetData>
    <row r="1" spans="1:9" ht="20.25" customHeight="1">
      <c r="A1" s="338" t="s">
        <v>95</v>
      </c>
      <c r="B1" s="339"/>
      <c r="C1" s="339"/>
      <c r="D1" s="339"/>
      <c r="E1" s="339"/>
      <c r="F1" s="339"/>
      <c r="G1" s="339"/>
      <c r="H1" s="339"/>
      <c r="I1" s="339"/>
    </row>
    <row r="2" spans="1:9" ht="42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18.75" customHeight="1">
      <c r="A3" s="269" t="s">
        <v>0</v>
      </c>
      <c r="B3" s="269" t="s">
        <v>166</v>
      </c>
      <c r="C3" s="95" t="s">
        <v>84</v>
      </c>
      <c r="D3" s="235" t="s">
        <v>59</v>
      </c>
      <c r="E3" s="235"/>
      <c r="F3" s="235"/>
      <c r="G3" s="235"/>
      <c r="H3" s="235"/>
      <c r="I3" s="357"/>
    </row>
    <row r="4" spans="1:9" ht="12.75" customHeight="1" thickBot="1">
      <c r="A4" s="282"/>
      <c r="B4" s="282"/>
      <c r="C4" s="19" t="s">
        <v>58</v>
      </c>
      <c r="D4" s="237"/>
      <c r="E4" s="237"/>
      <c r="F4" s="237"/>
      <c r="G4" s="237"/>
      <c r="H4" s="237"/>
      <c r="I4" s="358"/>
    </row>
    <row r="5" spans="1:9" ht="15.75" thickBot="1">
      <c r="A5" s="282"/>
      <c r="B5" s="282"/>
      <c r="C5" s="20"/>
      <c r="D5" s="301" t="s">
        <v>60</v>
      </c>
      <c r="E5" s="228"/>
      <c r="F5" s="269" t="s">
        <v>124</v>
      </c>
      <c r="G5" s="269" t="s">
        <v>148</v>
      </c>
      <c r="H5" s="269" t="s">
        <v>155</v>
      </c>
      <c r="I5" s="269" t="s">
        <v>150</v>
      </c>
    </row>
    <row r="6" spans="1:9" ht="50.25" customHeight="1" thickBot="1">
      <c r="A6" s="283"/>
      <c r="B6" s="283"/>
      <c r="C6" s="21"/>
      <c r="D6" s="72" t="s">
        <v>9</v>
      </c>
      <c r="E6" s="72" t="s">
        <v>37</v>
      </c>
      <c r="F6" s="283"/>
      <c r="G6" s="283"/>
      <c r="H6" s="283"/>
      <c r="I6" s="283"/>
    </row>
    <row r="7" spans="1:9" ht="15.75" thickBot="1">
      <c r="A7" s="153">
        <v>1</v>
      </c>
      <c r="B7" s="29">
        <v>2</v>
      </c>
      <c r="C7" s="96">
        <v>3</v>
      </c>
      <c r="D7" s="29">
        <v>11</v>
      </c>
      <c r="E7" s="70">
        <v>12</v>
      </c>
      <c r="F7" s="81">
        <v>13</v>
      </c>
      <c r="G7" s="81">
        <v>14</v>
      </c>
      <c r="H7" s="81">
        <v>14</v>
      </c>
      <c r="I7" s="29">
        <v>14</v>
      </c>
    </row>
    <row r="8" spans="1:9" ht="15.75" thickBot="1">
      <c r="A8" s="269"/>
      <c r="B8" s="375" t="s">
        <v>139</v>
      </c>
      <c r="C8" s="62" t="s">
        <v>61</v>
      </c>
      <c r="D8" s="102">
        <f t="shared" ref="D8:I8" si="0">SUM(D9:D12)</f>
        <v>13229.45</v>
      </c>
      <c r="E8" s="102">
        <f t="shared" si="0"/>
        <v>0</v>
      </c>
      <c r="F8" s="102">
        <f t="shared" si="0"/>
        <v>12039.98</v>
      </c>
      <c r="G8" s="102">
        <f t="shared" ref="G8:H8" si="1">SUM(G9:G12)</f>
        <v>12283.060000000001</v>
      </c>
      <c r="H8" s="102">
        <f t="shared" si="1"/>
        <v>12382.8552</v>
      </c>
      <c r="I8" s="102">
        <f t="shared" si="0"/>
        <v>12390.949999999999</v>
      </c>
    </row>
    <row r="9" spans="1:9" ht="26.25" thickBot="1">
      <c r="A9" s="282"/>
      <c r="B9" s="376"/>
      <c r="C9" s="46" t="s">
        <v>104</v>
      </c>
      <c r="D9" s="111">
        <f t="shared" ref="D9:I9" si="2">D14</f>
        <v>0</v>
      </c>
      <c r="E9" s="111">
        <f t="shared" si="2"/>
        <v>0</v>
      </c>
      <c r="F9" s="111">
        <f t="shared" si="2"/>
        <v>0</v>
      </c>
      <c r="G9" s="111">
        <f t="shared" si="2"/>
        <v>0</v>
      </c>
      <c r="H9" s="111">
        <f t="shared" si="2"/>
        <v>0</v>
      </c>
      <c r="I9" s="111">
        <f t="shared" si="2"/>
        <v>0</v>
      </c>
    </row>
    <row r="10" spans="1:9" ht="26.25" thickBot="1">
      <c r="A10" s="282"/>
      <c r="B10" s="376"/>
      <c r="C10" s="46" t="s">
        <v>62</v>
      </c>
      <c r="D10" s="111">
        <f t="shared" ref="D10:I10" si="3">D15</f>
        <v>0</v>
      </c>
      <c r="E10" s="111">
        <f t="shared" si="3"/>
        <v>0</v>
      </c>
      <c r="F10" s="111">
        <f t="shared" si="3"/>
        <v>0</v>
      </c>
      <c r="G10" s="111">
        <f t="shared" si="3"/>
        <v>0</v>
      </c>
      <c r="H10" s="111">
        <f t="shared" si="3"/>
        <v>0</v>
      </c>
      <c r="I10" s="111">
        <f t="shared" si="3"/>
        <v>0</v>
      </c>
    </row>
    <row r="11" spans="1:9" ht="26.25" thickBot="1">
      <c r="A11" s="282"/>
      <c r="B11" s="376"/>
      <c r="C11" s="46" t="s">
        <v>63</v>
      </c>
      <c r="D11" s="111">
        <f t="shared" ref="D11:I11" si="4">D16</f>
        <v>13229.45</v>
      </c>
      <c r="E11" s="111">
        <f t="shared" si="4"/>
        <v>0</v>
      </c>
      <c r="F11" s="111">
        <f t="shared" si="4"/>
        <v>12039.98</v>
      </c>
      <c r="G11" s="111">
        <f t="shared" si="4"/>
        <v>12283.060000000001</v>
      </c>
      <c r="H11" s="111">
        <f t="shared" si="4"/>
        <v>12382.8552</v>
      </c>
      <c r="I11" s="111">
        <f t="shared" si="4"/>
        <v>12390.949999999999</v>
      </c>
    </row>
    <row r="12" spans="1:9" ht="27" customHeight="1" thickBot="1">
      <c r="A12" s="283"/>
      <c r="B12" s="377"/>
      <c r="C12" s="46" t="s">
        <v>64</v>
      </c>
      <c r="D12" s="111">
        <f t="shared" ref="D12:I12" si="5">D17</f>
        <v>0</v>
      </c>
      <c r="E12" s="111">
        <f t="shared" si="5"/>
        <v>0</v>
      </c>
      <c r="F12" s="111">
        <f t="shared" si="5"/>
        <v>0</v>
      </c>
      <c r="G12" s="111">
        <f t="shared" si="5"/>
        <v>0</v>
      </c>
      <c r="H12" s="111">
        <f t="shared" si="5"/>
        <v>0</v>
      </c>
      <c r="I12" s="111">
        <f t="shared" si="5"/>
        <v>0</v>
      </c>
    </row>
    <row r="13" spans="1:9" ht="15.75" customHeight="1" thickBot="1">
      <c r="A13" s="269"/>
      <c r="B13" s="375" t="s">
        <v>216</v>
      </c>
      <c r="C13" s="62" t="s">
        <v>61</v>
      </c>
      <c r="D13" s="102">
        <f t="shared" ref="D13:I13" si="6">SUM(D14:D17)</f>
        <v>13229.45</v>
      </c>
      <c r="E13" s="102">
        <f t="shared" si="6"/>
        <v>0</v>
      </c>
      <c r="F13" s="102">
        <f t="shared" si="6"/>
        <v>12039.98</v>
      </c>
      <c r="G13" s="102">
        <f t="shared" ref="G13:H13" si="7">SUM(G14:G17)</f>
        <v>12283.060000000001</v>
      </c>
      <c r="H13" s="102">
        <f t="shared" si="7"/>
        <v>12382.8552</v>
      </c>
      <c r="I13" s="102">
        <f t="shared" si="6"/>
        <v>12390.949999999999</v>
      </c>
    </row>
    <row r="14" spans="1:9" ht="26.25" thickBot="1">
      <c r="A14" s="282"/>
      <c r="B14" s="376"/>
      <c r="C14" s="46" t="s">
        <v>111</v>
      </c>
      <c r="D14" s="103">
        <f t="shared" ref="D14:I14" si="8">D20+D35+D40+D45+D50+D55+D60+D65</f>
        <v>0</v>
      </c>
      <c r="E14" s="103">
        <f t="shared" si="8"/>
        <v>0</v>
      </c>
      <c r="F14" s="103">
        <f t="shared" si="8"/>
        <v>0</v>
      </c>
      <c r="G14" s="103">
        <f t="shared" si="8"/>
        <v>0</v>
      </c>
      <c r="H14" s="103">
        <f t="shared" si="8"/>
        <v>0</v>
      </c>
      <c r="I14" s="103">
        <f t="shared" si="8"/>
        <v>0</v>
      </c>
    </row>
    <row r="15" spans="1:9" ht="26.25" thickBot="1">
      <c r="A15" s="282"/>
      <c r="B15" s="376"/>
      <c r="C15" s="46" t="s">
        <v>62</v>
      </c>
      <c r="D15" s="103">
        <f t="shared" ref="D15:I15" si="9">D21+D36+D41+D46+D51+D56+D61+D66</f>
        <v>0</v>
      </c>
      <c r="E15" s="103">
        <f t="shared" si="9"/>
        <v>0</v>
      </c>
      <c r="F15" s="103">
        <f t="shared" si="9"/>
        <v>0</v>
      </c>
      <c r="G15" s="103">
        <f t="shared" si="9"/>
        <v>0</v>
      </c>
      <c r="H15" s="103">
        <f t="shared" si="9"/>
        <v>0</v>
      </c>
      <c r="I15" s="103">
        <f t="shared" si="9"/>
        <v>0</v>
      </c>
    </row>
    <row r="16" spans="1:9" ht="26.25" thickBot="1">
      <c r="A16" s="282"/>
      <c r="B16" s="376"/>
      <c r="C16" s="46" t="s">
        <v>63</v>
      </c>
      <c r="D16" s="103">
        <f t="shared" ref="D16:I16" si="10">D22+D37+D42+D47+D52+D57+D62+D67</f>
        <v>13229.45</v>
      </c>
      <c r="E16" s="103">
        <f t="shared" si="10"/>
        <v>0</v>
      </c>
      <c r="F16" s="103">
        <f t="shared" si="10"/>
        <v>12039.98</v>
      </c>
      <c r="G16" s="103">
        <f t="shared" si="10"/>
        <v>12283.060000000001</v>
      </c>
      <c r="H16" s="103">
        <f t="shared" si="10"/>
        <v>12382.8552</v>
      </c>
      <c r="I16" s="103">
        <f t="shared" si="10"/>
        <v>12390.949999999999</v>
      </c>
    </row>
    <row r="17" spans="1:10" ht="26.25" thickBot="1">
      <c r="A17" s="283"/>
      <c r="B17" s="377"/>
      <c r="C17" s="46" t="s">
        <v>64</v>
      </c>
      <c r="D17" s="103">
        <f t="shared" ref="D17:I17" si="11">D23+D38+D43+D48+D53+D58+D63+D68</f>
        <v>0</v>
      </c>
      <c r="E17" s="103">
        <f t="shared" si="11"/>
        <v>0</v>
      </c>
      <c r="F17" s="103">
        <f t="shared" si="11"/>
        <v>0</v>
      </c>
      <c r="G17" s="103">
        <f t="shared" si="11"/>
        <v>0</v>
      </c>
      <c r="H17" s="103">
        <f t="shared" si="11"/>
        <v>0</v>
      </c>
      <c r="I17" s="103">
        <f t="shared" si="11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customHeight="1" thickBot="1">
      <c r="A19" s="269">
        <v>1</v>
      </c>
      <c r="B19" s="266" t="s">
        <v>217</v>
      </c>
      <c r="C19" s="62" t="s">
        <v>61</v>
      </c>
      <c r="D19" s="102">
        <f t="shared" ref="D19:I19" si="12">SUM(D20:D23)</f>
        <v>3409.0599999999995</v>
      </c>
      <c r="E19" s="102">
        <f t="shared" si="12"/>
        <v>0</v>
      </c>
      <c r="F19" s="102">
        <f t="shared" si="12"/>
        <v>2426.7599999999998</v>
      </c>
      <c r="G19" s="102">
        <f t="shared" si="12"/>
        <v>2447.35</v>
      </c>
      <c r="H19" s="102">
        <f t="shared" si="12"/>
        <v>2455.14</v>
      </c>
      <c r="I19" s="102">
        <f t="shared" si="12"/>
        <v>2463.23</v>
      </c>
    </row>
    <row r="20" spans="1:10" ht="26.25" thickBot="1">
      <c r="A20" s="282"/>
      <c r="B20" s="273"/>
      <c r="C20" s="138" t="s">
        <v>102</v>
      </c>
      <c r="D20" s="103">
        <f t="shared" ref="D20:I20" si="13">D25+D30</f>
        <v>0</v>
      </c>
      <c r="E20" s="103">
        <f t="shared" si="13"/>
        <v>0</v>
      </c>
      <c r="F20" s="103">
        <f t="shared" si="13"/>
        <v>0</v>
      </c>
      <c r="G20" s="103">
        <f t="shared" si="13"/>
        <v>0</v>
      </c>
      <c r="H20" s="103">
        <f t="shared" si="13"/>
        <v>0</v>
      </c>
      <c r="I20" s="103">
        <f t="shared" si="13"/>
        <v>0</v>
      </c>
    </row>
    <row r="21" spans="1:10" ht="26.25" thickBot="1">
      <c r="A21" s="282"/>
      <c r="B21" s="273"/>
      <c r="C21" s="138" t="s">
        <v>62</v>
      </c>
      <c r="D21" s="103">
        <f t="shared" ref="D21:I21" si="14">D26+D31</f>
        <v>0</v>
      </c>
      <c r="E21" s="103">
        <f t="shared" si="14"/>
        <v>0</v>
      </c>
      <c r="F21" s="103">
        <f t="shared" si="14"/>
        <v>0</v>
      </c>
      <c r="G21" s="103">
        <f t="shared" si="14"/>
        <v>0</v>
      </c>
      <c r="H21" s="103">
        <f t="shared" si="14"/>
        <v>0</v>
      </c>
      <c r="I21" s="103">
        <f t="shared" si="14"/>
        <v>0</v>
      </c>
    </row>
    <row r="22" spans="1:10" ht="26.25" thickBot="1">
      <c r="A22" s="282"/>
      <c r="B22" s="273"/>
      <c r="C22" s="138" t="s">
        <v>63</v>
      </c>
      <c r="D22" s="103">
        <f t="shared" ref="D22:I22" si="15">D27+D32</f>
        <v>3409.0599999999995</v>
      </c>
      <c r="E22" s="103">
        <f t="shared" si="15"/>
        <v>0</v>
      </c>
      <c r="F22" s="103">
        <f t="shared" si="15"/>
        <v>2426.7599999999998</v>
      </c>
      <c r="G22" s="103">
        <f t="shared" si="15"/>
        <v>2447.35</v>
      </c>
      <c r="H22" s="103">
        <f t="shared" si="15"/>
        <v>2455.14</v>
      </c>
      <c r="I22" s="103">
        <f t="shared" si="15"/>
        <v>2463.23</v>
      </c>
    </row>
    <row r="23" spans="1:10" ht="26.25" thickBot="1">
      <c r="A23" s="283"/>
      <c r="B23" s="274"/>
      <c r="C23" s="138" t="s">
        <v>64</v>
      </c>
      <c r="D23" s="103">
        <f t="shared" ref="D23:I23" si="16">D28+D33</f>
        <v>0</v>
      </c>
      <c r="E23" s="103">
        <f t="shared" si="16"/>
        <v>0</v>
      </c>
      <c r="F23" s="103">
        <f t="shared" si="16"/>
        <v>0</v>
      </c>
      <c r="G23" s="103">
        <f t="shared" si="16"/>
        <v>0</v>
      </c>
      <c r="H23" s="103">
        <f t="shared" si="16"/>
        <v>0</v>
      </c>
      <c r="I23" s="103">
        <f t="shared" si="16"/>
        <v>0</v>
      </c>
    </row>
    <row r="24" spans="1:10" ht="15.75" customHeight="1" thickBot="1">
      <c r="A24" s="269"/>
      <c r="B24" s="266" t="s">
        <v>169</v>
      </c>
      <c r="C24" s="62" t="s">
        <v>61</v>
      </c>
      <c r="D24" s="102">
        <f t="shared" ref="D24:I24" si="17">SUM(D25:D28)</f>
        <v>2227.4899999999998</v>
      </c>
      <c r="E24" s="102">
        <f t="shared" si="17"/>
        <v>0</v>
      </c>
      <c r="F24" s="102">
        <f t="shared" ref="F24:H24" si="18">SUM(F25:F28)</f>
        <v>2239.56</v>
      </c>
      <c r="G24" s="102">
        <f t="shared" si="18"/>
        <v>2252.66</v>
      </c>
      <c r="H24" s="102">
        <f t="shared" si="18"/>
        <v>2252.66</v>
      </c>
      <c r="I24" s="102">
        <f t="shared" si="17"/>
        <v>2252.66</v>
      </c>
    </row>
    <row r="25" spans="1:10" ht="26.25" thickBot="1">
      <c r="A25" s="282"/>
      <c r="B25" s="273"/>
      <c r="C25" s="46" t="s">
        <v>102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10" ht="26.25" thickBot="1">
      <c r="A26" s="282"/>
      <c r="B26" s="273"/>
      <c r="C26" s="46" t="s">
        <v>62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10" ht="26.25" thickBot="1">
      <c r="A27" s="282"/>
      <c r="B27" s="273"/>
      <c r="C27" s="46" t="s">
        <v>63</v>
      </c>
      <c r="D27" s="103">
        <v>2227.4899999999998</v>
      </c>
      <c r="E27" s="103">
        <v>0</v>
      </c>
      <c r="F27" s="103">
        <v>2239.56</v>
      </c>
      <c r="G27" s="103">
        <v>2252.66</v>
      </c>
      <c r="H27" s="103">
        <v>2252.66</v>
      </c>
      <c r="I27" s="103">
        <v>2252.66</v>
      </c>
    </row>
    <row r="28" spans="1:10" ht="26.25" thickBot="1">
      <c r="A28" s="283"/>
      <c r="B28" s="274"/>
      <c r="C28" s="46" t="s">
        <v>64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10" ht="15.75" customHeight="1" thickBot="1">
      <c r="A29" s="269"/>
      <c r="B29" s="269" t="s">
        <v>170</v>
      </c>
      <c r="C29" s="62" t="s">
        <v>61</v>
      </c>
      <c r="D29" s="102">
        <f t="shared" ref="D29:I29" si="19">SUM(D30:D33)</f>
        <v>1181.57</v>
      </c>
      <c r="E29" s="102">
        <f t="shared" si="19"/>
        <v>0</v>
      </c>
      <c r="F29" s="102">
        <f t="shared" ref="F29:H29" si="20">SUM(F30:F33)</f>
        <v>187.2</v>
      </c>
      <c r="G29" s="102">
        <f t="shared" si="20"/>
        <v>194.69</v>
      </c>
      <c r="H29" s="102">
        <f t="shared" si="20"/>
        <v>202.48</v>
      </c>
      <c r="I29" s="102">
        <f t="shared" si="19"/>
        <v>210.57</v>
      </c>
    </row>
    <row r="30" spans="1:10" ht="26.25" thickBot="1">
      <c r="A30" s="282"/>
      <c r="B30" s="223"/>
      <c r="C30" s="46" t="s">
        <v>104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</row>
    <row r="31" spans="1:10" ht="26.25" thickBot="1">
      <c r="A31" s="282"/>
      <c r="B31" s="223"/>
      <c r="C31" s="46" t="s">
        <v>62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10" ht="26.25" thickBot="1">
      <c r="A32" s="282"/>
      <c r="B32" s="223"/>
      <c r="C32" s="46" t="s">
        <v>63</v>
      </c>
      <c r="D32" s="103">
        <v>1181.57</v>
      </c>
      <c r="E32" s="103"/>
      <c r="F32" s="103">
        <v>187.2</v>
      </c>
      <c r="G32" s="103">
        <v>194.69</v>
      </c>
      <c r="H32" s="103">
        <v>202.48</v>
      </c>
      <c r="I32" s="103">
        <v>210.57</v>
      </c>
    </row>
    <row r="33" spans="1:9" ht="26.25" thickBot="1">
      <c r="A33" s="283"/>
      <c r="B33" s="224"/>
      <c r="C33" s="46" t="s">
        <v>64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9" ht="15.75" thickBot="1">
      <c r="A34" s="269">
        <v>2</v>
      </c>
      <c r="B34" s="375" t="s">
        <v>193</v>
      </c>
      <c r="C34" s="62" t="s">
        <v>61</v>
      </c>
      <c r="D34" s="102">
        <f t="shared" ref="D34:I34" si="21">SUM(D35:D38)</f>
        <v>3641.76</v>
      </c>
      <c r="E34" s="102">
        <f t="shared" si="21"/>
        <v>0</v>
      </c>
      <c r="F34" s="102">
        <f t="shared" ref="F34:H34" si="22">SUM(F35:F38)</f>
        <v>3483.65</v>
      </c>
      <c r="G34" s="102">
        <f t="shared" si="22"/>
        <v>3520.14</v>
      </c>
      <c r="H34" s="102">
        <f t="shared" si="22"/>
        <v>3520.14</v>
      </c>
      <c r="I34" s="102">
        <f t="shared" si="21"/>
        <v>3520.14</v>
      </c>
    </row>
    <row r="35" spans="1:9" ht="26.25" thickBot="1">
      <c r="A35" s="282"/>
      <c r="B35" s="376"/>
      <c r="C35" s="46" t="s">
        <v>104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</row>
    <row r="36" spans="1:9" ht="26.25" thickBot="1">
      <c r="A36" s="282"/>
      <c r="B36" s="376"/>
      <c r="C36" s="46" t="s">
        <v>62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</row>
    <row r="37" spans="1:9" ht="26.25" thickBot="1">
      <c r="A37" s="282"/>
      <c r="B37" s="376"/>
      <c r="C37" s="46" t="s">
        <v>63</v>
      </c>
      <c r="D37" s="103">
        <v>3641.76</v>
      </c>
      <c r="E37" s="103"/>
      <c r="F37" s="103">
        <v>3483.65</v>
      </c>
      <c r="G37" s="103">
        <v>3520.14</v>
      </c>
      <c r="H37" s="103">
        <v>3520.14</v>
      </c>
      <c r="I37" s="103">
        <v>3520.14</v>
      </c>
    </row>
    <row r="38" spans="1:9" ht="26.25" thickBot="1">
      <c r="A38" s="283"/>
      <c r="B38" s="377"/>
      <c r="C38" s="46" t="s">
        <v>64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5.75" thickBot="1">
      <c r="A39" s="269">
        <v>3</v>
      </c>
      <c r="B39" s="375" t="s">
        <v>194</v>
      </c>
      <c r="C39" s="62" t="s">
        <v>61</v>
      </c>
      <c r="D39" s="102">
        <f t="shared" ref="D39:I39" si="23">SUM(D40:D43)</f>
        <v>2388.66</v>
      </c>
      <c r="E39" s="102">
        <f t="shared" si="23"/>
        <v>0</v>
      </c>
      <c r="F39" s="102">
        <f t="shared" ref="F39:H39" si="24">SUM(F40:F43)</f>
        <v>2395.9</v>
      </c>
      <c r="G39" s="102">
        <f t="shared" si="24"/>
        <v>2403.4299999999998</v>
      </c>
      <c r="H39" s="102">
        <f t="shared" si="24"/>
        <v>2403.4299999999998</v>
      </c>
      <c r="I39" s="102">
        <f t="shared" si="23"/>
        <v>2403.4299999999998</v>
      </c>
    </row>
    <row r="40" spans="1:9" ht="26.25" thickBot="1">
      <c r="A40" s="282"/>
      <c r="B40" s="376"/>
      <c r="C40" s="46" t="s">
        <v>102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ht="26.25" thickBot="1">
      <c r="A41" s="282"/>
      <c r="B41" s="376"/>
      <c r="C41" s="46" t="s">
        <v>62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ht="26.25" thickBot="1">
      <c r="A42" s="282"/>
      <c r="B42" s="376"/>
      <c r="C42" s="46" t="s">
        <v>63</v>
      </c>
      <c r="D42" s="103">
        <v>2388.66</v>
      </c>
      <c r="E42" s="103"/>
      <c r="F42" s="103">
        <v>2395.9</v>
      </c>
      <c r="G42" s="103">
        <v>2403.4299999999998</v>
      </c>
      <c r="H42" s="103">
        <v>2403.4299999999998</v>
      </c>
      <c r="I42" s="103">
        <v>2403.4299999999998</v>
      </c>
    </row>
    <row r="43" spans="1:9" ht="26.25" thickBot="1">
      <c r="A43" s="283"/>
      <c r="B43" s="377"/>
      <c r="C43" s="46" t="s">
        <v>64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ht="15.75" thickBot="1">
      <c r="A44" s="369">
        <v>4</v>
      </c>
      <c r="B44" s="372" t="s">
        <v>195</v>
      </c>
      <c r="C44" s="122" t="s">
        <v>97</v>
      </c>
      <c r="D44" s="102">
        <f t="shared" ref="D44:I44" si="25">SUM(D45:D48)</f>
        <v>1353.85</v>
      </c>
      <c r="E44" s="102">
        <f t="shared" si="25"/>
        <v>0</v>
      </c>
      <c r="F44" s="102">
        <f t="shared" ref="F44:H44" si="26">SUM(F45:F48)</f>
        <v>1319.07</v>
      </c>
      <c r="G44" s="102">
        <f t="shared" si="26"/>
        <v>1324.01</v>
      </c>
      <c r="H44" s="102">
        <f t="shared" si="26"/>
        <v>1324.01</v>
      </c>
      <c r="I44" s="102">
        <f t="shared" si="25"/>
        <v>1324.01</v>
      </c>
    </row>
    <row r="45" spans="1:9" ht="27" thickBot="1">
      <c r="A45" s="370"/>
      <c r="B45" s="373"/>
      <c r="C45" s="122" t="s">
        <v>103</v>
      </c>
      <c r="D45" s="112">
        <v>0</v>
      </c>
      <c r="E45" s="112">
        <v>0</v>
      </c>
      <c r="F45" s="112">
        <v>0</v>
      </c>
      <c r="G45" s="137">
        <v>0</v>
      </c>
      <c r="H45" s="137">
        <v>0</v>
      </c>
      <c r="I45" s="112">
        <v>0</v>
      </c>
    </row>
    <row r="46" spans="1:9" ht="27" thickBot="1">
      <c r="A46" s="370"/>
      <c r="B46" s="373"/>
      <c r="C46" s="122" t="s">
        <v>62</v>
      </c>
      <c r="D46" s="112">
        <v>0</v>
      </c>
      <c r="E46" s="112">
        <v>0</v>
      </c>
      <c r="F46" s="112">
        <v>0</v>
      </c>
      <c r="G46" s="137">
        <v>0</v>
      </c>
      <c r="H46" s="137">
        <v>0</v>
      </c>
      <c r="I46" s="112">
        <v>0</v>
      </c>
    </row>
    <row r="47" spans="1:9" ht="27" thickBot="1">
      <c r="A47" s="370"/>
      <c r="B47" s="373"/>
      <c r="C47" s="122" t="s">
        <v>63</v>
      </c>
      <c r="D47" s="112">
        <v>1353.85</v>
      </c>
      <c r="E47" s="112">
        <v>0</v>
      </c>
      <c r="F47" s="112">
        <v>1319.07</v>
      </c>
      <c r="G47" s="137">
        <v>1324.01</v>
      </c>
      <c r="H47" s="137">
        <v>1324.01</v>
      </c>
      <c r="I47" s="137">
        <v>1324.01</v>
      </c>
    </row>
    <row r="48" spans="1:9" ht="27" thickBot="1">
      <c r="A48" s="371"/>
      <c r="B48" s="374"/>
      <c r="C48" s="122" t="s">
        <v>64</v>
      </c>
      <c r="D48" s="112">
        <v>0</v>
      </c>
      <c r="E48" s="112">
        <v>0</v>
      </c>
      <c r="F48" s="112">
        <v>0</v>
      </c>
      <c r="G48" s="137">
        <v>0</v>
      </c>
      <c r="H48" s="137">
        <v>0</v>
      </c>
      <c r="I48" s="112">
        <v>0</v>
      </c>
    </row>
    <row r="49" spans="1:9" ht="15.75" thickBot="1">
      <c r="A49" s="369">
        <v>5</v>
      </c>
      <c r="B49" s="372" t="s">
        <v>197</v>
      </c>
      <c r="C49" s="122" t="s">
        <v>97</v>
      </c>
      <c r="D49" s="102">
        <f t="shared" ref="D49:I49" si="27">SUM(D50:D53)</f>
        <v>2126.6</v>
      </c>
      <c r="E49" s="102">
        <f t="shared" si="27"/>
        <v>0</v>
      </c>
      <c r="F49" s="102">
        <f t="shared" si="27"/>
        <v>2126.6</v>
      </c>
      <c r="G49" s="102">
        <f t="shared" si="27"/>
        <v>2300.13</v>
      </c>
      <c r="H49" s="102">
        <f t="shared" si="27"/>
        <v>2392.1352000000002</v>
      </c>
      <c r="I49" s="102">
        <f t="shared" si="27"/>
        <v>2392.14</v>
      </c>
    </row>
    <row r="50" spans="1:9" ht="27" thickBot="1">
      <c r="A50" s="370"/>
      <c r="B50" s="373"/>
      <c r="C50" s="122" t="s">
        <v>103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137">
        <v>0</v>
      </c>
    </row>
    <row r="51" spans="1:9" ht="27" thickBot="1">
      <c r="A51" s="370"/>
      <c r="B51" s="373"/>
      <c r="C51" s="122" t="s">
        <v>62</v>
      </c>
      <c r="D51" s="137">
        <v>0</v>
      </c>
      <c r="E51" s="137">
        <v>0</v>
      </c>
      <c r="F51" s="137">
        <v>0</v>
      </c>
      <c r="G51" s="137">
        <v>0</v>
      </c>
      <c r="H51" s="137">
        <v>0</v>
      </c>
      <c r="I51" s="137">
        <v>0</v>
      </c>
    </row>
    <row r="52" spans="1:9" ht="27" thickBot="1">
      <c r="A52" s="370"/>
      <c r="B52" s="373"/>
      <c r="C52" s="122" t="s">
        <v>63</v>
      </c>
      <c r="D52" s="137">
        <v>2126.6</v>
      </c>
      <c r="E52" s="137">
        <v>0</v>
      </c>
      <c r="F52" s="137">
        <v>2126.6</v>
      </c>
      <c r="G52" s="137">
        <v>2300.13</v>
      </c>
      <c r="H52" s="137">
        <f>G52*1.04</f>
        <v>2392.1352000000002</v>
      </c>
      <c r="I52" s="137">
        <v>2392.14</v>
      </c>
    </row>
    <row r="53" spans="1:9" ht="27" thickBot="1">
      <c r="A53" s="371"/>
      <c r="B53" s="374"/>
      <c r="C53" s="122" t="s">
        <v>64</v>
      </c>
      <c r="D53" s="137">
        <v>0</v>
      </c>
      <c r="E53" s="137">
        <v>0</v>
      </c>
      <c r="F53" s="137">
        <v>0</v>
      </c>
      <c r="G53" s="137">
        <v>0</v>
      </c>
      <c r="H53" s="137">
        <v>0</v>
      </c>
      <c r="I53" s="137">
        <v>0</v>
      </c>
    </row>
    <row r="54" spans="1:9" ht="15.75" thickBot="1">
      <c r="A54" s="369">
        <v>6</v>
      </c>
      <c r="B54" s="372" t="s">
        <v>199</v>
      </c>
      <c r="C54" s="122" t="s">
        <v>97</v>
      </c>
      <c r="D54" s="102">
        <f t="shared" ref="D54:I54" si="28">SUM(D55:D58)</f>
        <v>288</v>
      </c>
      <c r="E54" s="102">
        <f t="shared" si="28"/>
        <v>0</v>
      </c>
      <c r="F54" s="102">
        <f t="shared" si="28"/>
        <v>288</v>
      </c>
      <c r="G54" s="102">
        <f t="shared" si="28"/>
        <v>288</v>
      </c>
      <c r="H54" s="102">
        <f t="shared" si="28"/>
        <v>288</v>
      </c>
      <c r="I54" s="102">
        <f t="shared" si="28"/>
        <v>288</v>
      </c>
    </row>
    <row r="55" spans="1:9" ht="27" thickBot="1">
      <c r="A55" s="370"/>
      <c r="B55" s="373"/>
      <c r="C55" s="122" t="s">
        <v>103</v>
      </c>
      <c r="D55" s="137">
        <v>0</v>
      </c>
      <c r="E55" s="137">
        <v>0</v>
      </c>
      <c r="F55" s="137">
        <v>0</v>
      </c>
      <c r="G55" s="137">
        <v>0</v>
      </c>
      <c r="H55" s="137">
        <v>0</v>
      </c>
      <c r="I55" s="137">
        <v>0</v>
      </c>
    </row>
    <row r="56" spans="1:9" ht="27" thickBot="1">
      <c r="A56" s="370"/>
      <c r="B56" s="373"/>
      <c r="C56" s="122" t="s">
        <v>62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137">
        <v>0</v>
      </c>
    </row>
    <row r="57" spans="1:9" ht="27" thickBot="1">
      <c r="A57" s="370"/>
      <c r="B57" s="373"/>
      <c r="C57" s="122" t="s">
        <v>63</v>
      </c>
      <c r="D57" s="137">
        <v>288</v>
      </c>
      <c r="E57" s="137">
        <v>0</v>
      </c>
      <c r="F57" s="137">
        <v>288</v>
      </c>
      <c r="G57" s="137">
        <v>288</v>
      </c>
      <c r="H57" s="137">
        <v>288</v>
      </c>
      <c r="I57" s="137">
        <v>288</v>
      </c>
    </row>
    <row r="58" spans="1:9" ht="27" thickBot="1">
      <c r="A58" s="371"/>
      <c r="B58" s="374"/>
      <c r="C58" s="122" t="s">
        <v>64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</row>
    <row r="59" spans="1:9" ht="15.75" thickBot="1">
      <c r="A59" s="369">
        <v>7</v>
      </c>
      <c r="B59" s="372" t="s">
        <v>179</v>
      </c>
      <c r="C59" s="122" t="s">
        <v>97</v>
      </c>
      <c r="D59" s="102">
        <f t="shared" ref="D59:I59" si="29">SUM(D60:D63)</f>
        <v>0</v>
      </c>
      <c r="E59" s="102">
        <f t="shared" si="29"/>
        <v>0</v>
      </c>
      <c r="F59" s="102">
        <f t="shared" si="29"/>
        <v>0</v>
      </c>
      <c r="G59" s="102">
        <f t="shared" si="29"/>
        <v>0</v>
      </c>
      <c r="H59" s="102">
        <f t="shared" si="29"/>
        <v>0</v>
      </c>
      <c r="I59" s="102">
        <f t="shared" si="29"/>
        <v>0</v>
      </c>
    </row>
    <row r="60" spans="1:9" ht="27" thickBot="1">
      <c r="A60" s="370"/>
      <c r="B60" s="373"/>
      <c r="C60" s="122" t="s">
        <v>103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</row>
    <row r="61" spans="1:9" ht="27" thickBot="1">
      <c r="A61" s="370"/>
      <c r="B61" s="373"/>
      <c r="C61" s="122" t="s">
        <v>62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137">
        <v>0</v>
      </c>
    </row>
    <row r="62" spans="1:9" ht="27" thickBot="1">
      <c r="A62" s="370"/>
      <c r="B62" s="373"/>
      <c r="C62" s="122" t="s">
        <v>63</v>
      </c>
      <c r="D62" s="137"/>
      <c r="E62" s="137">
        <v>0</v>
      </c>
      <c r="F62" s="137"/>
      <c r="G62" s="137"/>
      <c r="H62" s="137"/>
      <c r="I62" s="137"/>
    </row>
    <row r="63" spans="1:9" ht="27" thickBot="1">
      <c r="A63" s="371"/>
      <c r="B63" s="374"/>
      <c r="C63" s="122" t="s">
        <v>64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137">
        <v>0</v>
      </c>
    </row>
    <row r="64" spans="1:9" ht="15.75" thickBot="1">
      <c r="A64" s="369">
        <v>8</v>
      </c>
      <c r="B64" s="372" t="s">
        <v>228</v>
      </c>
      <c r="C64" s="122" t="s">
        <v>97</v>
      </c>
      <c r="D64" s="102">
        <f t="shared" ref="D64:I64" si="30">SUM(D65:D68)</f>
        <v>21.52</v>
      </c>
      <c r="E64" s="102">
        <f t="shared" si="30"/>
        <v>0</v>
      </c>
      <c r="F64" s="102">
        <f t="shared" si="30"/>
        <v>0</v>
      </c>
      <c r="G64" s="102">
        <f t="shared" si="30"/>
        <v>0</v>
      </c>
      <c r="H64" s="102">
        <f t="shared" si="30"/>
        <v>0</v>
      </c>
      <c r="I64" s="102">
        <f t="shared" si="30"/>
        <v>0</v>
      </c>
    </row>
    <row r="65" spans="1:9" ht="27" thickBot="1">
      <c r="A65" s="370"/>
      <c r="B65" s="373"/>
      <c r="C65" s="122" t="s">
        <v>103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</row>
    <row r="66" spans="1:9" ht="27" thickBot="1">
      <c r="A66" s="370"/>
      <c r="B66" s="373"/>
      <c r="C66" s="122" t="s">
        <v>62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137">
        <v>0</v>
      </c>
    </row>
    <row r="67" spans="1:9" ht="27" thickBot="1">
      <c r="A67" s="370"/>
      <c r="B67" s="373"/>
      <c r="C67" s="122" t="s">
        <v>63</v>
      </c>
      <c r="D67" s="137">
        <v>21.52</v>
      </c>
      <c r="E67" s="137">
        <v>0</v>
      </c>
      <c r="F67" s="137"/>
      <c r="G67" s="137"/>
      <c r="H67" s="137"/>
      <c r="I67" s="137"/>
    </row>
    <row r="68" spans="1:9" ht="27" thickBot="1">
      <c r="A68" s="371"/>
      <c r="B68" s="374"/>
      <c r="C68" s="122" t="s">
        <v>64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137">
        <v>0</v>
      </c>
    </row>
  </sheetData>
  <mergeCells count="34">
    <mergeCell ref="A1:I2"/>
    <mergeCell ref="A39:A43"/>
    <mergeCell ref="B39:B43"/>
    <mergeCell ref="A29:A33"/>
    <mergeCell ref="B29:B33"/>
    <mergeCell ref="A13:A17"/>
    <mergeCell ref="B13:B17"/>
    <mergeCell ref="A3:A6"/>
    <mergeCell ref="D3:I4"/>
    <mergeCell ref="I5:I6"/>
    <mergeCell ref="A8:A12"/>
    <mergeCell ref="B8:B12"/>
    <mergeCell ref="B3:B6"/>
    <mergeCell ref="A34:A38"/>
    <mergeCell ref="B34:B38"/>
    <mergeCell ref="A24:A28"/>
    <mergeCell ref="A49:A53"/>
    <mergeCell ref="B49:B53"/>
    <mergeCell ref="A59:A63"/>
    <mergeCell ref="B59:B63"/>
    <mergeCell ref="A64:A68"/>
    <mergeCell ref="B64:B68"/>
    <mergeCell ref="A54:A58"/>
    <mergeCell ref="B54:B58"/>
    <mergeCell ref="A44:A48"/>
    <mergeCell ref="B44:B48"/>
    <mergeCell ref="A18:I18"/>
    <mergeCell ref="A19:A23"/>
    <mergeCell ref="B19:B23"/>
    <mergeCell ref="D5:E5"/>
    <mergeCell ref="F5:F6"/>
    <mergeCell ref="G5:G6"/>
    <mergeCell ref="H5:H6"/>
    <mergeCell ref="B24:B28"/>
  </mergeCells>
  <pageMargins left="0.48" right="0.19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8"/>
  <sheetViews>
    <sheetView showRuler="0" view="pageBreakPreview" zoomScale="93" zoomScaleSheetLayoutView="93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E105" sqref="E105"/>
    </sheetView>
  </sheetViews>
  <sheetFormatPr defaultRowHeight="15"/>
  <cols>
    <col min="1" max="1" width="21.42578125" style="147" customWidth="1"/>
    <col min="2" max="2" width="32.5703125" style="149" customWidth="1"/>
    <col min="3" max="3" width="15.7109375" customWidth="1"/>
    <col min="4" max="6" width="11.28515625" customWidth="1"/>
    <col min="7" max="9" width="11.42578125" customWidth="1"/>
  </cols>
  <sheetData>
    <row r="1" spans="1:9" ht="15.75">
      <c r="H1" s="244" t="s">
        <v>164</v>
      </c>
      <c r="I1" s="244"/>
    </row>
    <row r="2" spans="1:9">
      <c r="A2" s="290" t="s">
        <v>88</v>
      </c>
      <c r="B2" s="291"/>
      <c r="C2" s="291"/>
      <c r="D2" s="291"/>
      <c r="E2" s="291"/>
      <c r="F2" s="291"/>
      <c r="G2" s="291"/>
      <c r="H2" s="291"/>
      <c r="I2" s="291"/>
    </row>
    <row r="3" spans="1:9" ht="39" customHeight="1" thickBot="1">
      <c r="A3" s="292"/>
      <c r="B3" s="292"/>
      <c r="C3" s="292"/>
      <c r="D3" s="292"/>
      <c r="E3" s="292"/>
      <c r="F3" s="292"/>
      <c r="G3" s="292"/>
      <c r="H3" s="292"/>
      <c r="I3" s="292"/>
    </row>
    <row r="4" spans="1:9" ht="27" customHeight="1">
      <c r="A4" s="241" t="s">
        <v>85</v>
      </c>
      <c r="B4" s="279" t="s">
        <v>166</v>
      </c>
      <c r="C4" s="67" t="s">
        <v>84</v>
      </c>
      <c r="D4" s="293" t="s">
        <v>59</v>
      </c>
      <c r="E4" s="293"/>
      <c r="F4" s="293"/>
      <c r="G4" s="293"/>
      <c r="H4" s="293"/>
      <c r="I4" s="294"/>
    </row>
    <row r="5" spans="1:9" ht="17.25" customHeight="1" thickBot="1">
      <c r="A5" s="242"/>
      <c r="B5" s="280"/>
      <c r="C5" s="5" t="s">
        <v>58</v>
      </c>
      <c r="D5" s="295"/>
      <c r="E5" s="295"/>
      <c r="F5" s="295"/>
      <c r="G5" s="295"/>
      <c r="H5" s="295"/>
      <c r="I5" s="296"/>
    </row>
    <row r="6" spans="1:9" ht="15.75" thickBot="1">
      <c r="A6" s="242"/>
      <c r="B6" s="280"/>
      <c r="C6" s="10"/>
      <c r="D6" s="297" t="s">
        <v>60</v>
      </c>
      <c r="E6" s="228"/>
      <c r="F6" s="269" t="s">
        <v>124</v>
      </c>
      <c r="G6" s="279" t="s">
        <v>148</v>
      </c>
      <c r="H6" s="279" t="s">
        <v>155</v>
      </c>
      <c r="I6" s="279" t="s">
        <v>150</v>
      </c>
    </row>
    <row r="7" spans="1:9" ht="39" thickBot="1">
      <c r="A7" s="243"/>
      <c r="B7" s="281"/>
      <c r="C7" s="11"/>
      <c r="D7" s="68" t="s">
        <v>9</v>
      </c>
      <c r="E7" s="68" t="s">
        <v>37</v>
      </c>
      <c r="F7" s="278"/>
      <c r="G7" s="281"/>
      <c r="H7" s="281"/>
      <c r="I7" s="281"/>
    </row>
    <row r="8" spans="1:9" ht="15.75" thickBot="1">
      <c r="A8" s="150">
        <v>1</v>
      </c>
      <c r="B8" s="151">
        <v>2</v>
      </c>
      <c r="C8" s="14">
        <v>3</v>
      </c>
      <c r="D8" s="14">
        <v>11</v>
      </c>
      <c r="E8" s="71">
        <v>12</v>
      </c>
      <c r="F8" s="82">
        <v>13</v>
      </c>
      <c r="G8" s="135">
        <v>14</v>
      </c>
      <c r="H8" s="135">
        <v>14</v>
      </c>
      <c r="I8" s="14">
        <v>14</v>
      </c>
    </row>
    <row r="9" spans="1:9" ht="19.5" customHeight="1" thickBot="1">
      <c r="A9" s="270" t="s">
        <v>86</v>
      </c>
      <c r="B9" s="279" t="s">
        <v>87</v>
      </c>
      <c r="C9" s="32" t="s">
        <v>61</v>
      </c>
      <c r="D9" s="87">
        <f t="shared" ref="D9:I13" si="0">SUM(D14,D59,D104,D144,D204,D214)</f>
        <v>86120.55</v>
      </c>
      <c r="E9" s="87">
        <f t="shared" si="0"/>
        <v>0</v>
      </c>
      <c r="F9" s="87">
        <f t="shared" si="0"/>
        <v>82480.010800000004</v>
      </c>
      <c r="G9" s="87">
        <f t="shared" si="0"/>
        <v>84468.390432000015</v>
      </c>
      <c r="H9" s="87">
        <f t="shared" si="0"/>
        <v>83100.623249280005</v>
      </c>
      <c r="I9" s="87">
        <f t="shared" si="0"/>
        <v>83272.92517125119</v>
      </c>
    </row>
    <row r="10" spans="1:9" ht="26.25" thickBot="1">
      <c r="A10" s="271"/>
      <c r="B10" s="280"/>
      <c r="C10" s="59" t="s">
        <v>111</v>
      </c>
      <c r="D10" s="103">
        <f t="shared" si="0"/>
        <v>387.68</v>
      </c>
      <c r="E10" s="103">
        <f t="shared" si="0"/>
        <v>0</v>
      </c>
      <c r="F10" s="103">
        <f t="shared" si="0"/>
        <v>387.68</v>
      </c>
      <c r="G10" s="103">
        <f t="shared" si="0"/>
        <v>387.68</v>
      </c>
      <c r="H10" s="103">
        <f t="shared" si="0"/>
        <v>387.68</v>
      </c>
      <c r="I10" s="103">
        <f t="shared" si="0"/>
        <v>387.68</v>
      </c>
    </row>
    <row r="11" spans="1:9" ht="26.25" thickBot="1">
      <c r="A11" s="271"/>
      <c r="B11" s="280"/>
      <c r="C11" s="4" t="s">
        <v>62</v>
      </c>
      <c r="D11" s="103">
        <f t="shared" si="0"/>
        <v>27304.47</v>
      </c>
      <c r="E11" s="103">
        <f t="shared" si="0"/>
        <v>0</v>
      </c>
      <c r="F11" s="103">
        <f t="shared" si="0"/>
        <v>26947.15</v>
      </c>
      <c r="G11" s="103">
        <f t="shared" si="0"/>
        <v>28279.65</v>
      </c>
      <c r="H11" s="103">
        <f t="shared" si="0"/>
        <v>26859.65</v>
      </c>
      <c r="I11" s="103">
        <f t="shared" si="0"/>
        <v>26947.15</v>
      </c>
    </row>
    <row r="12" spans="1:9" ht="15.75" thickBot="1">
      <c r="A12" s="271"/>
      <c r="B12" s="280"/>
      <c r="C12" s="4" t="s">
        <v>63</v>
      </c>
      <c r="D12" s="103">
        <f t="shared" si="0"/>
        <v>58428.399999999994</v>
      </c>
      <c r="E12" s="103">
        <f t="shared" si="0"/>
        <v>0</v>
      </c>
      <c r="F12" s="103">
        <f t="shared" si="0"/>
        <v>55145.180800000002</v>
      </c>
      <c r="G12" s="103">
        <f t="shared" si="0"/>
        <v>55801.060431999998</v>
      </c>
      <c r="H12" s="103">
        <f t="shared" si="0"/>
        <v>55853.293249280003</v>
      </c>
      <c r="I12" s="103">
        <f t="shared" si="0"/>
        <v>55938.095171251203</v>
      </c>
    </row>
    <row r="13" spans="1:9" ht="15.75" thickBot="1">
      <c r="A13" s="272"/>
      <c r="B13" s="281"/>
      <c r="C13" s="4" t="s">
        <v>64</v>
      </c>
      <c r="D13" s="103">
        <f t="shared" si="0"/>
        <v>0</v>
      </c>
      <c r="E13" s="103">
        <f t="shared" si="0"/>
        <v>0</v>
      </c>
      <c r="F13" s="103">
        <f t="shared" si="0"/>
        <v>0</v>
      </c>
      <c r="G13" s="103">
        <f t="shared" si="0"/>
        <v>0</v>
      </c>
      <c r="H13" s="103">
        <f t="shared" si="0"/>
        <v>0</v>
      </c>
      <c r="I13" s="103">
        <f t="shared" si="0"/>
        <v>0</v>
      </c>
    </row>
    <row r="14" spans="1:9" ht="15.75" customHeight="1" thickBot="1">
      <c r="A14" s="270" t="s">
        <v>41</v>
      </c>
      <c r="B14" s="279" t="s">
        <v>10</v>
      </c>
      <c r="C14" s="32" t="s">
        <v>61</v>
      </c>
      <c r="D14" s="87">
        <f t="shared" ref="D14:I14" si="1">D15+D16+D17+D18</f>
        <v>7481.27</v>
      </c>
      <c r="E14" s="87">
        <f t="shared" si="1"/>
        <v>0</v>
      </c>
      <c r="F14" s="87">
        <f t="shared" si="1"/>
        <v>7610.67</v>
      </c>
      <c r="G14" s="87">
        <f t="shared" si="1"/>
        <v>7604.92</v>
      </c>
      <c r="H14" s="87">
        <f t="shared" si="1"/>
        <v>7561.33</v>
      </c>
      <c r="I14" s="87">
        <f t="shared" si="1"/>
        <v>7567.99</v>
      </c>
    </row>
    <row r="15" spans="1:9" ht="26.25" customHeight="1" thickBot="1">
      <c r="A15" s="271"/>
      <c r="B15" s="280"/>
      <c r="C15" s="59" t="s">
        <v>111</v>
      </c>
      <c r="D15" s="103">
        <f>'ХИО 3'!D9</f>
        <v>0</v>
      </c>
      <c r="E15" s="103">
        <f>'ХИО 3'!E9</f>
        <v>0</v>
      </c>
      <c r="F15" s="103">
        <f>'ХИО 3'!F9</f>
        <v>0</v>
      </c>
      <c r="G15" s="103">
        <f>'ХИО 3'!G9</f>
        <v>0</v>
      </c>
      <c r="H15" s="103">
        <f>'ХИО 3'!H9</f>
        <v>0</v>
      </c>
      <c r="I15" s="103">
        <f>'ХИО 3'!I9</f>
        <v>0</v>
      </c>
    </row>
    <row r="16" spans="1:9" ht="26.25" customHeight="1" thickBot="1">
      <c r="A16" s="271"/>
      <c r="B16" s="280"/>
      <c r="C16" s="4" t="s">
        <v>62</v>
      </c>
      <c r="D16" s="103">
        <f>'ХИО 3'!D10</f>
        <v>2444.2800000000002</v>
      </c>
      <c r="E16" s="103">
        <f>'ХИО 3'!E10</f>
        <v>0</v>
      </c>
      <c r="F16" s="103">
        <f>'ХИО 3'!F10</f>
        <v>2531.7800000000002</v>
      </c>
      <c r="G16" s="103">
        <f>'ХИО 3'!G10</f>
        <v>2444.2800000000002</v>
      </c>
      <c r="H16" s="103">
        <f>'ХИО 3'!H10</f>
        <v>2444.2800000000002</v>
      </c>
      <c r="I16" s="103">
        <f>'ХИО 3'!I10</f>
        <v>2444.2800000000002</v>
      </c>
    </row>
    <row r="17" spans="1:9" ht="25.5" customHeight="1" thickBot="1">
      <c r="A17" s="271"/>
      <c r="B17" s="280"/>
      <c r="C17" s="4" t="s">
        <v>63</v>
      </c>
      <c r="D17" s="103">
        <f>'ХИО 3'!D11</f>
        <v>5036.99</v>
      </c>
      <c r="E17" s="103">
        <f>'ХИО 3'!E11</f>
        <v>0</v>
      </c>
      <c r="F17" s="103">
        <f>'ХИО 3'!F11</f>
        <v>5078.8900000000003</v>
      </c>
      <c r="G17" s="103">
        <f>'ХИО 3'!G11</f>
        <v>5160.6400000000003</v>
      </c>
      <c r="H17" s="103">
        <f>'ХИО 3'!H11</f>
        <v>5117.05</v>
      </c>
      <c r="I17" s="103">
        <f>'ХИО 3'!I11</f>
        <v>5123.71</v>
      </c>
    </row>
    <row r="18" spans="1:9" ht="15.75" customHeight="1" thickBot="1">
      <c r="A18" s="272"/>
      <c r="B18" s="281"/>
      <c r="C18" s="4" t="s">
        <v>64</v>
      </c>
      <c r="D18" s="103">
        <f>'ХИО 3'!D12</f>
        <v>0</v>
      </c>
      <c r="E18" s="103">
        <f>'ХИО 3'!E12</f>
        <v>0</v>
      </c>
      <c r="F18" s="103">
        <f>'ХИО 3'!F12</f>
        <v>0</v>
      </c>
      <c r="G18" s="103">
        <f>'ХИО 3'!G12</f>
        <v>0</v>
      </c>
      <c r="H18" s="103">
        <f>'ХИО 3'!H12</f>
        <v>0</v>
      </c>
      <c r="I18" s="103">
        <f>'ХИО 3'!I12</f>
        <v>0</v>
      </c>
    </row>
    <row r="19" spans="1:9" ht="15.75" hidden="1" customHeight="1" thickBot="1">
      <c r="A19" s="238" t="s">
        <v>65</v>
      </c>
      <c r="B19" s="241" t="s">
        <v>167</v>
      </c>
      <c r="C19" s="32" t="s">
        <v>61</v>
      </c>
      <c r="D19" s="87">
        <f>'ХИО 3'!D13</f>
        <v>7481.27</v>
      </c>
      <c r="E19" s="87">
        <f>'ХИО 3'!E13</f>
        <v>0</v>
      </c>
      <c r="F19" s="87">
        <f>'ХИО 3'!F13</f>
        <v>7610.67</v>
      </c>
      <c r="G19" s="87">
        <f>'ХИО 3'!G13</f>
        <v>7604.92</v>
      </c>
      <c r="H19" s="87">
        <f>'ХИО 3'!H13</f>
        <v>7561.33</v>
      </c>
      <c r="I19" s="87">
        <f>'ХИО 3'!I13</f>
        <v>7567.99</v>
      </c>
    </row>
    <row r="20" spans="1:9" ht="31.5" hidden="1" customHeight="1" thickBot="1">
      <c r="A20" s="239"/>
      <c r="B20" s="242"/>
      <c r="C20" s="13" t="s">
        <v>104</v>
      </c>
      <c r="D20" s="103">
        <f>'ХИО 3'!D14</f>
        <v>0</v>
      </c>
      <c r="E20" s="103">
        <f>'ХИО 3'!E14</f>
        <v>0</v>
      </c>
      <c r="F20" s="103">
        <f>'ХИО 3'!F14</f>
        <v>0</v>
      </c>
      <c r="G20" s="103">
        <f>'ХИО 3'!G14</f>
        <v>0</v>
      </c>
      <c r="H20" s="103">
        <f>'ХИО 3'!H14</f>
        <v>0</v>
      </c>
      <c r="I20" s="103">
        <f>'ХИО 3'!I14</f>
        <v>0</v>
      </c>
    </row>
    <row r="21" spans="1:9" ht="26.25" hidden="1" customHeight="1" thickBot="1">
      <c r="A21" s="239"/>
      <c r="B21" s="242"/>
      <c r="C21" s="14" t="s">
        <v>62</v>
      </c>
      <c r="D21" s="103">
        <f>'ХИО 3'!D15</f>
        <v>2444.2800000000002</v>
      </c>
      <c r="E21" s="103">
        <f>'ХИО 3'!E15</f>
        <v>0</v>
      </c>
      <c r="F21" s="103">
        <f>'ХИО 3'!F15</f>
        <v>2531.7800000000002</v>
      </c>
      <c r="G21" s="103">
        <f>'ХИО 3'!G15</f>
        <v>2444.2800000000002</v>
      </c>
      <c r="H21" s="103">
        <f>'ХИО 3'!H15</f>
        <v>2444.2800000000002</v>
      </c>
      <c r="I21" s="103">
        <f>'ХИО 3'!I15</f>
        <v>2444.2800000000002</v>
      </c>
    </row>
    <row r="22" spans="1:9" ht="27.75" hidden="1" customHeight="1" thickBot="1">
      <c r="A22" s="239"/>
      <c r="B22" s="242"/>
      <c r="C22" s="14" t="s">
        <v>63</v>
      </c>
      <c r="D22" s="103">
        <f>'ХИО 3'!D16</f>
        <v>5036.99</v>
      </c>
      <c r="E22" s="103">
        <f>'ХИО 3'!E16</f>
        <v>0</v>
      </c>
      <c r="F22" s="103">
        <f>'ХИО 3'!F16</f>
        <v>5078.8900000000003</v>
      </c>
      <c r="G22" s="103">
        <f>'ХИО 3'!G16</f>
        <v>5160.6400000000003</v>
      </c>
      <c r="H22" s="103">
        <f>'ХИО 3'!H16</f>
        <v>5117.05</v>
      </c>
      <c r="I22" s="103">
        <f>'ХИО 3'!I16</f>
        <v>5123.71</v>
      </c>
    </row>
    <row r="23" spans="1:9" ht="26.25" hidden="1" customHeight="1" thickBot="1">
      <c r="A23" s="240"/>
      <c r="B23" s="243"/>
      <c r="C23" s="14" t="s">
        <v>64</v>
      </c>
      <c r="D23" s="103">
        <f>'ХИО 3'!D17</f>
        <v>0</v>
      </c>
      <c r="E23" s="103">
        <f>'ХИО 3'!E17</f>
        <v>0</v>
      </c>
      <c r="F23" s="103">
        <f>'ХИО 3'!F17</f>
        <v>0</v>
      </c>
      <c r="G23" s="103">
        <f>'ХИО 3'!G17</f>
        <v>0</v>
      </c>
      <c r="H23" s="103">
        <f>'ХИО 3'!H17</f>
        <v>0</v>
      </c>
      <c r="I23" s="103">
        <f>'ХИО 3'!I17</f>
        <v>0</v>
      </c>
    </row>
    <row r="24" spans="1:9" ht="20.25" hidden="1" customHeight="1" thickBot="1">
      <c r="A24" s="238" t="s">
        <v>168</v>
      </c>
      <c r="B24" s="241" t="s">
        <v>169</v>
      </c>
      <c r="C24" s="32" t="s">
        <v>61</v>
      </c>
      <c r="D24" s="87">
        <f>'ХИО 3'!D18</f>
        <v>0</v>
      </c>
      <c r="E24" s="87">
        <f>'ХИО 3'!E18</f>
        <v>0</v>
      </c>
      <c r="F24" s="87">
        <f>'ХИО 3'!F18</f>
        <v>0</v>
      </c>
      <c r="G24" s="87">
        <f>'ХИО 3'!G18</f>
        <v>0</v>
      </c>
      <c r="H24" s="87">
        <f>'ХИО 3'!H18</f>
        <v>0</v>
      </c>
      <c r="I24" s="87">
        <f>'ХИО 3'!I18</f>
        <v>0</v>
      </c>
    </row>
    <row r="25" spans="1:9" ht="31.5" hidden="1" customHeight="1" thickBot="1">
      <c r="A25" s="239"/>
      <c r="B25" s="242"/>
      <c r="C25" s="13" t="s">
        <v>104</v>
      </c>
      <c r="D25" s="103">
        <f>'ХИО 3'!D25:D25</f>
        <v>0</v>
      </c>
      <c r="E25" s="103">
        <f>'ХИО 3'!E25:E25</f>
        <v>0</v>
      </c>
      <c r="F25" s="103">
        <f>'ХИО 3'!F25:F25</f>
        <v>0</v>
      </c>
      <c r="G25" s="103">
        <f>'ХИО 3'!G25:G25</f>
        <v>0</v>
      </c>
      <c r="H25" s="103">
        <f>'ХИО 3'!H25:H25</f>
        <v>0</v>
      </c>
      <c r="I25" s="103">
        <f>'ХИО 3'!I25:I25</f>
        <v>0</v>
      </c>
    </row>
    <row r="26" spans="1:9" ht="26.25" hidden="1" customHeight="1" thickBot="1">
      <c r="A26" s="239"/>
      <c r="B26" s="242"/>
      <c r="C26" s="14" t="s">
        <v>62</v>
      </c>
      <c r="D26" s="103">
        <f>'ХИО 3'!D26:D26</f>
        <v>0</v>
      </c>
      <c r="E26" s="103">
        <f>'ХИО 3'!E26:E26</f>
        <v>0</v>
      </c>
      <c r="F26" s="103">
        <f>'ХИО 3'!F26:F26</f>
        <v>0</v>
      </c>
      <c r="G26" s="103">
        <f>'ХИО 3'!G26:G26</f>
        <v>0</v>
      </c>
      <c r="H26" s="103">
        <f>'ХИО 3'!H26:H26</f>
        <v>0</v>
      </c>
      <c r="I26" s="103">
        <f>'ХИО 3'!I26:I26</f>
        <v>0</v>
      </c>
    </row>
    <row r="27" spans="1:9" ht="15.75" hidden="1" customHeight="1" thickBot="1">
      <c r="A27" s="239"/>
      <c r="B27" s="242"/>
      <c r="C27" s="14" t="s">
        <v>63</v>
      </c>
      <c r="D27" s="103">
        <f>'ХИО 3'!D27:D27</f>
        <v>4888.8599999999997</v>
      </c>
      <c r="E27" s="103">
        <f>'ХИО 3'!E27:E27</f>
        <v>0</v>
      </c>
      <c r="F27" s="103">
        <f>'ХИО 3'!F27:F27</f>
        <v>4920.0600000000004</v>
      </c>
      <c r="G27" s="103">
        <f>'ХИО 3'!G27:G27</f>
        <v>4950.42</v>
      </c>
      <c r="H27" s="103">
        <f>'ХИО 3'!H27:H27</f>
        <v>4950.42</v>
      </c>
      <c r="I27" s="103">
        <f>'ХИО 3'!I27:I27</f>
        <v>4950.42</v>
      </c>
    </row>
    <row r="28" spans="1:9" ht="17.25" hidden="1" customHeight="1" thickBot="1">
      <c r="A28" s="240"/>
      <c r="B28" s="243"/>
      <c r="C28" s="14" t="s">
        <v>64</v>
      </c>
      <c r="D28" s="103">
        <f>'ХИО 3'!D28:D28</f>
        <v>0</v>
      </c>
      <c r="E28" s="103">
        <f>'ХИО 3'!E28:E28</f>
        <v>0</v>
      </c>
      <c r="F28" s="103">
        <f>'ХИО 3'!F28:F28</f>
        <v>0</v>
      </c>
      <c r="G28" s="103">
        <f>'ХИО 3'!G28:G28</f>
        <v>0</v>
      </c>
      <c r="H28" s="103">
        <f>'ХИО 3'!H28:H28</f>
        <v>0</v>
      </c>
      <c r="I28" s="103">
        <f>'ХИО 3'!I28:I28</f>
        <v>0</v>
      </c>
    </row>
    <row r="29" spans="1:9" ht="15.75" hidden="1" customHeight="1" thickBot="1">
      <c r="A29" s="238" t="s">
        <v>171</v>
      </c>
      <c r="B29" s="241" t="s">
        <v>170</v>
      </c>
      <c r="C29" s="32" t="s">
        <v>61</v>
      </c>
      <c r="D29" s="87">
        <f t="shared" ref="D29:I29" si="2">SUM(D30:D33)</f>
        <v>148.13</v>
      </c>
      <c r="E29" s="87">
        <f t="shared" si="2"/>
        <v>0</v>
      </c>
      <c r="F29" s="87">
        <f t="shared" si="2"/>
        <v>246.33</v>
      </c>
      <c r="G29" s="87">
        <f t="shared" si="2"/>
        <v>210.22</v>
      </c>
      <c r="H29" s="87">
        <f t="shared" si="2"/>
        <v>166.63</v>
      </c>
      <c r="I29" s="87">
        <f t="shared" si="2"/>
        <v>173.29</v>
      </c>
    </row>
    <row r="30" spans="1:9" ht="26.25" hidden="1" customHeight="1" thickBot="1">
      <c r="A30" s="239"/>
      <c r="B30" s="242"/>
      <c r="C30" s="135" t="s">
        <v>70</v>
      </c>
      <c r="D30" s="143">
        <f>'ХИО 3'!D30</f>
        <v>0</v>
      </c>
      <c r="E30" s="143">
        <f>'ХИО 3'!E30</f>
        <v>0</v>
      </c>
      <c r="F30" s="143">
        <f>'ХИО 3'!F30</f>
        <v>0</v>
      </c>
      <c r="G30" s="143">
        <f>'ХИО 3'!G30</f>
        <v>0</v>
      </c>
      <c r="H30" s="143">
        <f>'ХИО 3'!H30</f>
        <v>0</v>
      </c>
      <c r="I30" s="143">
        <f>'ХИО 3'!I30</f>
        <v>0</v>
      </c>
    </row>
    <row r="31" spans="1:9" ht="26.25" hidden="1" customHeight="1" thickBot="1">
      <c r="A31" s="239"/>
      <c r="B31" s="242"/>
      <c r="C31" s="14" t="s">
        <v>62</v>
      </c>
      <c r="D31" s="131">
        <f>'ХИО 3'!D31</f>
        <v>0</v>
      </c>
      <c r="E31" s="131">
        <f>'ХИО 3'!E31</f>
        <v>0</v>
      </c>
      <c r="F31" s="131">
        <f>'ХИО 3'!F31</f>
        <v>87.5</v>
      </c>
      <c r="G31" s="131">
        <f>'ХИО 3'!G31</f>
        <v>0</v>
      </c>
      <c r="H31" s="131">
        <f>'ХИО 3'!H31</f>
        <v>0</v>
      </c>
      <c r="I31" s="131">
        <f>'ХИО 3'!I31</f>
        <v>0</v>
      </c>
    </row>
    <row r="32" spans="1:9" ht="15.75" hidden="1" customHeight="1" thickBot="1">
      <c r="A32" s="239"/>
      <c r="B32" s="242"/>
      <c r="C32" s="14" t="s">
        <v>63</v>
      </c>
      <c r="D32" s="131">
        <f>'ХИО 3'!D32</f>
        <v>148.13</v>
      </c>
      <c r="E32" s="131">
        <f>'ХИО 3'!E32</f>
        <v>0</v>
      </c>
      <c r="F32" s="131">
        <f>'ХИО 3'!F32</f>
        <v>158.83000000000001</v>
      </c>
      <c r="G32" s="131">
        <f>'ХИО 3'!G32</f>
        <v>210.22</v>
      </c>
      <c r="H32" s="131">
        <f>'ХИО 3'!H32</f>
        <v>166.63</v>
      </c>
      <c r="I32" s="131">
        <f>'ХИО 3'!I32</f>
        <v>173.29</v>
      </c>
    </row>
    <row r="33" spans="1:9" ht="21" hidden="1" customHeight="1" thickBot="1">
      <c r="A33" s="240"/>
      <c r="B33" s="243"/>
      <c r="C33" s="14" t="s">
        <v>64</v>
      </c>
      <c r="D33" s="131">
        <f>'ХИО 3'!D33</f>
        <v>0</v>
      </c>
      <c r="E33" s="131">
        <f>'ХИО 3'!E33</f>
        <v>0</v>
      </c>
      <c r="F33" s="131">
        <f>'ХИО 3'!F33</f>
        <v>0</v>
      </c>
      <c r="G33" s="131">
        <f>'ХИО 3'!G33</f>
        <v>0</v>
      </c>
      <c r="H33" s="131">
        <f>'ХИО 3'!H33</f>
        <v>0</v>
      </c>
      <c r="I33" s="131">
        <f>'ХИО 3'!I33</f>
        <v>0</v>
      </c>
    </row>
    <row r="34" spans="1:9" ht="15.75" hidden="1" customHeight="1" thickBot="1">
      <c r="A34" s="238" t="s">
        <v>66</v>
      </c>
      <c r="B34" s="241" t="s">
        <v>172</v>
      </c>
      <c r="C34" s="32" t="s">
        <v>61</v>
      </c>
      <c r="D34" s="87">
        <f t="shared" ref="D34:I34" si="3">SUM(D35:D38)</f>
        <v>2444.2800000000002</v>
      </c>
      <c r="E34" s="87">
        <f t="shared" si="3"/>
        <v>0</v>
      </c>
      <c r="F34" s="87">
        <f t="shared" ref="F34:H34" si="4">SUM(F35:F38)</f>
        <v>2444.2800000000002</v>
      </c>
      <c r="G34" s="87">
        <f t="shared" ref="G34" si="5">SUM(G35:G38)</f>
        <v>2444.2800000000002</v>
      </c>
      <c r="H34" s="87">
        <f t="shared" si="4"/>
        <v>2444.2800000000002</v>
      </c>
      <c r="I34" s="87">
        <f t="shared" si="3"/>
        <v>2444.2800000000002</v>
      </c>
    </row>
    <row r="35" spans="1:9" ht="27" hidden="1" customHeight="1" thickBot="1">
      <c r="A35" s="239"/>
      <c r="B35" s="242"/>
      <c r="C35" s="13" t="s">
        <v>102</v>
      </c>
      <c r="D35" s="103">
        <f>'ХИО 3'!D35:D35</f>
        <v>0</v>
      </c>
      <c r="E35" s="103">
        <f>'ХИО 3'!E35:E35</f>
        <v>0</v>
      </c>
      <c r="F35" s="103">
        <f>'ХИО 3'!F35:F35</f>
        <v>0</v>
      </c>
      <c r="G35" s="103">
        <f>'ХИО 3'!G35:G35</f>
        <v>0</v>
      </c>
      <c r="H35" s="103">
        <f>'ХИО 3'!H35:H35</f>
        <v>0</v>
      </c>
      <c r="I35" s="103">
        <f>'ХИО 3'!I35:I35</f>
        <v>0</v>
      </c>
    </row>
    <row r="36" spans="1:9" ht="26.25" hidden="1" customHeight="1" thickBot="1">
      <c r="A36" s="239"/>
      <c r="B36" s="242"/>
      <c r="C36" s="14" t="s">
        <v>62</v>
      </c>
      <c r="D36" s="103">
        <f>'ХИО 3'!D36:D36</f>
        <v>2444.2800000000002</v>
      </c>
      <c r="E36" s="103">
        <f>'ХИО 3'!E36:E36</f>
        <v>0</v>
      </c>
      <c r="F36" s="103">
        <f>'ХИО 3'!F36:F36</f>
        <v>2444.2800000000002</v>
      </c>
      <c r="G36" s="103">
        <f>'ХИО 3'!G36:G36</f>
        <v>2444.2800000000002</v>
      </c>
      <c r="H36" s="103">
        <f>'ХИО 3'!H36:H36</f>
        <v>2444.2800000000002</v>
      </c>
      <c r="I36" s="103">
        <f>'ХИО 3'!I36:I36</f>
        <v>2444.2800000000002</v>
      </c>
    </row>
    <row r="37" spans="1:9" ht="15.75" hidden="1" customHeight="1" thickBot="1">
      <c r="A37" s="239"/>
      <c r="B37" s="242"/>
      <c r="C37" s="14" t="s">
        <v>63</v>
      </c>
      <c r="D37" s="103">
        <f>'ХИО 3'!D37:D37</f>
        <v>0</v>
      </c>
      <c r="E37" s="103">
        <f>'ХИО 3'!E37:E37</f>
        <v>0</v>
      </c>
      <c r="F37" s="103">
        <f>'ХИО 3'!F37:F37</f>
        <v>0</v>
      </c>
      <c r="G37" s="103">
        <f>'ХИО 3'!G37:G37</f>
        <v>0</v>
      </c>
      <c r="H37" s="103">
        <f>'ХИО 3'!H37:H37</f>
        <v>0</v>
      </c>
      <c r="I37" s="103">
        <f>'ХИО 3'!I37:I37</f>
        <v>0</v>
      </c>
    </row>
    <row r="38" spans="1:9" ht="15.75" hidden="1" customHeight="1" thickBot="1">
      <c r="A38" s="240"/>
      <c r="B38" s="243"/>
      <c r="C38" s="14" t="s">
        <v>64</v>
      </c>
      <c r="D38" s="103">
        <f>'ХИО 3'!D38:D38</f>
        <v>0</v>
      </c>
      <c r="E38" s="103">
        <f>'ХИО 3'!E38:E38</f>
        <v>0</v>
      </c>
      <c r="F38" s="103">
        <f>'ХИО 3'!F38:F38</f>
        <v>0</v>
      </c>
      <c r="G38" s="103">
        <f>'ХИО 3'!G38:G38</f>
        <v>0</v>
      </c>
      <c r="H38" s="103">
        <f>'ХИО 3'!H38:H38</f>
        <v>0</v>
      </c>
      <c r="I38" s="103">
        <f>'ХИО 3'!I38:I38</f>
        <v>0</v>
      </c>
    </row>
    <row r="39" spans="1:9" ht="15.75" hidden="1" customHeight="1" thickBot="1">
      <c r="A39" s="238" t="s">
        <v>67</v>
      </c>
      <c r="B39" s="241" t="s">
        <v>173</v>
      </c>
      <c r="C39" s="32" t="s">
        <v>61</v>
      </c>
      <c r="D39" s="87">
        <f t="shared" ref="D39:I39" si="6">SUM(D40:D43)</f>
        <v>0</v>
      </c>
      <c r="E39" s="87">
        <f t="shared" si="6"/>
        <v>0</v>
      </c>
      <c r="F39" s="87">
        <f t="shared" ref="F39:H39" si="7">SUM(F40:F43)</f>
        <v>0</v>
      </c>
      <c r="G39" s="87">
        <f t="shared" ref="G39" si="8">SUM(G40:G43)</f>
        <v>0</v>
      </c>
      <c r="H39" s="87">
        <f t="shared" si="7"/>
        <v>0</v>
      </c>
      <c r="I39" s="87">
        <f t="shared" si="6"/>
        <v>0</v>
      </c>
    </row>
    <row r="40" spans="1:9" ht="33" hidden="1" customHeight="1" thickBot="1">
      <c r="A40" s="239"/>
      <c r="B40" s="242"/>
      <c r="C40" s="13" t="s">
        <v>102</v>
      </c>
      <c r="D40" s="103">
        <f>'ХИО 3'!D40</f>
        <v>0</v>
      </c>
      <c r="E40" s="103">
        <f>'ХИО 3'!E40</f>
        <v>0</v>
      </c>
      <c r="F40" s="103">
        <f>'ХИО 3'!F40</f>
        <v>0</v>
      </c>
      <c r="G40" s="103">
        <f>'ХИО 3'!G40</f>
        <v>0</v>
      </c>
      <c r="H40" s="103">
        <f>'ХИО 3'!H40</f>
        <v>0</v>
      </c>
      <c r="I40" s="103">
        <f>'ХИО 3'!I40</f>
        <v>0</v>
      </c>
    </row>
    <row r="41" spans="1:9" ht="26.25" hidden="1" customHeight="1" thickBot="1">
      <c r="A41" s="239"/>
      <c r="B41" s="242"/>
      <c r="C41" s="14" t="s">
        <v>62</v>
      </c>
      <c r="D41" s="103">
        <f>'ХИО 3'!D41</f>
        <v>0</v>
      </c>
      <c r="E41" s="103">
        <f>'ХИО 3'!E41</f>
        <v>0</v>
      </c>
      <c r="F41" s="103">
        <f>'ХИО 3'!F41</f>
        <v>0</v>
      </c>
      <c r="G41" s="103">
        <f>'ХИО 3'!G41</f>
        <v>0</v>
      </c>
      <c r="H41" s="103">
        <f>'ХИО 3'!H41</f>
        <v>0</v>
      </c>
      <c r="I41" s="103">
        <f>'ХИО 3'!I41</f>
        <v>0</v>
      </c>
    </row>
    <row r="42" spans="1:9" ht="15.75" hidden="1" customHeight="1" thickBot="1">
      <c r="A42" s="239"/>
      <c r="B42" s="242"/>
      <c r="C42" s="14" t="s">
        <v>63</v>
      </c>
      <c r="D42" s="103">
        <f>'ХИО 3'!D42</f>
        <v>0</v>
      </c>
      <c r="E42" s="103">
        <f>'ХИО 3'!E42</f>
        <v>0</v>
      </c>
      <c r="F42" s="103">
        <f>'ХИО 3'!F42</f>
        <v>0</v>
      </c>
      <c r="G42" s="103">
        <f>'ХИО 3'!G42</f>
        <v>0</v>
      </c>
      <c r="H42" s="103">
        <f>'ХИО 3'!H42</f>
        <v>0</v>
      </c>
      <c r="I42" s="103">
        <f>'ХИО 3'!I42</f>
        <v>0</v>
      </c>
    </row>
    <row r="43" spans="1:9" ht="22.5" hidden="1" customHeight="1" thickBot="1">
      <c r="A43" s="240"/>
      <c r="B43" s="243"/>
      <c r="C43" s="14" t="s">
        <v>64</v>
      </c>
      <c r="D43" s="103">
        <f>'ХИО 3'!D43</f>
        <v>0</v>
      </c>
      <c r="E43" s="103">
        <f>'ХИО 3'!E43</f>
        <v>0</v>
      </c>
      <c r="F43" s="103">
        <f>'ХИО 3'!F43</f>
        <v>0</v>
      </c>
      <c r="G43" s="103">
        <f>'ХИО 3'!G43</f>
        <v>0</v>
      </c>
      <c r="H43" s="103">
        <f>'ХИО 3'!H43</f>
        <v>0</v>
      </c>
      <c r="I43" s="103">
        <f>'ХИО 3'!I43</f>
        <v>0</v>
      </c>
    </row>
    <row r="44" spans="1:9" ht="15.75" hidden="1" customHeight="1" thickBot="1">
      <c r="A44" s="238" t="s">
        <v>174</v>
      </c>
      <c r="B44" s="257" t="s">
        <v>175</v>
      </c>
      <c r="C44" s="32" t="s">
        <v>61</v>
      </c>
      <c r="D44" s="87">
        <f t="shared" ref="D44:I44" si="9">SUM(D45:D48)</f>
        <v>0</v>
      </c>
      <c r="E44" s="87">
        <f t="shared" si="9"/>
        <v>0</v>
      </c>
      <c r="F44" s="87">
        <f t="shared" ref="F44:H44" si="10">SUM(F45:F48)</f>
        <v>0</v>
      </c>
      <c r="G44" s="87">
        <f t="shared" ref="G44" si="11">SUM(G45:G48)</f>
        <v>0</v>
      </c>
      <c r="H44" s="87">
        <f t="shared" si="10"/>
        <v>0</v>
      </c>
      <c r="I44" s="87">
        <f t="shared" si="9"/>
        <v>0</v>
      </c>
    </row>
    <row r="45" spans="1:9" ht="26.25" hidden="1" customHeight="1" thickBot="1">
      <c r="A45" s="239"/>
      <c r="B45" s="258"/>
      <c r="C45" s="13" t="s">
        <v>145</v>
      </c>
      <c r="D45" s="103">
        <f>'ХИО 3'!D45:D45</f>
        <v>0</v>
      </c>
      <c r="E45" s="103">
        <f>'ХИО 3'!E45:E45</f>
        <v>0</v>
      </c>
      <c r="F45" s="103">
        <f>'ХИО 3'!F45:F45</f>
        <v>0</v>
      </c>
      <c r="G45" s="103">
        <f>'ХИО 3'!G45:G45</f>
        <v>0</v>
      </c>
      <c r="H45" s="103">
        <f>'ХИО 3'!H45:H45</f>
        <v>0</v>
      </c>
      <c r="I45" s="103">
        <f>'ХИО 3'!I45:I45</f>
        <v>0</v>
      </c>
    </row>
    <row r="46" spans="1:9" ht="26.25" hidden="1" customHeight="1" thickBot="1">
      <c r="A46" s="239"/>
      <c r="B46" s="258"/>
      <c r="C46" s="14" t="s">
        <v>62</v>
      </c>
      <c r="D46" s="103">
        <f>'ХИО 3'!D46:D46</f>
        <v>0</v>
      </c>
      <c r="E46" s="103">
        <f>'ХИО 3'!E46:E46</f>
        <v>0</v>
      </c>
      <c r="F46" s="103">
        <f>'ХИО 3'!F46:F46</f>
        <v>0</v>
      </c>
      <c r="G46" s="103">
        <f>'ХИО 3'!G46:G46</f>
        <v>0</v>
      </c>
      <c r="H46" s="103">
        <f>'ХИО 3'!H46:H46</f>
        <v>0</v>
      </c>
      <c r="I46" s="103">
        <f>'ХИО 3'!I46:I46</f>
        <v>0</v>
      </c>
    </row>
    <row r="47" spans="1:9" ht="15.75" hidden="1" customHeight="1" thickBot="1">
      <c r="A47" s="239"/>
      <c r="B47" s="258"/>
      <c r="C47" s="14" t="s">
        <v>63</v>
      </c>
      <c r="D47" s="103">
        <f>'ХИО 3'!D47:D47</f>
        <v>0</v>
      </c>
      <c r="E47" s="103">
        <f>'ХИО 3'!E47:E47</f>
        <v>0</v>
      </c>
      <c r="F47" s="103">
        <f>'ХИО 3'!F47:F47</f>
        <v>0</v>
      </c>
      <c r="G47" s="103">
        <f>'ХИО 3'!G47:G47</f>
        <v>0</v>
      </c>
      <c r="H47" s="103">
        <f>'ХИО 3'!H47:H47</f>
        <v>0</v>
      </c>
      <c r="I47" s="103">
        <f>'ХИО 3'!I47:I47</f>
        <v>0</v>
      </c>
    </row>
    <row r="48" spans="1:9" ht="26.25" hidden="1" customHeight="1" thickBot="1">
      <c r="A48" s="240"/>
      <c r="B48" s="259"/>
      <c r="C48" s="14" t="s">
        <v>64</v>
      </c>
      <c r="D48" s="103">
        <f>'ХИО 3'!D48:D48</f>
        <v>0</v>
      </c>
      <c r="E48" s="103">
        <f>'ХИО 3'!E48:E48</f>
        <v>0</v>
      </c>
      <c r="F48" s="103">
        <f>'ХИО 3'!F48:F48</f>
        <v>0</v>
      </c>
      <c r="G48" s="103">
        <f>'ХИО 3'!G48:G48</f>
        <v>0</v>
      </c>
      <c r="H48" s="103">
        <f>'ХИО 3'!H48:H48</f>
        <v>0</v>
      </c>
      <c r="I48" s="103">
        <f>'ХИО 3'!I48:I48</f>
        <v>0</v>
      </c>
    </row>
    <row r="49" spans="1:9" ht="15.75" hidden="1" customHeight="1" thickBot="1">
      <c r="A49" s="270" t="s">
        <v>68</v>
      </c>
      <c r="B49" s="251" t="s">
        <v>118</v>
      </c>
      <c r="C49" s="33" t="s">
        <v>61</v>
      </c>
      <c r="D49" s="91">
        <f t="shared" ref="D49:I49" si="12">SUM(D50:D53)</f>
        <v>0</v>
      </c>
      <c r="E49" s="91">
        <f t="shared" si="12"/>
        <v>0</v>
      </c>
      <c r="F49" s="91">
        <f t="shared" ref="F49:H49" si="13">SUM(F50:F53)</f>
        <v>0</v>
      </c>
      <c r="G49" s="91">
        <f t="shared" ref="G49" si="14">SUM(G50:G53)</f>
        <v>0</v>
      </c>
      <c r="H49" s="91">
        <f t="shared" si="13"/>
        <v>0</v>
      </c>
      <c r="I49" s="91">
        <f t="shared" si="12"/>
        <v>0</v>
      </c>
    </row>
    <row r="50" spans="1:9" ht="26.25" hidden="1" customHeight="1" thickBot="1">
      <c r="A50" s="271"/>
      <c r="B50" s="252"/>
      <c r="C50" s="13" t="s">
        <v>102</v>
      </c>
      <c r="D50" s="103">
        <f>'ХИО 3'!D50</f>
        <v>0</v>
      </c>
      <c r="E50" s="103">
        <f>'ХИО 3'!E50</f>
        <v>0</v>
      </c>
      <c r="F50" s="103">
        <f>'ХИО 3'!F50</f>
        <v>0</v>
      </c>
      <c r="G50" s="103">
        <f>'ХИО 3'!G50</f>
        <v>0</v>
      </c>
      <c r="H50" s="103">
        <f>'ХИО 3'!H50</f>
        <v>0</v>
      </c>
      <c r="I50" s="103">
        <f>'ХИО 3'!I50</f>
        <v>0</v>
      </c>
    </row>
    <row r="51" spans="1:9" ht="26.25" hidden="1" customHeight="1" thickBot="1">
      <c r="A51" s="271"/>
      <c r="B51" s="252"/>
      <c r="C51" s="14" t="s">
        <v>62</v>
      </c>
      <c r="D51" s="103">
        <f>'ХИО 3'!D51</f>
        <v>0</v>
      </c>
      <c r="E51" s="103">
        <f>'ХИО 3'!E51</f>
        <v>0</v>
      </c>
      <c r="F51" s="103">
        <f>'ХИО 3'!F51</f>
        <v>0</v>
      </c>
      <c r="G51" s="103">
        <f>'ХИО 3'!G51</f>
        <v>0</v>
      </c>
      <c r="H51" s="103">
        <f>'ХИО 3'!H51</f>
        <v>0</v>
      </c>
      <c r="I51" s="103">
        <f>'ХИО 3'!I51</f>
        <v>0</v>
      </c>
    </row>
    <row r="52" spans="1:9" ht="15.75" hidden="1" customHeight="1" thickBot="1">
      <c r="A52" s="271"/>
      <c r="B52" s="252"/>
      <c r="C52" s="14" t="s">
        <v>63</v>
      </c>
      <c r="D52" s="103">
        <f>'ХИО 3'!D52</f>
        <v>0</v>
      </c>
      <c r="E52" s="103">
        <f>'ХИО 3'!E52</f>
        <v>0</v>
      </c>
      <c r="F52" s="103">
        <f>'ХИО 3'!F52</f>
        <v>0</v>
      </c>
      <c r="G52" s="103">
        <f>'ХИО 3'!G52</f>
        <v>0</v>
      </c>
      <c r="H52" s="103">
        <f>'ХИО 3'!H52</f>
        <v>0</v>
      </c>
      <c r="I52" s="103">
        <f>'ХИО 3'!I52</f>
        <v>0</v>
      </c>
    </row>
    <row r="53" spans="1:9" ht="19.5" hidden="1" customHeight="1" thickBot="1">
      <c r="A53" s="272"/>
      <c r="B53" s="253"/>
      <c r="C53" s="14" t="s">
        <v>64</v>
      </c>
      <c r="D53" s="103">
        <f>'ХИО 3'!D53</f>
        <v>0</v>
      </c>
      <c r="E53" s="103">
        <f>'ХИО 3'!E53</f>
        <v>0</v>
      </c>
      <c r="F53" s="103">
        <f>'ХИО 3'!F53</f>
        <v>0</v>
      </c>
      <c r="G53" s="103">
        <f>'ХИО 3'!G53</f>
        <v>0</v>
      </c>
      <c r="H53" s="103">
        <f>'ХИО 3'!H53</f>
        <v>0</v>
      </c>
      <c r="I53" s="103">
        <f>'ХИО 3'!I53</f>
        <v>0</v>
      </c>
    </row>
    <row r="54" spans="1:9" ht="19.5" hidden="1" customHeight="1" thickBot="1">
      <c r="A54" s="248" t="s">
        <v>109</v>
      </c>
      <c r="B54" s="269" t="s">
        <v>143</v>
      </c>
      <c r="C54" s="58" t="s">
        <v>61</v>
      </c>
      <c r="D54" s="91">
        <f t="shared" ref="D54:I54" si="15">SUM(D55:D58)</f>
        <v>0</v>
      </c>
      <c r="E54" s="91">
        <f t="shared" si="15"/>
        <v>0</v>
      </c>
      <c r="F54" s="91">
        <f t="shared" ref="F54:H54" si="16">SUM(F55:F58)</f>
        <v>0</v>
      </c>
      <c r="G54" s="91">
        <f t="shared" ref="G54" si="17">SUM(G55:G58)</f>
        <v>0</v>
      </c>
      <c r="H54" s="91">
        <f t="shared" si="16"/>
        <v>0</v>
      </c>
      <c r="I54" s="91">
        <f t="shared" si="15"/>
        <v>0</v>
      </c>
    </row>
    <row r="55" spans="1:9" ht="30.75" hidden="1" customHeight="1" thickBot="1">
      <c r="A55" s="273"/>
      <c r="B55" s="277"/>
      <c r="C55" s="58" t="s">
        <v>104</v>
      </c>
      <c r="D55" s="89">
        <f>'ХИО 3'!D55</f>
        <v>0</v>
      </c>
      <c r="E55" s="89">
        <f>'ХИО 3'!E55</f>
        <v>0</v>
      </c>
      <c r="F55" s="89">
        <f>'ХИО 3'!F55</f>
        <v>0</v>
      </c>
      <c r="G55" s="89">
        <f>'ХИО 3'!G55</f>
        <v>0</v>
      </c>
      <c r="H55" s="89">
        <f>'ХИО 3'!H55</f>
        <v>0</v>
      </c>
      <c r="I55" s="89">
        <f>'ХИО 3'!I55</f>
        <v>0</v>
      </c>
    </row>
    <row r="56" spans="1:9" ht="35.25" hidden="1" customHeight="1" thickBot="1">
      <c r="A56" s="273"/>
      <c r="B56" s="277"/>
      <c r="C56" s="58" t="s">
        <v>62</v>
      </c>
      <c r="D56" s="89">
        <f>'ХИО 3'!D56</f>
        <v>0</v>
      </c>
      <c r="E56" s="89">
        <f>'ХИО 3'!E56</f>
        <v>0</v>
      </c>
      <c r="F56" s="89">
        <f>'ХИО 3'!F56</f>
        <v>0</v>
      </c>
      <c r="G56" s="89">
        <f>'ХИО 3'!G56</f>
        <v>0</v>
      </c>
      <c r="H56" s="89">
        <f>'ХИО 3'!H56</f>
        <v>0</v>
      </c>
      <c r="I56" s="89">
        <f>'ХИО 3'!I56</f>
        <v>0</v>
      </c>
    </row>
    <row r="57" spans="1:9" ht="19.5" hidden="1" customHeight="1" thickBot="1">
      <c r="A57" s="273"/>
      <c r="B57" s="277"/>
      <c r="C57" s="58" t="s">
        <v>63</v>
      </c>
      <c r="D57" s="89">
        <f>'ХИО 3'!D57</f>
        <v>0</v>
      </c>
      <c r="E57" s="89">
        <f>'ХИО 3'!E57</f>
        <v>0</v>
      </c>
      <c r="F57" s="89">
        <f>'ХИО 3'!F57</f>
        <v>0</v>
      </c>
      <c r="G57" s="89">
        <f>'ХИО 3'!G57</f>
        <v>0</v>
      </c>
      <c r="H57" s="89">
        <f>'ХИО 3'!H57</f>
        <v>0</v>
      </c>
      <c r="I57" s="89">
        <f>'ХИО 3'!I57</f>
        <v>0</v>
      </c>
    </row>
    <row r="58" spans="1:9" ht="19.5" hidden="1" customHeight="1" thickBot="1">
      <c r="A58" s="274"/>
      <c r="B58" s="278"/>
      <c r="C58" s="58" t="s">
        <v>64</v>
      </c>
      <c r="D58" s="89">
        <f>'ХИО 3'!D58</f>
        <v>0</v>
      </c>
      <c r="E58" s="89">
        <f>'ХИО 3'!E58</f>
        <v>0</v>
      </c>
      <c r="F58" s="89">
        <f>'ХИО 3'!F58</f>
        <v>0</v>
      </c>
      <c r="G58" s="89">
        <f>'ХИО 3'!G58</f>
        <v>0</v>
      </c>
      <c r="H58" s="89">
        <f>'ХИО 3'!H58</f>
        <v>0</v>
      </c>
      <c r="I58" s="89">
        <f>'ХИО 3'!I58</f>
        <v>0</v>
      </c>
    </row>
    <row r="59" spans="1:9" ht="15.75" customHeight="1" thickBot="1">
      <c r="A59" s="248" t="s">
        <v>43</v>
      </c>
      <c r="B59" s="269" t="s">
        <v>69</v>
      </c>
      <c r="C59" s="32" t="s">
        <v>61</v>
      </c>
      <c r="D59" s="97">
        <f t="shared" ref="D59:I59" si="18">SUM(D60:D63)</f>
        <v>8620.880000000001</v>
      </c>
      <c r="E59" s="97">
        <f t="shared" si="18"/>
        <v>0</v>
      </c>
      <c r="F59" s="97">
        <f t="shared" si="18"/>
        <v>8583.75</v>
      </c>
      <c r="G59" s="97">
        <f t="shared" ref="G59:H59" si="19">SUM(G60:G63)</f>
        <v>8732.4000000000015</v>
      </c>
      <c r="H59" s="97">
        <f t="shared" si="19"/>
        <v>8656.3100000000013</v>
      </c>
      <c r="I59" s="97">
        <f t="shared" si="18"/>
        <v>8764.61</v>
      </c>
    </row>
    <row r="60" spans="1:9" ht="26.25" customHeight="1" thickBot="1">
      <c r="A60" s="249"/>
      <c r="B60" s="282"/>
      <c r="C60" s="4" t="s">
        <v>70</v>
      </c>
      <c r="D60" s="89">
        <f>'ЦБС 3'!D9</f>
        <v>56.21</v>
      </c>
      <c r="E60" s="89">
        <f>'ЦБС 3'!E9</f>
        <v>0</v>
      </c>
      <c r="F60" s="89">
        <f>'ЦБС 3'!F9</f>
        <v>56.21</v>
      </c>
      <c r="G60" s="89">
        <f>'ЦБС 3'!G9</f>
        <v>56.21</v>
      </c>
      <c r="H60" s="89">
        <f>'ЦБС 3'!H9</f>
        <v>56.21</v>
      </c>
      <c r="I60" s="89">
        <f>'ЦБС 3'!I9</f>
        <v>56.21</v>
      </c>
    </row>
    <row r="61" spans="1:9" ht="26.25" customHeight="1" thickBot="1">
      <c r="A61" s="249"/>
      <c r="B61" s="282"/>
      <c r="C61" s="4" t="s">
        <v>62</v>
      </c>
      <c r="D61" s="89">
        <f>'ЦБС 3'!D10</f>
        <v>3257.58</v>
      </c>
      <c r="E61" s="89">
        <f>'ЦБС 3'!E10</f>
        <v>0</v>
      </c>
      <c r="F61" s="89">
        <f>'ЦБС 3'!F10</f>
        <v>3170.09</v>
      </c>
      <c r="G61" s="89">
        <f>'ЦБС 3'!G10</f>
        <v>3257.59</v>
      </c>
      <c r="H61" s="89">
        <f>'ЦБС 3'!H10</f>
        <v>3170.09</v>
      </c>
      <c r="I61" s="89">
        <f>'ЦБС 3'!I10</f>
        <v>3257.59</v>
      </c>
    </row>
    <row r="62" spans="1:9" ht="15.75" customHeight="1" thickBot="1">
      <c r="A62" s="249"/>
      <c r="B62" s="282"/>
      <c r="C62" s="4" t="s">
        <v>63</v>
      </c>
      <c r="D62" s="89">
        <f>'ЦБС 3'!D11</f>
        <v>5307.09</v>
      </c>
      <c r="E62" s="89">
        <f>'ЦБС 3'!E11</f>
        <v>0</v>
      </c>
      <c r="F62" s="89">
        <f>'ЦБС 3'!F11</f>
        <v>5357.45</v>
      </c>
      <c r="G62" s="89">
        <f>'ЦБС 3'!G11</f>
        <v>5418.6</v>
      </c>
      <c r="H62" s="89">
        <f>'ЦБС 3'!H11</f>
        <v>5430.01</v>
      </c>
      <c r="I62" s="89">
        <f>'ЦБС 3'!I11</f>
        <v>5450.81</v>
      </c>
    </row>
    <row r="63" spans="1:9" ht="15.75" customHeight="1" thickBot="1">
      <c r="A63" s="250"/>
      <c r="B63" s="283"/>
      <c r="C63" s="4" t="s">
        <v>64</v>
      </c>
      <c r="D63" s="89">
        <f>'ЦБС 3'!D12</f>
        <v>0</v>
      </c>
      <c r="E63" s="89">
        <f>'ЦБС 3'!E12</f>
        <v>0</v>
      </c>
      <c r="F63" s="89">
        <f>'ЦБС 3'!F12</f>
        <v>0</v>
      </c>
      <c r="G63" s="89">
        <f>'ЦБС 3'!G12</f>
        <v>0</v>
      </c>
      <c r="H63" s="89">
        <f>'ЦБС 3'!H12</f>
        <v>0</v>
      </c>
      <c r="I63" s="89">
        <f>'ЦБС 3'!I12</f>
        <v>0</v>
      </c>
    </row>
    <row r="64" spans="1:9" ht="21.75" hidden="1" customHeight="1" thickBot="1">
      <c r="A64" s="248" t="s">
        <v>71</v>
      </c>
      <c r="B64" s="269" t="s">
        <v>69</v>
      </c>
      <c r="C64" s="32" t="s">
        <v>72</v>
      </c>
      <c r="D64" s="87">
        <f t="shared" ref="D64:I64" si="20">SUM(D65:D68)</f>
        <v>8620.880000000001</v>
      </c>
      <c r="E64" s="87">
        <f t="shared" si="20"/>
        <v>0</v>
      </c>
      <c r="F64" s="87">
        <f t="shared" ref="F64:H64" si="21">SUM(F65:F68)</f>
        <v>8583.75</v>
      </c>
      <c r="G64" s="87">
        <f t="shared" ref="G64" si="22">SUM(G65:G68)</f>
        <v>8732.4000000000015</v>
      </c>
      <c r="H64" s="87">
        <f t="shared" si="21"/>
        <v>8656.3100000000013</v>
      </c>
      <c r="I64" s="87">
        <f t="shared" si="20"/>
        <v>8764.61</v>
      </c>
    </row>
    <row r="65" spans="1:9" ht="26.25" hidden="1" customHeight="1" thickBot="1">
      <c r="A65" s="249"/>
      <c r="B65" s="282"/>
      <c r="C65" s="13" t="s">
        <v>104</v>
      </c>
      <c r="D65" s="103">
        <f>'ЦБС 3'!D14</f>
        <v>56.21</v>
      </c>
      <c r="E65" s="103">
        <f>'ЦБС 3'!E14</f>
        <v>0</v>
      </c>
      <c r="F65" s="103">
        <f>'ЦБС 3'!F14</f>
        <v>56.21</v>
      </c>
      <c r="G65" s="103">
        <f>'ЦБС 3'!G14</f>
        <v>56.21</v>
      </c>
      <c r="H65" s="103">
        <f>'ЦБС 3'!H14</f>
        <v>56.21</v>
      </c>
      <c r="I65" s="103">
        <f>'ЦБС 3'!I14</f>
        <v>56.21</v>
      </c>
    </row>
    <row r="66" spans="1:9" ht="26.25" hidden="1" customHeight="1" thickBot="1">
      <c r="A66" s="249"/>
      <c r="B66" s="282"/>
      <c r="C66" s="14" t="s">
        <v>62</v>
      </c>
      <c r="D66" s="103">
        <f>'ЦБС 3'!D15</f>
        <v>3257.58</v>
      </c>
      <c r="E66" s="103">
        <f>'ЦБС 3'!E15</f>
        <v>0</v>
      </c>
      <c r="F66" s="103">
        <f>'ЦБС 3'!F15</f>
        <v>3170.09</v>
      </c>
      <c r="G66" s="103">
        <f>'ЦБС 3'!G15</f>
        <v>3257.59</v>
      </c>
      <c r="H66" s="103">
        <f>'ЦБС 3'!H15</f>
        <v>3170.09</v>
      </c>
      <c r="I66" s="103">
        <f>'ЦБС 3'!I15</f>
        <v>3257.59</v>
      </c>
    </row>
    <row r="67" spans="1:9" ht="15.75" hidden="1" customHeight="1" thickBot="1">
      <c r="A67" s="249"/>
      <c r="B67" s="282"/>
      <c r="C67" s="14" t="s">
        <v>63</v>
      </c>
      <c r="D67" s="103">
        <f>'ЦБС 3'!D16</f>
        <v>5307.09</v>
      </c>
      <c r="E67" s="103">
        <f>'ЦБС 3'!E16</f>
        <v>0</v>
      </c>
      <c r="F67" s="103">
        <f>'ЦБС 3'!F16</f>
        <v>5357.45</v>
      </c>
      <c r="G67" s="103">
        <f>'ЦБС 3'!G16</f>
        <v>5418.6</v>
      </c>
      <c r="H67" s="103">
        <f>'ЦБС 3'!H16</f>
        <v>5430.01</v>
      </c>
      <c r="I67" s="103">
        <f>'ЦБС 3'!I16</f>
        <v>5450.81</v>
      </c>
    </row>
    <row r="68" spans="1:9" ht="18.75" hidden="1" customHeight="1" thickBot="1">
      <c r="A68" s="250"/>
      <c r="B68" s="283"/>
      <c r="C68" s="14" t="s">
        <v>64</v>
      </c>
      <c r="D68" s="103">
        <f>'ЦБС 3'!D17</f>
        <v>0</v>
      </c>
      <c r="E68" s="103">
        <f>'ЦБС 3'!E17</f>
        <v>0</v>
      </c>
      <c r="F68" s="103">
        <f>'ЦБС 3'!F17</f>
        <v>0</v>
      </c>
      <c r="G68" s="103">
        <f>'ЦБС 3'!G17</f>
        <v>0</v>
      </c>
      <c r="H68" s="103">
        <f>'ЦБС 3'!H17</f>
        <v>0</v>
      </c>
      <c r="I68" s="103">
        <f>'ЦБС 3'!I17</f>
        <v>0</v>
      </c>
    </row>
    <row r="69" spans="1:9" ht="21" hidden="1" customHeight="1" thickBot="1">
      <c r="A69" s="248" t="s">
        <v>176</v>
      </c>
      <c r="B69" s="251" t="s">
        <v>169</v>
      </c>
      <c r="C69" s="32" t="s">
        <v>72</v>
      </c>
      <c r="D69" s="87">
        <f t="shared" ref="D69:I69" si="23">SUM(D70:D73)</f>
        <v>4930.8</v>
      </c>
      <c r="E69" s="87">
        <f t="shared" si="23"/>
        <v>0</v>
      </c>
      <c r="F69" s="87">
        <f t="shared" ref="F69:H69" si="24">SUM(F70:F73)</f>
        <v>4970.79</v>
      </c>
      <c r="G69" s="87">
        <f t="shared" ref="G69" si="25">SUM(G70:G73)</f>
        <v>5012.37</v>
      </c>
      <c r="H69" s="87">
        <f t="shared" si="24"/>
        <v>5012.37</v>
      </c>
      <c r="I69" s="87">
        <f t="shared" si="23"/>
        <v>5012.37</v>
      </c>
    </row>
    <row r="70" spans="1:9" ht="26.25" hidden="1" customHeight="1" thickBot="1">
      <c r="A70" s="249"/>
      <c r="B70" s="252"/>
      <c r="C70" s="13" t="s">
        <v>160</v>
      </c>
      <c r="D70" s="103">
        <f>'ЦБС 3'!D25</f>
        <v>0</v>
      </c>
      <c r="E70" s="103">
        <f>'ЦБС 3'!E25</f>
        <v>0</v>
      </c>
      <c r="F70" s="103">
        <f>'ЦБС 3'!F25</f>
        <v>0</v>
      </c>
      <c r="G70" s="103">
        <f>'ЦБС 3'!G25</f>
        <v>0</v>
      </c>
      <c r="H70" s="103">
        <f>'ЦБС 3'!H25</f>
        <v>0</v>
      </c>
      <c r="I70" s="103">
        <f>'ЦБС 3'!I25</f>
        <v>0</v>
      </c>
    </row>
    <row r="71" spans="1:9" ht="26.25" hidden="1" customHeight="1" thickBot="1">
      <c r="A71" s="249"/>
      <c r="B71" s="252"/>
      <c r="C71" s="14" t="s">
        <v>62</v>
      </c>
      <c r="D71" s="103">
        <f>'ЦБС 3'!D26</f>
        <v>0</v>
      </c>
      <c r="E71" s="103">
        <f>'ЦБС 3'!E26</f>
        <v>0</v>
      </c>
      <c r="F71" s="103">
        <f>'ЦБС 3'!F26</f>
        <v>0</v>
      </c>
      <c r="G71" s="103">
        <f>'ЦБС 3'!G26</f>
        <v>0</v>
      </c>
      <c r="H71" s="103">
        <f>'ЦБС 3'!H26</f>
        <v>0</v>
      </c>
      <c r="I71" s="103">
        <f>'ЦБС 3'!I26</f>
        <v>0</v>
      </c>
    </row>
    <row r="72" spans="1:9" ht="15.75" hidden="1" customHeight="1" thickBot="1">
      <c r="A72" s="249"/>
      <c r="B72" s="252"/>
      <c r="C72" s="14" t="s">
        <v>63</v>
      </c>
      <c r="D72" s="103">
        <f>'ЦБС 3'!D27</f>
        <v>4930.8</v>
      </c>
      <c r="E72" s="103">
        <f>'ЦБС 3'!E27</f>
        <v>0</v>
      </c>
      <c r="F72" s="103">
        <f>'ЦБС 3'!F27</f>
        <v>4970.79</v>
      </c>
      <c r="G72" s="103">
        <f>'ЦБС 3'!G27</f>
        <v>5012.37</v>
      </c>
      <c r="H72" s="103">
        <f>'ЦБС 3'!H27</f>
        <v>5012.37</v>
      </c>
      <c r="I72" s="103">
        <f>'ЦБС 3'!I27</f>
        <v>5012.37</v>
      </c>
    </row>
    <row r="73" spans="1:9" ht="21.75" hidden="1" customHeight="1" thickBot="1">
      <c r="A73" s="250"/>
      <c r="B73" s="253"/>
      <c r="C73" s="14" t="s">
        <v>64</v>
      </c>
      <c r="D73" s="103">
        <f>'ЦБС 3'!D28</f>
        <v>0</v>
      </c>
      <c r="E73" s="103">
        <f>'ЦБС 3'!E28</f>
        <v>0</v>
      </c>
      <c r="F73" s="103">
        <f>'ЦБС 3'!F28</f>
        <v>0</v>
      </c>
      <c r="G73" s="103">
        <f>'ЦБС 3'!G28</f>
        <v>0</v>
      </c>
      <c r="H73" s="103">
        <f>'ЦБС 3'!H28</f>
        <v>0</v>
      </c>
      <c r="I73" s="103">
        <f>'ЦБС 3'!I28</f>
        <v>0</v>
      </c>
    </row>
    <row r="74" spans="1:9" ht="15.75" hidden="1" customHeight="1" thickBot="1">
      <c r="A74" s="248" t="s">
        <v>177</v>
      </c>
      <c r="B74" s="251" t="s">
        <v>170</v>
      </c>
      <c r="C74" s="32" t="s">
        <v>72</v>
      </c>
      <c r="D74" s="87">
        <f t="shared" ref="D74:I74" si="26">SUM(D75:D78)</f>
        <v>460.65</v>
      </c>
      <c r="E74" s="87">
        <f t="shared" si="26"/>
        <v>0</v>
      </c>
      <c r="F74" s="87">
        <f t="shared" ref="F74:H74" si="27">SUM(F75:F78)</f>
        <v>383.52</v>
      </c>
      <c r="G74" s="87">
        <f t="shared" ref="G74" si="28">SUM(G75:G78)</f>
        <v>490.59</v>
      </c>
      <c r="H74" s="87">
        <f t="shared" si="27"/>
        <v>414.5</v>
      </c>
      <c r="I74" s="87">
        <f t="shared" si="26"/>
        <v>522.79999999999995</v>
      </c>
    </row>
    <row r="75" spans="1:9" ht="26.25" hidden="1" customHeight="1" thickBot="1">
      <c r="A75" s="249"/>
      <c r="B75" s="252"/>
      <c r="C75" s="13" t="s">
        <v>145</v>
      </c>
      <c r="D75" s="103">
        <f>'ЦБС 3'!D30</f>
        <v>0</v>
      </c>
      <c r="E75" s="103">
        <f>'ЦБС 3'!E30</f>
        <v>0</v>
      </c>
      <c r="F75" s="103">
        <f>'ЦБС 3'!F30</f>
        <v>0</v>
      </c>
      <c r="G75" s="103">
        <f>'ЦБС 3'!G30</f>
        <v>0</v>
      </c>
      <c r="H75" s="103">
        <f>'ЦБС 3'!H30</f>
        <v>0</v>
      </c>
      <c r="I75" s="103">
        <f>'ЦБС 3'!I30</f>
        <v>0</v>
      </c>
    </row>
    <row r="76" spans="1:9" ht="26.25" hidden="1" customHeight="1" thickBot="1">
      <c r="A76" s="249"/>
      <c r="B76" s="252"/>
      <c r="C76" s="14" t="s">
        <v>62</v>
      </c>
      <c r="D76" s="103">
        <f>'ЦБС 3'!D31</f>
        <v>87.5</v>
      </c>
      <c r="E76" s="103">
        <f>'ЦБС 3'!E31</f>
        <v>0</v>
      </c>
      <c r="F76" s="103">
        <f>'ЦБС 3'!F31</f>
        <v>0</v>
      </c>
      <c r="G76" s="103">
        <f>'ЦБС 3'!G31</f>
        <v>87.5</v>
      </c>
      <c r="H76" s="103">
        <f>'ЦБС 3'!H31</f>
        <v>0</v>
      </c>
      <c r="I76" s="103">
        <f>'ЦБС 3'!I31</f>
        <v>87.5</v>
      </c>
    </row>
    <row r="77" spans="1:9" ht="15.75" hidden="1" customHeight="1" thickBot="1">
      <c r="A77" s="249"/>
      <c r="B77" s="252"/>
      <c r="C77" s="14" t="s">
        <v>63</v>
      </c>
      <c r="D77" s="103">
        <f>'ЦБС 3'!D32</f>
        <v>373.15</v>
      </c>
      <c r="E77" s="103">
        <f>'ЦБС 3'!E32</f>
        <v>0</v>
      </c>
      <c r="F77" s="103">
        <f>'ЦБС 3'!F32</f>
        <v>383.52</v>
      </c>
      <c r="G77" s="103">
        <f>'ЦБС 3'!G32</f>
        <v>403.09</v>
      </c>
      <c r="H77" s="103">
        <f>'ЦБС 3'!H32</f>
        <v>414.5</v>
      </c>
      <c r="I77" s="103">
        <f>'ЦБС 3'!I32</f>
        <v>435.3</v>
      </c>
    </row>
    <row r="78" spans="1:9" ht="26.25" hidden="1" customHeight="1" thickBot="1">
      <c r="A78" s="250"/>
      <c r="B78" s="253"/>
      <c r="C78" s="14" t="s">
        <v>64</v>
      </c>
      <c r="D78" s="103">
        <f>'ЦБС 3'!D33</f>
        <v>0</v>
      </c>
      <c r="E78" s="103">
        <f>'ЦБС 3'!E33</f>
        <v>0</v>
      </c>
      <c r="F78" s="103">
        <f>'ЦБС 3'!F33</f>
        <v>0</v>
      </c>
      <c r="G78" s="103">
        <f>'ЦБС 3'!G33</f>
        <v>0</v>
      </c>
      <c r="H78" s="103">
        <f>'ЦБС 3'!H33</f>
        <v>0</v>
      </c>
      <c r="I78" s="103">
        <f>'ЦБС 3'!I33</f>
        <v>0</v>
      </c>
    </row>
    <row r="79" spans="1:9" ht="15.75" hidden="1" customHeight="1" thickBot="1">
      <c r="A79" s="266" t="s">
        <v>178</v>
      </c>
      <c r="B79" s="251" t="s">
        <v>179</v>
      </c>
      <c r="C79" s="32" t="s">
        <v>61</v>
      </c>
      <c r="D79" s="87" t="e">
        <f t="shared" ref="D79:I79" si="29">SUM(D80:D83)</f>
        <v>#REF!</v>
      </c>
      <c r="E79" s="87" t="e">
        <f t="shared" si="29"/>
        <v>#REF!</v>
      </c>
      <c r="F79" s="87" t="e">
        <f t="shared" ref="F79:H79" si="30">SUM(F80:F83)</f>
        <v>#REF!</v>
      </c>
      <c r="G79" s="87" t="e">
        <f t="shared" ref="G79" si="31">SUM(G80:G83)</f>
        <v>#REF!</v>
      </c>
      <c r="H79" s="87" t="e">
        <f t="shared" si="30"/>
        <v>#REF!</v>
      </c>
      <c r="I79" s="87" t="e">
        <f t="shared" si="29"/>
        <v>#REF!</v>
      </c>
    </row>
    <row r="80" spans="1:9" ht="26.25" hidden="1" customHeight="1" thickBot="1">
      <c r="A80" s="267"/>
      <c r="B80" s="252"/>
      <c r="C80" s="14" t="s">
        <v>70</v>
      </c>
      <c r="D80" s="89" t="e">
        <f>'ЦБС 3'!#REF!</f>
        <v>#REF!</v>
      </c>
      <c r="E80" s="89" t="e">
        <f>'ЦБС 3'!#REF!</f>
        <v>#REF!</v>
      </c>
      <c r="F80" s="89" t="e">
        <f>'ЦБС 3'!#REF!</f>
        <v>#REF!</v>
      </c>
      <c r="G80" s="89" t="e">
        <f>'ЦБС 3'!#REF!</f>
        <v>#REF!</v>
      </c>
      <c r="H80" s="89" t="e">
        <f>'ЦБС 3'!#REF!</f>
        <v>#REF!</v>
      </c>
      <c r="I80" s="89" t="e">
        <f>'ЦБС 3'!#REF!</f>
        <v>#REF!</v>
      </c>
    </row>
    <row r="81" spans="1:9" ht="26.25" hidden="1" customHeight="1" thickBot="1">
      <c r="A81" s="267"/>
      <c r="B81" s="252"/>
      <c r="C81" s="14" t="s">
        <v>62</v>
      </c>
      <c r="D81" s="89" t="e">
        <f>'ЦБС 3'!#REF!</f>
        <v>#REF!</v>
      </c>
      <c r="E81" s="89" t="e">
        <f>'ЦБС 3'!#REF!</f>
        <v>#REF!</v>
      </c>
      <c r="F81" s="89" t="e">
        <f>'ЦБС 3'!#REF!</f>
        <v>#REF!</v>
      </c>
      <c r="G81" s="89" t="e">
        <f>'ЦБС 3'!#REF!</f>
        <v>#REF!</v>
      </c>
      <c r="H81" s="89" t="e">
        <f>'ЦБС 3'!#REF!</f>
        <v>#REF!</v>
      </c>
      <c r="I81" s="89" t="e">
        <f>'ЦБС 3'!#REF!</f>
        <v>#REF!</v>
      </c>
    </row>
    <row r="82" spans="1:9" ht="15.75" hidden="1" customHeight="1" thickBot="1">
      <c r="A82" s="267"/>
      <c r="B82" s="252"/>
      <c r="C82" s="14" t="s">
        <v>63</v>
      </c>
      <c r="D82" s="89" t="e">
        <f>'ЦБС 3'!#REF!</f>
        <v>#REF!</v>
      </c>
      <c r="E82" s="89" t="e">
        <f>'ЦБС 3'!#REF!</f>
        <v>#REF!</v>
      </c>
      <c r="F82" s="89" t="e">
        <f>'ЦБС 3'!#REF!</f>
        <v>#REF!</v>
      </c>
      <c r="G82" s="89" t="e">
        <f>'ЦБС 3'!#REF!</f>
        <v>#REF!</v>
      </c>
      <c r="H82" s="89" t="e">
        <f>'ЦБС 3'!#REF!</f>
        <v>#REF!</v>
      </c>
      <c r="I82" s="89" t="e">
        <f>'ЦБС 3'!#REF!</f>
        <v>#REF!</v>
      </c>
    </row>
    <row r="83" spans="1:9" ht="18.75" hidden="1" customHeight="1" thickBot="1">
      <c r="A83" s="268"/>
      <c r="B83" s="253"/>
      <c r="C83" s="14" t="s">
        <v>64</v>
      </c>
      <c r="D83" s="89" t="e">
        <f>'ЦБС 3'!#REF!</f>
        <v>#REF!</v>
      </c>
      <c r="E83" s="89" t="e">
        <f>'ЦБС 3'!#REF!</f>
        <v>#REF!</v>
      </c>
      <c r="F83" s="89" t="e">
        <f>'ЦБС 3'!#REF!</f>
        <v>#REF!</v>
      </c>
      <c r="G83" s="89" t="e">
        <f>'ЦБС 3'!#REF!</f>
        <v>#REF!</v>
      </c>
      <c r="H83" s="89" t="e">
        <f>'ЦБС 3'!#REF!</f>
        <v>#REF!</v>
      </c>
      <c r="I83" s="89" t="e">
        <f>'ЦБС 3'!#REF!</f>
        <v>#REF!</v>
      </c>
    </row>
    <row r="84" spans="1:9" ht="15.75" hidden="1" customHeight="1" thickBot="1">
      <c r="A84" s="248" t="s">
        <v>44</v>
      </c>
      <c r="B84" s="251" t="s">
        <v>180</v>
      </c>
      <c r="C84" s="32" t="s">
        <v>61</v>
      </c>
      <c r="D84" s="97">
        <f t="shared" ref="D84:I84" si="32">SUM(D85:D88)</f>
        <v>62.94</v>
      </c>
      <c r="E84" s="97">
        <f t="shared" si="32"/>
        <v>0</v>
      </c>
      <c r="F84" s="97">
        <f t="shared" ref="F84:H84" si="33">SUM(F85:F88)</f>
        <v>62.94</v>
      </c>
      <c r="G84" s="97">
        <f t="shared" ref="G84" si="34">SUM(G85:G88)</f>
        <v>62.94</v>
      </c>
      <c r="H84" s="97">
        <f t="shared" si="33"/>
        <v>62.94</v>
      </c>
      <c r="I84" s="97">
        <f t="shared" si="32"/>
        <v>62.94</v>
      </c>
    </row>
    <row r="85" spans="1:9" ht="26.25" hidden="1" customHeight="1" thickBot="1">
      <c r="A85" s="249"/>
      <c r="B85" s="252"/>
      <c r="C85" s="14" t="s">
        <v>70</v>
      </c>
      <c r="D85" s="98">
        <f>'ЦБС 3'!D40</f>
        <v>56.21</v>
      </c>
      <c r="E85" s="98">
        <f>'ЦБС 3'!E40</f>
        <v>0</v>
      </c>
      <c r="F85" s="98">
        <f>'ЦБС 3'!F40</f>
        <v>56.21</v>
      </c>
      <c r="G85" s="98">
        <f>'ЦБС 3'!G40</f>
        <v>56.21</v>
      </c>
      <c r="H85" s="98">
        <f>'ЦБС 3'!H40</f>
        <v>56.21</v>
      </c>
      <c r="I85" s="98">
        <f>'ЦБС 3'!I40</f>
        <v>56.21</v>
      </c>
    </row>
    <row r="86" spans="1:9" ht="26.25" hidden="1" customHeight="1" thickBot="1">
      <c r="A86" s="249"/>
      <c r="B86" s="252"/>
      <c r="C86" s="14" t="s">
        <v>62</v>
      </c>
      <c r="D86" s="98">
        <f>'ЦБС 3'!D41</f>
        <v>3.59</v>
      </c>
      <c r="E86" s="98">
        <f>'ЦБС 3'!E41</f>
        <v>0</v>
      </c>
      <c r="F86" s="98">
        <f>'ЦБС 3'!F41</f>
        <v>3.59</v>
      </c>
      <c r="G86" s="98">
        <f>'ЦБС 3'!G41</f>
        <v>3.59</v>
      </c>
      <c r="H86" s="98">
        <f>'ЦБС 3'!H41</f>
        <v>3.59</v>
      </c>
      <c r="I86" s="98">
        <f>'ЦБС 3'!I41</f>
        <v>3.59</v>
      </c>
    </row>
    <row r="87" spans="1:9" ht="15.75" hidden="1" customHeight="1" thickBot="1">
      <c r="A87" s="249"/>
      <c r="B87" s="252"/>
      <c r="C87" s="14" t="s">
        <v>63</v>
      </c>
      <c r="D87" s="98">
        <f>'ЦБС 3'!D42</f>
        <v>3.14</v>
      </c>
      <c r="E87" s="98">
        <f>'ЦБС 3'!E42</f>
        <v>0</v>
      </c>
      <c r="F87" s="98">
        <f>'ЦБС 3'!F42</f>
        <v>3.14</v>
      </c>
      <c r="G87" s="98">
        <f>'ЦБС 3'!G42</f>
        <v>3.14</v>
      </c>
      <c r="H87" s="98">
        <f>'ЦБС 3'!H42</f>
        <v>3.14</v>
      </c>
      <c r="I87" s="98">
        <f>'ЦБС 3'!I42</f>
        <v>3.14</v>
      </c>
    </row>
    <row r="88" spans="1:9" ht="21.75" hidden="1" customHeight="1" thickBot="1">
      <c r="A88" s="250"/>
      <c r="B88" s="253"/>
      <c r="C88" s="14" t="s">
        <v>64</v>
      </c>
      <c r="D88" s="98">
        <f>'ЦБС 3'!D43</f>
        <v>0</v>
      </c>
      <c r="E88" s="98">
        <f>'ЦБС 3'!E43</f>
        <v>0</v>
      </c>
      <c r="F88" s="98">
        <f>'ЦБС 3'!F43</f>
        <v>0</v>
      </c>
      <c r="G88" s="98">
        <f>'ЦБС 3'!G43</f>
        <v>0</v>
      </c>
      <c r="H88" s="98">
        <f>'ЦБС 3'!H43</f>
        <v>0</v>
      </c>
      <c r="I88" s="98">
        <f>'ЦБС 3'!I43</f>
        <v>0</v>
      </c>
    </row>
    <row r="89" spans="1:9" ht="19.5" hidden="1" customHeight="1" thickBot="1">
      <c r="A89" s="287" t="s">
        <v>45</v>
      </c>
      <c r="B89" s="286" t="s">
        <v>172</v>
      </c>
      <c r="C89" s="32" t="s">
        <v>97</v>
      </c>
      <c r="D89" s="97">
        <f t="shared" ref="D89:I89" si="35">SUM(D90:D93)</f>
        <v>3166.49</v>
      </c>
      <c r="E89" s="97">
        <f t="shared" si="35"/>
        <v>0</v>
      </c>
      <c r="F89" s="97">
        <f t="shared" ref="F89:H89" si="36">SUM(F90:F93)</f>
        <v>3166.5</v>
      </c>
      <c r="G89" s="97">
        <f t="shared" ref="G89" si="37">SUM(G90:G93)</f>
        <v>3166.5</v>
      </c>
      <c r="H89" s="97">
        <f t="shared" si="36"/>
        <v>3166.5</v>
      </c>
      <c r="I89" s="97">
        <f t="shared" si="35"/>
        <v>3166.5</v>
      </c>
    </row>
    <row r="90" spans="1:9" ht="26.25" hidden="1" customHeight="1" thickBot="1">
      <c r="A90" s="288"/>
      <c r="B90" s="264"/>
      <c r="C90" s="41" t="s">
        <v>70</v>
      </c>
      <c r="D90" s="99">
        <f>'ЦБС 3'!D35</f>
        <v>0</v>
      </c>
      <c r="E90" s="99">
        <f>'ЦБС 3'!E35</f>
        <v>0</v>
      </c>
      <c r="F90" s="99">
        <f>'ЦБС 3'!F35</f>
        <v>0</v>
      </c>
      <c r="G90" s="99">
        <f>'ЦБС 3'!G35</f>
        <v>0</v>
      </c>
      <c r="H90" s="99">
        <f>'ЦБС 3'!H35</f>
        <v>0</v>
      </c>
      <c r="I90" s="99">
        <f>'ЦБС 3'!I35</f>
        <v>0</v>
      </c>
    </row>
    <row r="91" spans="1:9" ht="26.25" hidden="1" customHeight="1" thickBot="1">
      <c r="A91" s="288"/>
      <c r="B91" s="264"/>
      <c r="C91" s="41" t="s">
        <v>62</v>
      </c>
      <c r="D91" s="99">
        <f>'ЦБС 3'!D36</f>
        <v>3166.49</v>
      </c>
      <c r="E91" s="99">
        <f>'ЦБС 3'!E36</f>
        <v>0</v>
      </c>
      <c r="F91" s="99">
        <f>'ЦБС 3'!F36</f>
        <v>3166.5</v>
      </c>
      <c r="G91" s="99">
        <f>'ЦБС 3'!G36</f>
        <v>3166.5</v>
      </c>
      <c r="H91" s="99">
        <f>'ЦБС 3'!H36</f>
        <v>3166.5</v>
      </c>
      <c r="I91" s="99">
        <f>'ЦБС 3'!I36</f>
        <v>3166.5</v>
      </c>
    </row>
    <row r="92" spans="1:9" ht="15.75" hidden="1" customHeight="1" thickBot="1">
      <c r="A92" s="288"/>
      <c r="B92" s="264"/>
      <c r="C92" s="41" t="s">
        <v>63</v>
      </c>
      <c r="D92" s="99">
        <f>'ЦБС 3'!D37</f>
        <v>0</v>
      </c>
      <c r="E92" s="99">
        <f>'ЦБС 3'!E37</f>
        <v>0</v>
      </c>
      <c r="F92" s="99">
        <f>'ЦБС 3'!F37</f>
        <v>0</v>
      </c>
      <c r="G92" s="99">
        <f>'ЦБС 3'!G37</f>
        <v>0</v>
      </c>
      <c r="H92" s="99">
        <f>'ЦБС 3'!H37</f>
        <v>0</v>
      </c>
      <c r="I92" s="99">
        <f>'ЦБС 3'!I37</f>
        <v>0</v>
      </c>
    </row>
    <row r="93" spans="1:9" ht="26.25" hidden="1" customHeight="1" thickBot="1">
      <c r="A93" s="289"/>
      <c r="B93" s="265"/>
      <c r="C93" s="41" t="s">
        <v>64</v>
      </c>
      <c r="D93" s="99">
        <f>'ЦБС 3'!D38</f>
        <v>0</v>
      </c>
      <c r="E93" s="99">
        <f>'ЦБС 3'!E38</f>
        <v>0</v>
      </c>
      <c r="F93" s="99">
        <f>'ЦБС 3'!F38</f>
        <v>0</v>
      </c>
      <c r="G93" s="99">
        <f>'ЦБС 3'!G38</f>
        <v>0</v>
      </c>
      <c r="H93" s="99">
        <f>'ЦБС 3'!H38</f>
        <v>0</v>
      </c>
      <c r="I93" s="99">
        <f>'ЦБС 3'!I38</f>
        <v>0</v>
      </c>
    </row>
    <row r="94" spans="1:9" ht="15.75" hidden="1" customHeight="1" thickBot="1">
      <c r="A94" s="287" t="s">
        <v>46</v>
      </c>
      <c r="B94" s="284" t="s">
        <v>173</v>
      </c>
      <c r="C94" s="32" t="s">
        <v>97</v>
      </c>
      <c r="D94" s="97">
        <f t="shared" ref="D94:I94" si="38">SUM(D95:D98)</f>
        <v>0</v>
      </c>
      <c r="E94" s="97">
        <f t="shared" si="38"/>
        <v>0</v>
      </c>
      <c r="F94" s="97">
        <f t="shared" ref="F94:H94" si="39">SUM(F95:F98)</f>
        <v>0</v>
      </c>
      <c r="G94" s="97">
        <f t="shared" ref="G94" si="40">SUM(G95:G98)</f>
        <v>0</v>
      </c>
      <c r="H94" s="97">
        <f t="shared" si="39"/>
        <v>0</v>
      </c>
      <c r="I94" s="97">
        <f t="shared" si="38"/>
        <v>0</v>
      </c>
    </row>
    <row r="95" spans="1:9" ht="26.25" hidden="1" customHeight="1" thickBot="1">
      <c r="A95" s="288"/>
      <c r="B95" s="285"/>
      <c r="C95" s="41" t="s">
        <v>70</v>
      </c>
      <c r="D95" s="99">
        <f>'ЦБС 3'!D45</f>
        <v>0</v>
      </c>
      <c r="E95" s="99">
        <f>'ЦБС 3'!E45</f>
        <v>0</v>
      </c>
      <c r="F95" s="99">
        <f>'ЦБС 3'!F45</f>
        <v>0</v>
      </c>
      <c r="G95" s="99">
        <f>'ЦБС 3'!G45</f>
        <v>0</v>
      </c>
      <c r="H95" s="99">
        <f>'ЦБС 3'!H45</f>
        <v>0</v>
      </c>
      <c r="I95" s="99">
        <f>'ЦБС 3'!I45</f>
        <v>0</v>
      </c>
    </row>
    <row r="96" spans="1:9" ht="26.25" hidden="1" customHeight="1" thickBot="1">
      <c r="A96" s="288"/>
      <c r="B96" s="285"/>
      <c r="C96" s="41" t="s">
        <v>62</v>
      </c>
      <c r="D96" s="99">
        <f>'ЦБС 3'!D46</f>
        <v>0</v>
      </c>
      <c r="E96" s="99">
        <f>'ЦБС 3'!E46</f>
        <v>0</v>
      </c>
      <c r="F96" s="99">
        <f>'ЦБС 3'!F46</f>
        <v>0</v>
      </c>
      <c r="G96" s="99">
        <f>'ЦБС 3'!G46</f>
        <v>0</v>
      </c>
      <c r="H96" s="99">
        <f>'ЦБС 3'!H46</f>
        <v>0</v>
      </c>
      <c r="I96" s="99">
        <f>'ЦБС 3'!I46</f>
        <v>0</v>
      </c>
    </row>
    <row r="97" spans="1:9" ht="15.75" hidden="1" customHeight="1" thickBot="1">
      <c r="A97" s="288"/>
      <c r="B97" s="285"/>
      <c r="C97" s="41" t="s">
        <v>63</v>
      </c>
      <c r="D97" s="99">
        <f>'ЦБС 3'!D47</f>
        <v>0</v>
      </c>
      <c r="E97" s="99">
        <f>'ЦБС 3'!E47</f>
        <v>0</v>
      </c>
      <c r="F97" s="99">
        <f>'ЦБС 3'!F47</f>
        <v>0</v>
      </c>
      <c r="G97" s="99">
        <f>'ЦБС 3'!G47</f>
        <v>0</v>
      </c>
      <c r="H97" s="99">
        <f>'ЦБС 3'!H47</f>
        <v>0</v>
      </c>
      <c r="I97" s="99">
        <f>'ЦБС 3'!I47</f>
        <v>0</v>
      </c>
    </row>
    <row r="98" spans="1:9" ht="26.25" hidden="1" customHeight="1" thickBot="1">
      <c r="A98" s="288"/>
      <c r="B98" s="285"/>
      <c r="C98" s="41" t="s">
        <v>64</v>
      </c>
      <c r="D98" s="99">
        <f>'ЦБС 3'!D48</f>
        <v>0</v>
      </c>
      <c r="E98" s="99">
        <f>'ЦБС 3'!E48</f>
        <v>0</v>
      </c>
      <c r="F98" s="99">
        <f>'ЦБС 3'!F48</f>
        <v>0</v>
      </c>
      <c r="G98" s="99">
        <f>'ЦБС 3'!G48</f>
        <v>0</v>
      </c>
      <c r="H98" s="99">
        <f>'ЦБС 3'!H48</f>
        <v>0</v>
      </c>
      <c r="I98" s="99">
        <f>'ЦБС 3'!I48</f>
        <v>0</v>
      </c>
    </row>
    <row r="99" spans="1:9" ht="15.75" hidden="1" customHeight="1" thickBot="1">
      <c r="A99" s="260" t="s">
        <v>181</v>
      </c>
      <c r="B99" s="263" t="s">
        <v>175</v>
      </c>
      <c r="C99" s="32" t="s">
        <v>97</v>
      </c>
      <c r="D99" s="100">
        <f t="shared" ref="D99:I99" si="41">SUM(D100:D103)</f>
        <v>0</v>
      </c>
      <c r="E99" s="100">
        <f t="shared" si="41"/>
        <v>0</v>
      </c>
      <c r="F99" s="100">
        <f t="shared" ref="F99:H99" si="42">SUM(F100:F103)</f>
        <v>0</v>
      </c>
      <c r="G99" s="100">
        <f t="shared" ref="G99" si="43">SUM(G100:G103)</f>
        <v>0</v>
      </c>
      <c r="H99" s="100">
        <f t="shared" si="42"/>
        <v>0</v>
      </c>
      <c r="I99" s="100">
        <f t="shared" si="41"/>
        <v>0</v>
      </c>
    </row>
    <row r="100" spans="1:9" ht="26.25" hidden="1" customHeight="1" thickBot="1">
      <c r="A100" s="261"/>
      <c r="B100" s="264"/>
      <c r="C100" s="41" t="s">
        <v>70</v>
      </c>
      <c r="D100" s="99">
        <f>'ЦБС 3'!D50</f>
        <v>0</v>
      </c>
      <c r="E100" s="99">
        <f>'ЦБС 3'!E50</f>
        <v>0</v>
      </c>
      <c r="F100" s="99">
        <f>'ЦБС 3'!F50</f>
        <v>0</v>
      </c>
      <c r="G100" s="99">
        <f>'ЦБС 3'!G50</f>
        <v>0</v>
      </c>
      <c r="H100" s="99">
        <f>'ЦБС 3'!H50</f>
        <v>0</v>
      </c>
      <c r="I100" s="99">
        <f>'ЦБС 3'!I50</f>
        <v>0</v>
      </c>
    </row>
    <row r="101" spans="1:9" ht="26.25" hidden="1" customHeight="1" thickBot="1">
      <c r="A101" s="261"/>
      <c r="B101" s="264"/>
      <c r="C101" s="41" t="s">
        <v>62</v>
      </c>
      <c r="D101" s="99">
        <f>'ЦБС 3'!D51</f>
        <v>0</v>
      </c>
      <c r="E101" s="99">
        <f>'ЦБС 3'!E51</f>
        <v>0</v>
      </c>
      <c r="F101" s="99">
        <f>'ЦБС 3'!F51</f>
        <v>0</v>
      </c>
      <c r="G101" s="99">
        <f>'ЦБС 3'!G51</f>
        <v>0</v>
      </c>
      <c r="H101" s="99">
        <f>'ЦБС 3'!H51</f>
        <v>0</v>
      </c>
      <c r="I101" s="99">
        <f>'ЦБС 3'!I51</f>
        <v>0</v>
      </c>
    </row>
    <row r="102" spans="1:9" ht="15.75" hidden="1" customHeight="1" thickBot="1">
      <c r="A102" s="261"/>
      <c r="B102" s="264"/>
      <c r="C102" s="41" t="s">
        <v>63</v>
      </c>
      <c r="D102" s="99">
        <f>'ЦБС 3'!D52</f>
        <v>0</v>
      </c>
      <c r="E102" s="99">
        <f>'ЦБС 3'!E52</f>
        <v>0</v>
      </c>
      <c r="F102" s="99">
        <f>'ЦБС 3'!F52</f>
        <v>0</v>
      </c>
      <c r="G102" s="99">
        <f>'ЦБС 3'!G52</f>
        <v>0</v>
      </c>
      <c r="H102" s="99">
        <f>'ЦБС 3'!H52</f>
        <v>0</v>
      </c>
      <c r="I102" s="99">
        <f>'ЦБС 3'!I52</f>
        <v>0</v>
      </c>
    </row>
    <row r="103" spans="1:9" ht="26.25" hidden="1" customHeight="1" thickBot="1">
      <c r="A103" s="262"/>
      <c r="B103" s="265"/>
      <c r="C103" s="41" t="s">
        <v>64</v>
      </c>
      <c r="D103" s="99">
        <f>'ЦБС 3'!D53</f>
        <v>0</v>
      </c>
      <c r="E103" s="99">
        <f>'ЦБС 3'!E53</f>
        <v>0</v>
      </c>
      <c r="F103" s="99">
        <f>'ЦБС 3'!F53</f>
        <v>0</v>
      </c>
      <c r="G103" s="99">
        <f>'ЦБС 3'!G53</f>
        <v>0</v>
      </c>
      <c r="H103" s="99">
        <f>'ЦБС 3'!H53</f>
        <v>0</v>
      </c>
      <c r="I103" s="99">
        <f>'ЦБС 3'!I53</f>
        <v>0</v>
      </c>
    </row>
    <row r="104" spans="1:9" ht="15.75" customHeight="1" thickBot="1">
      <c r="A104" s="248" t="s">
        <v>47</v>
      </c>
      <c r="B104" s="269" t="s">
        <v>17</v>
      </c>
      <c r="C104" s="32" t="s">
        <v>61</v>
      </c>
      <c r="D104" s="87">
        <f t="shared" ref="D104:I104" si="44">SUM(D105:D108)</f>
        <v>18973.57</v>
      </c>
      <c r="E104" s="87">
        <f t="shared" si="44"/>
        <v>0</v>
      </c>
      <c r="F104" s="87">
        <f t="shared" si="44"/>
        <v>17516.850000000002</v>
      </c>
      <c r="G104" s="87">
        <f t="shared" ref="G104:H104" si="45">SUM(G105:G108)</f>
        <v>17603.91</v>
      </c>
      <c r="H104" s="87">
        <f t="shared" si="45"/>
        <v>17612.18</v>
      </c>
      <c r="I104" s="87">
        <f t="shared" si="44"/>
        <v>17612.18</v>
      </c>
    </row>
    <row r="105" spans="1:9" ht="26.25" customHeight="1" thickBot="1">
      <c r="A105" s="249"/>
      <c r="B105" s="282"/>
      <c r="C105" s="59" t="s">
        <v>102</v>
      </c>
      <c r="D105" s="111">
        <f>'КДО 3'!D9</f>
        <v>331.47</v>
      </c>
      <c r="E105" s="111">
        <f>'КДО 3'!E9</f>
        <v>0</v>
      </c>
      <c r="F105" s="111">
        <f>'КДО 3'!F9</f>
        <v>331.47</v>
      </c>
      <c r="G105" s="111">
        <f>'КДО 3'!G9</f>
        <v>331.47</v>
      </c>
      <c r="H105" s="111">
        <f>'КДО 3'!H9</f>
        <v>331.47</v>
      </c>
      <c r="I105" s="111">
        <f>'КДО 3'!I9</f>
        <v>331.47</v>
      </c>
    </row>
    <row r="106" spans="1:9" ht="26.25" customHeight="1" thickBot="1">
      <c r="A106" s="249"/>
      <c r="B106" s="282"/>
      <c r="C106" s="4" t="s">
        <v>62</v>
      </c>
      <c r="D106" s="111">
        <f>'КДО 3'!D10</f>
        <v>5571.58</v>
      </c>
      <c r="E106" s="111">
        <f>'КДО 3'!E10</f>
        <v>0</v>
      </c>
      <c r="F106" s="111">
        <f>'КДО 3'!F10</f>
        <v>5571.58</v>
      </c>
      <c r="G106" s="111">
        <f>'КДО 3'!G10</f>
        <v>5571.58</v>
      </c>
      <c r="H106" s="111">
        <f>'КДО 3'!H10</f>
        <v>5571.58</v>
      </c>
      <c r="I106" s="111">
        <f>'КДО 3'!I10</f>
        <v>5571.58</v>
      </c>
    </row>
    <row r="107" spans="1:9" ht="15.75" customHeight="1" thickBot="1">
      <c r="A107" s="249"/>
      <c r="B107" s="282"/>
      <c r="C107" s="4" t="s">
        <v>63</v>
      </c>
      <c r="D107" s="111">
        <f>'КДО 3'!D11</f>
        <v>13070.52</v>
      </c>
      <c r="E107" s="111">
        <f>'КДО 3'!E11</f>
        <v>0</v>
      </c>
      <c r="F107" s="111">
        <f>'КДО 3'!F11</f>
        <v>11613.800000000001</v>
      </c>
      <c r="G107" s="111">
        <f>'КДО 3'!G11</f>
        <v>11700.86</v>
      </c>
      <c r="H107" s="111">
        <f>'КДО 3'!H11</f>
        <v>11709.130000000001</v>
      </c>
      <c r="I107" s="111">
        <f>'КДО 3'!I11</f>
        <v>11709.130000000001</v>
      </c>
    </row>
    <row r="108" spans="1:9" ht="15.75" customHeight="1" thickBot="1">
      <c r="A108" s="250"/>
      <c r="B108" s="283"/>
      <c r="C108" s="4" t="s">
        <v>64</v>
      </c>
      <c r="D108" s="111">
        <f>'КДО 3'!D12</f>
        <v>0</v>
      </c>
      <c r="E108" s="111">
        <f>'КДО 3'!E12</f>
        <v>0</v>
      </c>
      <c r="F108" s="111">
        <f>'КДО 3'!F12</f>
        <v>0</v>
      </c>
      <c r="G108" s="111">
        <f>'КДО 3'!G12</f>
        <v>0</v>
      </c>
      <c r="H108" s="111">
        <f>'КДО 3'!H12</f>
        <v>0</v>
      </c>
      <c r="I108" s="111">
        <f>'КДО 3'!I12</f>
        <v>0</v>
      </c>
    </row>
    <row r="109" spans="1:9" ht="18" hidden="1" customHeight="1" thickBot="1">
      <c r="A109" s="254" t="s">
        <v>73</v>
      </c>
      <c r="B109" s="257" t="s">
        <v>182</v>
      </c>
      <c r="C109" s="32" t="s">
        <v>61</v>
      </c>
      <c r="D109" s="87">
        <f t="shared" ref="D109:E109" si="46">SUM(D110:D113)</f>
        <v>18973.57</v>
      </c>
      <c r="E109" s="87">
        <f t="shared" si="46"/>
        <v>0</v>
      </c>
      <c r="F109" s="87">
        <f>SUM(F110:F113)</f>
        <v>17516.850000000002</v>
      </c>
      <c r="G109" s="87">
        <f>SUM(G110:G113)</f>
        <v>17603.91</v>
      </c>
      <c r="H109" s="87">
        <f>SUM(H110:H113)</f>
        <v>17612.18</v>
      </c>
      <c r="I109" s="87">
        <f>SUM(I110:I113)</f>
        <v>17612.18</v>
      </c>
    </row>
    <row r="110" spans="1:9" ht="26.25" hidden="1" customHeight="1" thickBot="1">
      <c r="A110" s="255"/>
      <c r="B110" s="258"/>
      <c r="C110" s="13" t="s">
        <v>102</v>
      </c>
      <c r="D110" s="103">
        <f>'КДО 3'!D14</f>
        <v>331.47</v>
      </c>
      <c r="E110" s="103">
        <f>'КДО 3'!E14</f>
        <v>0</v>
      </c>
      <c r="F110" s="103">
        <f>'КДО 3'!F14</f>
        <v>331.47</v>
      </c>
      <c r="G110" s="103">
        <f>'КДО 3'!G14</f>
        <v>331.47</v>
      </c>
      <c r="H110" s="103">
        <f>'КДО 3'!H14</f>
        <v>331.47</v>
      </c>
      <c r="I110" s="103">
        <f>'КДО 3'!I14</f>
        <v>331.47</v>
      </c>
    </row>
    <row r="111" spans="1:9" ht="26.25" hidden="1" customHeight="1" thickBot="1">
      <c r="A111" s="255"/>
      <c r="B111" s="258"/>
      <c r="C111" s="14" t="s">
        <v>62</v>
      </c>
      <c r="D111" s="103">
        <f>'КДО 3'!D15</f>
        <v>5571.58</v>
      </c>
      <c r="E111" s="103">
        <f>'КДО 3'!E15</f>
        <v>0</v>
      </c>
      <c r="F111" s="103">
        <f>'КДО 3'!F15</f>
        <v>5571.58</v>
      </c>
      <c r="G111" s="103">
        <f>'КДО 3'!G15</f>
        <v>5571.58</v>
      </c>
      <c r="H111" s="103">
        <f>'КДО 3'!H15</f>
        <v>5571.58</v>
      </c>
      <c r="I111" s="103">
        <f>'КДО 3'!I15</f>
        <v>5571.58</v>
      </c>
    </row>
    <row r="112" spans="1:9" ht="15.75" hidden="1" customHeight="1" thickBot="1">
      <c r="A112" s="255"/>
      <c r="B112" s="258"/>
      <c r="C112" s="85" t="s">
        <v>63</v>
      </c>
      <c r="D112" s="103">
        <f>'КДО 3'!D16</f>
        <v>13070.52</v>
      </c>
      <c r="E112" s="103">
        <f>'КДО 3'!E16</f>
        <v>0</v>
      </c>
      <c r="F112" s="103">
        <f>'КДО 3'!F16</f>
        <v>11613.800000000001</v>
      </c>
      <c r="G112" s="103">
        <f>'КДО 3'!G16</f>
        <v>11700.86</v>
      </c>
      <c r="H112" s="103">
        <f>'КДО 3'!H16</f>
        <v>11709.130000000001</v>
      </c>
      <c r="I112" s="103">
        <f>'КДО 3'!I16</f>
        <v>11709.130000000001</v>
      </c>
    </row>
    <row r="113" spans="1:9" ht="17.25" hidden="1" customHeight="1" thickBot="1">
      <c r="A113" s="256"/>
      <c r="B113" s="259"/>
      <c r="C113" s="14" t="s">
        <v>64</v>
      </c>
      <c r="D113" s="103">
        <f>'КДО 3'!D17</f>
        <v>0</v>
      </c>
      <c r="E113" s="103">
        <f>'КДО 3'!E17</f>
        <v>0</v>
      </c>
      <c r="F113" s="103">
        <f>'КДО 3'!F17</f>
        <v>0</v>
      </c>
      <c r="G113" s="103">
        <f>'КДО 3'!G17</f>
        <v>0</v>
      </c>
      <c r="H113" s="103">
        <f>'КДО 3'!H17</f>
        <v>0</v>
      </c>
      <c r="I113" s="103">
        <f>'КДО 3'!I17</f>
        <v>0</v>
      </c>
    </row>
    <row r="114" spans="1:9" ht="15.75" hidden="1" customHeight="1" thickBot="1">
      <c r="A114" s="254" t="s">
        <v>183</v>
      </c>
      <c r="B114" s="257" t="s">
        <v>169</v>
      </c>
      <c r="C114" s="32" t="s">
        <v>61</v>
      </c>
      <c r="D114" s="87">
        <f t="shared" ref="D114:E114" si="47">SUM(D115:D118)</f>
        <v>11194.050000000001</v>
      </c>
      <c r="E114" s="87">
        <f t="shared" si="47"/>
        <v>0</v>
      </c>
      <c r="F114" s="87">
        <f t="shared" ref="F114:G114" si="48">SUM(F115:F118)</f>
        <v>11270.19</v>
      </c>
      <c r="G114" s="87">
        <f t="shared" si="48"/>
        <v>11349.300000000001</v>
      </c>
      <c r="H114" s="87">
        <f t="shared" ref="H114:I114" si="49">SUM(H115:H118)</f>
        <v>11349.300000000001</v>
      </c>
      <c r="I114" s="87">
        <f t="shared" si="49"/>
        <v>11349.300000000001</v>
      </c>
    </row>
    <row r="115" spans="1:9" ht="26.25" hidden="1" customHeight="1" thickBot="1">
      <c r="A115" s="255"/>
      <c r="B115" s="258"/>
      <c r="C115" s="14" t="s">
        <v>70</v>
      </c>
      <c r="D115" s="89">
        <f>'КДО 3'!D25</f>
        <v>0</v>
      </c>
      <c r="E115" s="89">
        <f>'КДО 3'!E25</f>
        <v>0</v>
      </c>
      <c r="F115" s="89">
        <f>'КДО 3'!F25</f>
        <v>0</v>
      </c>
      <c r="G115" s="89">
        <f>'КДО 3'!G25</f>
        <v>0</v>
      </c>
      <c r="H115" s="89">
        <f>'КДО 3'!H25</f>
        <v>0</v>
      </c>
      <c r="I115" s="89">
        <f>'КДО 3'!I25</f>
        <v>0</v>
      </c>
    </row>
    <row r="116" spans="1:9" ht="26.25" hidden="1" customHeight="1" thickBot="1">
      <c r="A116" s="255"/>
      <c r="B116" s="258"/>
      <c r="C116" s="14" t="s">
        <v>62</v>
      </c>
      <c r="D116" s="89">
        <f>'КДО 3'!D26</f>
        <v>0</v>
      </c>
      <c r="E116" s="89">
        <f>'КДО 3'!E26</f>
        <v>0</v>
      </c>
      <c r="F116" s="89">
        <f>'КДО 3'!F26</f>
        <v>0</v>
      </c>
      <c r="G116" s="89">
        <f>'КДО 3'!G26</f>
        <v>0</v>
      </c>
      <c r="H116" s="89">
        <f>'КДО 3'!H26</f>
        <v>0</v>
      </c>
      <c r="I116" s="89">
        <f>'КДО 3'!I26</f>
        <v>0</v>
      </c>
    </row>
    <row r="117" spans="1:9" ht="15.75" hidden="1" customHeight="1" thickBot="1">
      <c r="A117" s="255"/>
      <c r="B117" s="258"/>
      <c r="C117" s="14" t="s">
        <v>63</v>
      </c>
      <c r="D117" s="89">
        <f>'КДО 3'!D27</f>
        <v>11194.050000000001</v>
      </c>
      <c r="E117" s="89">
        <f>'КДО 3'!E27</f>
        <v>0</v>
      </c>
      <c r="F117" s="89">
        <f>'КДО 3'!F27</f>
        <v>11270.19</v>
      </c>
      <c r="G117" s="89">
        <f>'КДО 3'!G27</f>
        <v>11349.300000000001</v>
      </c>
      <c r="H117" s="89">
        <f>'КДО 3'!H27</f>
        <v>11349.300000000001</v>
      </c>
      <c r="I117" s="89">
        <f>'КДО 3'!I27</f>
        <v>11349.300000000001</v>
      </c>
    </row>
    <row r="118" spans="1:9" ht="26.25" hidden="1" customHeight="1" thickBot="1">
      <c r="A118" s="256"/>
      <c r="B118" s="259"/>
      <c r="C118" s="14" t="s">
        <v>64</v>
      </c>
      <c r="D118" s="89">
        <f>'КДО 3'!D28</f>
        <v>0</v>
      </c>
      <c r="E118" s="89">
        <f>'КДО 3'!E28</f>
        <v>0</v>
      </c>
      <c r="F118" s="89">
        <f>'КДО 3'!F28</f>
        <v>0</v>
      </c>
      <c r="G118" s="89">
        <f>'КДО 3'!G28</f>
        <v>0</v>
      </c>
      <c r="H118" s="89">
        <f>'КДО 3'!H28</f>
        <v>0</v>
      </c>
      <c r="I118" s="89">
        <f>'КДО 3'!I28</f>
        <v>0</v>
      </c>
    </row>
    <row r="119" spans="1:9" ht="15.75" hidden="1" customHeight="1" thickBot="1">
      <c r="A119" s="254" t="s">
        <v>184</v>
      </c>
      <c r="B119" s="257" t="s">
        <v>170</v>
      </c>
      <c r="C119" s="73" t="s">
        <v>61</v>
      </c>
      <c r="D119" s="101">
        <f t="shared" ref="D119:E119" si="50">SUM(D120:D123)</f>
        <v>1823.48</v>
      </c>
      <c r="E119" s="101">
        <f t="shared" si="50"/>
        <v>0</v>
      </c>
      <c r="F119" s="101">
        <f t="shared" ref="F119:G119" si="51">SUM(F120:F123)</f>
        <v>290.62</v>
      </c>
      <c r="G119" s="101">
        <f t="shared" si="51"/>
        <v>298.57</v>
      </c>
      <c r="H119" s="101">
        <f t="shared" ref="H119:I119" si="52">SUM(H120:H123)</f>
        <v>306.84000000000003</v>
      </c>
      <c r="I119" s="101">
        <f t="shared" si="52"/>
        <v>306.84000000000003</v>
      </c>
    </row>
    <row r="120" spans="1:9" ht="26.25" hidden="1" customHeight="1" thickBot="1">
      <c r="A120" s="255"/>
      <c r="B120" s="258"/>
      <c r="C120" s="41" t="s">
        <v>70</v>
      </c>
      <c r="D120" s="90">
        <f>'КДО 3'!D30</f>
        <v>0</v>
      </c>
      <c r="E120" s="90">
        <f>'КДО 3'!E30</f>
        <v>0</v>
      </c>
      <c r="F120" s="90">
        <f>'КДО 3'!F30</f>
        <v>0</v>
      </c>
      <c r="G120" s="90">
        <f>'КДО 3'!G30</f>
        <v>0</v>
      </c>
      <c r="H120" s="90">
        <f>'КДО 3'!H30</f>
        <v>0</v>
      </c>
      <c r="I120" s="90">
        <f>'КДО 3'!I30</f>
        <v>0</v>
      </c>
    </row>
    <row r="121" spans="1:9" ht="26.25" hidden="1" customHeight="1" thickBot="1">
      <c r="A121" s="255"/>
      <c r="B121" s="258"/>
      <c r="C121" s="41" t="s">
        <v>62</v>
      </c>
      <c r="D121" s="90">
        <f>'КДО 3'!D31</f>
        <v>87.5</v>
      </c>
      <c r="E121" s="90">
        <f>'КДО 3'!E31</f>
        <v>0</v>
      </c>
      <c r="F121" s="90">
        <f>'КДО 3'!F31</f>
        <v>87.5</v>
      </c>
      <c r="G121" s="90">
        <f>'КДО 3'!G31</f>
        <v>87.5</v>
      </c>
      <c r="H121" s="90">
        <f>'КДО 3'!H31</f>
        <v>87.5</v>
      </c>
      <c r="I121" s="90">
        <f>'КДО 3'!I31</f>
        <v>87.5</v>
      </c>
    </row>
    <row r="122" spans="1:9" ht="15.75" hidden="1" customHeight="1" thickBot="1">
      <c r="A122" s="255"/>
      <c r="B122" s="258"/>
      <c r="C122" s="41" t="s">
        <v>63</v>
      </c>
      <c r="D122" s="90">
        <f>'КДО 3'!D32</f>
        <v>1735.98</v>
      </c>
      <c r="E122" s="90">
        <f>'КДО 3'!E32</f>
        <v>0</v>
      </c>
      <c r="F122" s="90">
        <f>'КДО 3'!F32</f>
        <v>203.12</v>
      </c>
      <c r="G122" s="90">
        <f>'КДО 3'!G32</f>
        <v>211.07</v>
      </c>
      <c r="H122" s="90">
        <f>'КДО 3'!H32</f>
        <v>219.34</v>
      </c>
      <c r="I122" s="90">
        <f>'КДО 3'!I32</f>
        <v>219.34</v>
      </c>
    </row>
    <row r="123" spans="1:9" ht="26.25" hidden="1" customHeight="1" thickBot="1">
      <c r="A123" s="256"/>
      <c r="B123" s="259"/>
      <c r="C123" s="41" t="s">
        <v>64</v>
      </c>
      <c r="D123" s="90">
        <f>'КДО 3'!D33</f>
        <v>0</v>
      </c>
      <c r="E123" s="90">
        <f>'КДО 3'!E33</f>
        <v>0</v>
      </c>
      <c r="F123" s="90">
        <f>'КДО 3'!F33</f>
        <v>0</v>
      </c>
      <c r="G123" s="90">
        <f>'КДО 3'!G33</f>
        <v>0</v>
      </c>
      <c r="H123" s="90">
        <f>'КДО 3'!H33</f>
        <v>0</v>
      </c>
      <c r="I123" s="90">
        <f>'КДО 3'!I33</f>
        <v>0</v>
      </c>
    </row>
    <row r="124" spans="1:9" ht="15.75" hidden="1" customHeight="1" thickBot="1">
      <c r="A124" s="254" t="s">
        <v>74</v>
      </c>
      <c r="B124" s="257" t="s">
        <v>179</v>
      </c>
      <c r="C124" s="32" t="s">
        <v>61</v>
      </c>
      <c r="D124" s="97" t="e">
        <f t="shared" ref="D124:E124" si="53">SUM(D125:D128)</f>
        <v>#REF!</v>
      </c>
      <c r="E124" s="97" t="e">
        <f t="shared" si="53"/>
        <v>#REF!</v>
      </c>
      <c r="F124" s="97" t="e">
        <f t="shared" ref="F124:G124" si="54">SUM(F125:F128)</f>
        <v>#REF!</v>
      </c>
      <c r="G124" s="97" t="e">
        <f t="shared" si="54"/>
        <v>#REF!</v>
      </c>
      <c r="H124" s="97" t="e">
        <f t="shared" ref="H124:I124" si="55">SUM(H125:H128)</f>
        <v>#REF!</v>
      </c>
      <c r="I124" s="97" t="e">
        <f t="shared" si="55"/>
        <v>#REF!</v>
      </c>
    </row>
    <row r="125" spans="1:9" ht="26.25" hidden="1" customHeight="1" thickBot="1">
      <c r="A125" s="255"/>
      <c r="B125" s="258"/>
      <c r="C125" s="14" t="s">
        <v>70</v>
      </c>
      <c r="D125" s="89" t="e">
        <f>'КДО 3'!#REF!</f>
        <v>#REF!</v>
      </c>
      <c r="E125" s="89" t="e">
        <f>'КДО 3'!#REF!</f>
        <v>#REF!</v>
      </c>
      <c r="F125" s="89" t="e">
        <f>'КДО 3'!#REF!</f>
        <v>#REF!</v>
      </c>
      <c r="G125" s="89" t="e">
        <f>'КДО 3'!#REF!</f>
        <v>#REF!</v>
      </c>
      <c r="H125" s="89" t="e">
        <f>'КДО 3'!#REF!</f>
        <v>#REF!</v>
      </c>
      <c r="I125" s="89" t="e">
        <f>'КДО 3'!#REF!</f>
        <v>#REF!</v>
      </c>
    </row>
    <row r="126" spans="1:9" ht="26.25" hidden="1" customHeight="1" thickBot="1">
      <c r="A126" s="255"/>
      <c r="B126" s="258"/>
      <c r="C126" s="14" t="s">
        <v>62</v>
      </c>
      <c r="D126" s="89" t="e">
        <f>'КДО 3'!#REF!</f>
        <v>#REF!</v>
      </c>
      <c r="E126" s="89" t="e">
        <f>'КДО 3'!#REF!</f>
        <v>#REF!</v>
      </c>
      <c r="F126" s="89" t="e">
        <f>'КДО 3'!#REF!</f>
        <v>#REF!</v>
      </c>
      <c r="G126" s="89" t="e">
        <f>'КДО 3'!#REF!</f>
        <v>#REF!</v>
      </c>
      <c r="H126" s="89" t="e">
        <f>'КДО 3'!#REF!</f>
        <v>#REF!</v>
      </c>
      <c r="I126" s="89" t="e">
        <f>'КДО 3'!#REF!</f>
        <v>#REF!</v>
      </c>
    </row>
    <row r="127" spans="1:9" ht="15.75" hidden="1" customHeight="1" thickBot="1">
      <c r="A127" s="255"/>
      <c r="B127" s="258"/>
      <c r="C127" s="14" t="s">
        <v>63</v>
      </c>
      <c r="D127" s="89" t="e">
        <f>'КДО 3'!#REF!</f>
        <v>#REF!</v>
      </c>
      <c r="E127" s="89" t="e">
        <f>'КДО 3'!#REF!</f>
        <v>#REF!</v>
      </c>
      <c r="F127" s="89" t="e">
        <f>'КДО 3'!#REF!</f>
        <v>#REF!</v>
      </c>
      <c r="G127" s="89" t="e">
        <f>'КДО 3'!#REF!</f>
        <v>#REF!</v>
      </c>
      <c r="H127" s="89" t="e">
        <f>'КДО 3'!#REF!</f>
        <v>#REF!</v>
      </c>
      <c r="I127" s="89" t="e">
        <f>'КДО 3'!#REF!</f>
        <v>#REF!</v>
      </c>
    </row>
    <row r="128" spans="1:9" ht="26.25" hidden="1" customHeight="1" thickBot="1">
      <c r="A128" s="256"/>
      <c r="B128" s="259"/>
      <c r="C128" s="14" t="s">
        <v>64</v>
      </c>
      <c r="D128" s="89" t="e">
        <f>'КДО 3'!#REF!</f>
        <v>#REF!</v>
      </c>
      <c r="E128" s="89" t="e">
        <f>'КДО 3'!#REF!</f>
        <v>#REF!</v>
      </c>
      <c r="F128" s="89" t="e">
        <f>'КДО 3'!#REF!</f>
        <v>#REF!</v>
      </c>
      <c r="G128" s="89" t="e">
        <f>'КДО 3'!#REF!</f>
        <v>#REF!</v>
      </c>
      <c r="H128" s="89" t="e">
        <f>'КДО 3'!#REF!</f>
        <v>#REF!</v>
      </c>
      <c r="I128" s="89" t="e">
        <f>'КДО 3'!#REF!</f>
        <v>#REF!</v>
      </c>
    </row>
    <row r="129" spans="1:9" ht="15.75" hidden="1" customHeight="1" thickBot="1">
      <c r="A129" s="254" t="s">
        <v>48</v>
      </c>
      <c r="B129" s="222" t="s">
        <v>185</v>
      </c>
      <c r="C129" s="32" t="s">
        <v>61</v>
      </c>
      <c r="D129" s="87">
        <f t="shared" ref="D129:E129" si="56">SUM(D130:D133)</f>
        <v>493.12000000000006</v>
      </c>
      <c r="E129" s="87">
        <f t="shared" si="56"/>
        <v>0</v>
      </c>
      <c r="F129" s="87">
        <f t="shared" ref="F129:G129" si="57">SUM(F130:F133)</f>
        <v>493.12000000000006</v>
      </c>
      <c r="G129" s="87">
        <f t="shared" si="57"/>
        <v>493.12000000000006</v>
      </c>
      <c r="H129" s="87">
        <f t="shared" ref="H129:I129" si="58">SUM(H130:H133)</f>
        <v>493.12000000000006</v>
      </c>
      <c r="I129" s="87">
        <f t="shared" si="58"/>
        <v>493.12000000000006</v>
      </c>
    </row>
    <row r="130" spans="1:9" ht="26.25" hidden="1" customHeight="1" thickBot="1">
      <c r="A130" s="255"/>
      <c r="B130" s="223"/>
      <c r="C130" s="14" t="s">
        <v>70</v>
      </c>
      <c r="D130" s="89">
        <f>'КДО 3'!D40</f>
        <v>331.47</v>
      </c>
      <c r="E130" s="89">
        <f>'КДО 3'!E40</f>
        <v>0</v>
      </c>
      <c r="F130" s="89">
        <f>'КДО 3'!F40</f>
        <v>331.47</v>
      </c>
      <c r="G130" s="89">
        <f>'КДО 3'!G40</f>
        <v>331.47</v>
      </c>
      <c r="H130" s="89">
        <f>'КДО 3'!H40</f>
        <v>331.47</v>
      </c>
      <c r="I130" s="89">
        <f>'КДО 3'!I40</f>
        <v>331.47</v>
      </c>
    </row>
    <row r="131" spans="1:9" ht="26.25" hidden="1" customHeight="1" thickBot="1">
      <c r="A131" s="255"/>
      <c r="B131" s="223"/>
      <c r="C131" s="14" t="s">
        <v>62</v>
      </c>
      <c r="D131" s="89">
        <f>'КДО 3'!D41</f>
        <v>21.16</v>
      </c>
      <c r="E131" s="89">
        <f>'КДО 3'!E41</f>
        <v>0</v>
      </c>
      <c r="F131" s="89">
        <f>'КДО 3'!F41</f>
        <v>21.16</v>
      </c>
      <c r="G131" s="89">
        <f>'КДО 3'!G41</f>
        <v>21.16</v>
      </c>
      <c r="H131" s="89">
        <f>'КДО 3'!H41</f>
        <v>21.16</v>
      </c>
      <c r="I131" s="89">
        <f>'КДО 3'!I41</f>
        <v>21.16</v>
      </c>
    </row>
    <row r="132" spans="1:9" ht="15.75" hidden="1" customHeight="1" thickBot="1">
      <c r="A132" s="255"/>
      <c r="B132" s="223"/>
      <c r="C132" s="14" t="s">
        <v>63</v>
      </c>
      <c r="D132" s="89">
        <f>'КДО 3'!D42</f>
        <v>140.49</v>
      </c>
      <c r="E132" s="89">
        <f>'КДО 3'!E42</f>
        <v>0</v>
      </c>
      <c r="F132" s="89">
        <f>'КДО 3'!F42</f>
        <v>140.49</v>
      </c>
      <c r="G132" s="89">
        <f>'КДО 3'!G42</f>
        <v>140.49</v>
      </c>
      <c r="H132" s="89">
        <f>'КДО 3'!H42</f>
        <v>140.49</v>
      </c>
      <c r="I132" s="89">
        <f>'КДО 3'!I42</f>
        <v>140.49</v>
      </c>
    </row>
    <row r="133" spans="1:9" ht="26.25" hidden="1" customHeight="1" thickBot="1">
      <c r="A133" s="256"/>
      <c r="B133" s="224"/>
      <c r="C133" s="14" t="s">
        <v>64</v>
      </c>
      <c r="D133" s="89">
        <f>'КДО 3'!D43</f>
        <v>0</v>
      </c>
      <c r="E133" s="89">
        <f>'КДО 3'!E43</f>
        <v>0</v>
      </c>
      <c r="F133" s="89">
        <f>'КДО 3'!F43</f>
        <v>0</v>
      </c>
      <c r="G133" s="89">
        <f>'КДО 3'!G43</f>
        <v>0</v>
      </c>
      <c r="H133" s="89">
        <f>'КДО 3'!H43</f>
        <v>0</v>
      </c>
      <c r="I133" s="89">
        <f>'КДО 3'!I43</f>
        <v>0</v>
      </c>
    </row>
    <row r="134" spans="1:9" ht="20.25" hidden="1" customHeight="1" thickBot="1">
      <c r="A134" s="254" t="s">
        <v>75</v>
      </c>
      <c r="B134" s="222" t="s">
        <v>172</v>
      </c>
      <c r="C134" s="33" t="s">
        <v>61</v>
      </c>
      <c r="D134" s="91">
        <f t="shared" ref="D134:E134" si="59">SUM(D135:D138)</f>
        <v>5462.92</v>
      </c>
      <c r="E134" s="91">
        <f t="shared" si="59"/>
        <v>0</v>
      </c>
      <c r="F134" s="91">
        <f t="shared" ref="F134:G134" si="60">SUM(F135:F138)</f>
        <v>5462.92</v>
      </c>
      <c r="G134" s="91">
        <f t="shared" si="60"/>
        <v>5462.92</v>
      </c>
      <c r="H134" s="91">
        <f t="shared" ref="H134:I134" si="61">SUM(H135:H138)</f>
        <v>5462.92</v>
      </c>
      <c r="I134" s="91">
        <f t="shared" si="61"/>
        <v>5462.92</v>
      </c>
    </row>
    <row r="135" spans="1:9" ht="26.25" hidden="1" customHeight="1" thickBot="1">
      <c r="A135" s="255"/>
      <c r="B135" s="223"/>
      <c r="C135" s="14" t="s">
        <v>70</v>
      </c>
      <c r="D135" s="89">
        <f>'КДО 3'!D35</f>
        <v>0</v>
      </c>
      <c r="E135" s="89">
        <f>'КДО 3'!E35</f>
        <v>0</v>
      </c>
      <c r="F135" s="89">
        <f>'КДО 3'!F35</f>
        <v>0</v>
      </c>
      <c r="G135" s="89">
        <f>'КДО 3'!G35</f>
        <v>0</v>
      </c>
      <c r="H135" s="89">
        <f>'КДО 3'!H35</f>
        <v>0</v>
      </c>
      <c r="I135" s="89">
        <f>'КДО 3'!I35</f>
        <v>0</v>
      </c>
    </row>
    <row r="136" spans="1:9" ht="26.25" hidden="1" customHeight="1" thickBot="1">
      <c r="A136" s="255"/>
      <c r="B136" s="223"/>
      <c r="C136" s="14" t="s">
        <v>62</v>
      </c>
      <c r="D136" s="89">
        <f>'КДО 3'!D36</f>
        <v>5462.92</v>
      </c>
      <c r="E136" s="89">
        <f>'КДО 3'!E36</f>
        <v>0</v>
      </c>
      <c r="F136" s="89">
        <f>'КДО 3'!F36</f>
        <v>5462.92</v>
      </c>
      <c r="G136" s="89">
        <f>'КДО 3'!G36</f>
        <v>5462.92</v>
      </c>
      <c r="H136" s="89">
        <f>'КДО 3'!H36</f>
        <v>5462.92</v>
      </c>
      <c r="I136" s="89">
        <f>'КДО 3'!I36</f>
        <v>5462.92</v>
      </c>
    </row>
    <row r="137" spans="1:9" ht="15.75" hidden="1" customHeight="1" thickBot="1">
      <c r="A137" s="255"/>
      <c r="B137" s="223"/>
      <c r="C137" s="14" t="s">
        <v>63</v>
      </c>
      <c r="D137" s="89">
        <f>'КДО 3'!D37</f>
        <v>0</v>
      </c>
      <c r="E137" s="89">
        <f>'КДО 3'!E37</f>
        <v>0</v>
      </c>
      <c r="F137" s="89">
        <f>'КДО 3'!F37</f>
        <v>0</v>
      </c>
      <c r="G137" s="89">
        <f>'КДО 3'!G37</f>
        <v>0</v>
      </c>
      <c r="H137" s="89">
        <f>'КДО 3'!H37</f>
        <v>0</v>
      </c>
      <c r="I137" s="89">
        <f>'КДО 3'!I37</f>
        <v>0</v>
      </c>
    </row>
    <row r="138" spans="1:9" ht="26.25" hidden="1" customHeight="1" thickBot="1">
      <c r="A138" s="256"/>
      <c r="B138" s="224"/>
      <c r="C138" s="14" t="s">
        <v>64</v>
      </c>
      <c r="D138" s="89">
        <f>'КДО 3'!D38</f>
        <v>0</v>
      </c>
      <c r="E138" s="89">
        <f>'КДО 3'!E38</f>
        <v>0</v>
      </c>
      <c r="F138" s="89">
        <f>'КДО 3'!F38</f>
        <v>0</v>
      </c>
      <c r="G138" s="89">
        <f>'КДО 3'!G38</f>
        <v>0</v>
      </c>
      <c r="H138" s="89">
        <f>'КДО 3'!H38</f>
        <v>0</v>
      </c>
      <c r="I138" s="89">
        <f>'КДО 3'!I38</f>
        <v>0</v>
      </c>
    </row>
    <row r="139" spans="1:9" ht="15.75" hidden="1" customHeight="1" thickBot="1">
      <c r="A139" s="238" t="s">
        <v>76</v>
      </c>
      <c r="B139" s="241" t="s">
        <v>173</v>
      </c>
      <c r="C139" s="32" t="s">
        <v>61</v>
      </c>
      <c r="D139" s="87">
        <f t="shared" ref="D139:I139" si="62">SUM(D140:D143)</f>
        <v>0</v>
      </c>
      <c r="E139" s="87">
        <f t="shared" si="62"/>
        <v>0</v>
      </c>
      <c r="F139" s="87">
        <f t="shared" si="62"/>
        <v>0</v>
      </c>
      <c r="G139" s="87">
        <f t="shared" si="62"/>
        <v>0</v>
      </c>
      <c r="H139" s="87">
        <f t="shared" si="62"/>
        <v>0</v>
      </c>
      <c r="I139" s="87">
        <f t="shared" si="62"/>
        <v>0</v>
      </c>
    </row>
    <row r="140" spans="1:9" ht="30" hidden="1" customHeight="1" thickBot="1">
      <c r="A140" s="239"/>
      <c r="B140" s="242"/>
      <c r="C140" s="13" t="s">
        <v>104</v>
      </c>
      <c r="D140" s="103">
        <f>'КДО 3'!D45</f>
        <v>0</v>
      </c>
      <c r="E140" s="103">
        <f>'КДО 3'!E45</f>
        <v>0</v>
      </c>
      <c r="F140" s="103">
        <f>'КДО 3'!F45</f>
        <v>0</v>
      </c>
      <c r="G140" s="103">
        <f>'КДО 3'!G45</f>
        <v>0</v>
      </c>
      <c r="H140" s="103">
        <f>'КДО 3'!H45</f>
        <v>0</v>
      </c>
      <c r="I140" s="103">
        <f>'КДО 3'!I45</f>
        <v>0</v>
      </c>
    </row>
    <row r="141" spans="1:9" ht="29.25" hidden="1" customHeight="1" thickBot="1">
      <c r="A141" s="239"/>
      <c r="B141" s="242"/>
      <c r="C141" s="151" t="s">
        <v>62</v>
      </c>
      <c r="D141" s="103">
        <f>'КДО 3'!D46</f>
        <v>0</v>
      </c>
      <c r="E141" s="103">
        <f>'КДО 3'!E46</f>
        <v>0</v>
      </c>
      <c r="F141" s="103">
        <f>'КДО 3'!F46</f>
        <v>0</v>
      </c>
      <c r="G141" s="103">
        <f>'КДО 3'!G46</f>
        <v>0</v>
      </c>
      <c r="H141" s="103">
        <f>'КДО 3'!H46</f>
        <v>0</v>
      </c>
      <c r="I141" s="103">
        <f>'КДО 3'!I46</f>
        <v>0</v>
      </c>
    </row>
    <row r="142" spans="1:9" ht="15.75" hidden="1" customHeight="1" thickBot="1">
      <c r="A142" s="239"/>
      <c r="B142" s="242"/>
      <c r="C142" s="151" t="s">
        <v>63</v>
      </c>
      <c r="D142" s="103">
        <f>'КДО 3'!D47</f>
        <v>0</v>
      </c>
      <c r="E142" s="103">
        <f>'КДО 3'!E47</f>
        <v>0</v>
      </c>
      <c r="F142" s="103">
        <f>'КДО 3'!F47</f>
        <v>0</v>
      </c>
      <c r="G142" s="103">
        <f>'КДО 3'!G47</f>
        <v>0</v>
      </c>
      <c r="H142" s="103">
        <f>'КДО 3'!H47</f>
        <v>0</v>
      </c>
      <c r="I142" s="103">
        <f>'КДО 3'!I47</f>
        <v>0</v>
      </c>
    </row>
    <row r="143" spans="1:9" ht="26.25" hidden="1" customHeight="1" thickBot="1">
      <c r="A143" s="240"/>
      <c r="B143" s="243"/>
      <c r="C143" s="151" t="s">
        <v>64</v>
      </c>
      <c r="D143" s="103">
        <f>'КДО 3'!D48</f>
        <v>0</v>
      </c>
      <c r="E143" s="103">
        <f>'КДО 3'!E48</f>
        <v>0</v>
      </c>
      <c r="F143" s="103">
        <f>'КДО 3'!F48</f>
        <v>0</v>
      </c>
      <c r="G143" s="103">
        <f>'КДО 3'!G48</f>
        <v>0</v>
      </c>
      <c r="H143" s="103">
        <f>'КДО 3'!H48</f>
        <v>0</v>
      </c>
      <c r="I143" s="103">
        <f>'КДО 3'!I48</f>
        <v>0</v>
      </c>
    </row>
    <row r="144" spans="1:9" ht="15.75" customHeight="1" thickBot="1">
      <c r="A144" s="248" t="s">
        <v>49</v>
      </c>
      <c r="B144" s="269" t="s">
        <v>21</v>
      </c>
      <c r="C144" s="32" t="s">
        <v>61</v>
      </c>
      <c r="D144" s="87">
        <f t="shared" ref="D144:I144" si="63">SUM(D145:D148)</f>
        <v>36891.11</v>
      </c>
      <c r="E144" s="87">
        <f t="shared" si="63"/>
        <v>0</v>
      </c>
      <c r="F144" s="87">
        <f t="shared" si="63"/>
        <v>35767.520000000004</v>
      </c>
      <c r="G144" s="87">
        <f t="shared" ref="G144:H144" si="64">SUM(G145:G148)</f>
        <v>37244.410000000003</v>
      </c>
      <c r="H144" s="87">
        <f t="shared" si="64"/>
        <v>35848.270000000004</v>
      </c>
      <c r="I144" s="87">
        <f t="shared" si="63"/>
        <v>35855.93</v>
      </c>
    </row>
    <row r="145" spans="1:9" ht="26.25" customHeight="1" thickBot="1">
      <c r="A145" s="249"/>
      <c r="B145" s="282"/>
      <c r="C145" s="59" t="s">
        <v>102</v>
      </c>
      <c r="D145" s="111">
        <f>'ДШИ 3'!D14</f>
        <v>0</v>
      </c>
      <c r="E145" s="111">
        <f>'ДШИ 3'!E14</f>
        <v>0</v>
      </c>
      <c r="F145" s="111">
        <f>'ДШИ 3'!F14</f>
        <v>0</v>
      </c>
      <c r="G145" s="111">
        <f>'ДШИ 3'!G14</f>
        <v>0</v>
      </c>
      <c r="H145" s="111">
        <f>'ДШИ 3'!H14</f>
        <v>0</v>
      </c>
      <c r="I145" s="111">
        <f>'ДШИ 3'!I14</f>
        <v>0</v>
      </c>
    </row>
    <row r="146" spans="1:9" ht="26.25" customHeight="1" thickBot="1">
      <c r="A146" s="249"/>
      <c r="B146" s="282"/>
      <c r="C146" s="4" t="s">
        <v>62</v>
      </c>
      <c r="D146" s="111">
        <f>'ДШИ 3'!D15</f>
        <v>16031.03</v>
      </c>
      <c r="E146" s="111">
        <f>'ДШИ 3'!E15</f>
        <v>0</v>
      </c>
      <c r="F146" s="111">
        <f>'ДШИ 3'!F15</f>
        <v>15673.7</v>
      </c>
      <c r="G146" s="111">
        <f>'ДШИ 3'!G15</f>
        <v>17006.2</v>
      </c>
      <c r="H146" s="111">
        <f>'ДШИ 3'!H15</f>
        <v>15673.7</v>
      </c>
      <c r="I146" s="111">
        <f>'ДШИ 3'!I15</f>
        <v>15673.7</v>
      </c>
    </row>
    <row r="147" spans="1:9" ht="15.75" customHeight="1" thickBot="1">
      <c r="A147" s="249"/>
      <c r="B147" s="282"/>
      <c r="C147" s="4" t="s">
        <v>63</v>
      </c>
      <c r="D147" s="111">
        <f>'ДШИ 3'!D16</f>
        <v>20860.080000000002</v>
      </c>
      <c r="E147" s="111">
        <f>'ДШИ 3'!E16</f>
        <v>0</v>
      </c>
      <c r="F147" s="111">
        <f>'ДШИ 3'!F16</f>
        <v>20093.82</v>
      </c>
      <c r="G147" s="111">
        <f>'ДШИ 3'!G16</f>
        <v>20238.21</v>
      </c>
      <c r="H147" s="111">
        <f>'ДШИ 3'!H16</f>
        <v>20174.57</v>
      </c>
      <c r="I147" s="111">
        <f>'ДШИ 3'!I16</f>
        <v>20182.23</v>
      </c>
    </row>
    <row r="148" spans="1:9" ht="15.75" customHeight="1" thickBot="1">
      <c r="A148" s="250"/>
      <c r="B148" s="283"/>
      <c r="C148" s="4" t="s">
        <v>64</v>
      </c>
      <c r="D148" s="111">
        <f>'ДШИ 3'!D17</f>
        <v>0</v>
      </c>
      <c r="E148" s="111">
        <f>'ДШИ 3'!E17</f>
        <v>0</v>
      </c>
      <c r="F148" s="111">
        <f>'ДШИ 3'!F17</f>
        <v>0</v>
      </c>
      <c r="G148" s="111">
        <f>'ДШИ 3'!G17</f>
        <v>0</v>
      </c>
      <c r="H148" s="111">
        <f>'ДШИ 3'!H17</f>
        <v>0</v>
      </c>
      <c r="I148" s="111">
        <f>'ДШИ 3'!I17</f>
        <v>0</v>
      </c>
    </row>
    <row r="149" spans="1:9" ht="15.75" hidden="1" customHeight="1" thickBot="1">
      <c r="A149" s="248" t="s">
        <v>77</v>
      </c>
      <c r="B149" s="251" t="s">
        <v>21</v>
      </c>
      <c r="C149" s="32" t="s">
        <v>61</v>
      </c>
      <c r="D149" s="87" t="e">
        <f t="shared" ref="D149:I149" si="65">SUM(D150:D153)</f>
        <v>#REF!</v>
      </c>
      <c r="E149" s="87" t="e">
        <f t="shared" si="65"/>
        <v>#REF!</v>
      </c>
      <c r="F149" s="87" t="e">
        <f t="shared" ref="F149:H149" si="66">SUM(F150:F153)</f>
        <v>#REF!</v>
      </c>
      <c r="G149" s="87" t="e">
        <f t="shared" ref="G149" si="67">SUM(G150:G153)</f>
        <v>#REF!</v>
      </c>
      <c r="H149" s="87" t="e">
        <f t="shared" si="66"/>
        <v>#REF!</v>
      </c>
      <c r="I149" s="87" t="e">
        <f t="shared" si="65"/>
        <v>#REF!</v>
      </c>
    </row>
    <row r="150" spans="1:9" ht="30.75" hidden="1" customHeight="1" thickBot="1">
      <c r="A150" s="249"/>
      <c r="B150" s="252"/>
      <c r="C150" s="13" t="s">
        <v>102</v>
      </c>
      <c r="D150" s="103" t="e">
        <f>'ДШИ 3'!#REF!</f>
        <v>#REF!</v>
      </c>
      <c r="E150" s="103" t="e">
        <f>'ДШИ 3'!#REF!</f>
        <v>#REF!</v>
      </c>
      <c r="F150" s="103" t="e">
        <f>'ДШИ 3'!#REF!</f>
        <v>#REF!</v>
      </c>
      <c r="G150" s="103" t="e">
        <f>'ДШИ 3'!#REF!</f>
        <v>#REF!</v>
      </c>
      <c r="H150" s="103" t="e">
        <f>'ДШИ 3'!#REF!</f>
        <v>#REF!</v>
      </c>
      <c r="I150" s="103" t="e">
        <f>'ДШИ 3'!#REF!</f>
        <v>#REF!</v>
      </c>
    </row>
    <row r="151" spans="1:9" ht="26.25" hidden="1" customHeight="1" thickBot="1">
      <c r="A151" s="249"/>
      <c r="B151" s="252"/>
      <c r="C151" s="14" t="s">
        <v>62</v>
      </c>
      <c r="D151" s="103" t="e">
        <f>'ДШИ 3'!#REF!</f>
        <v>#REF!</v>
      </c>
      <c r="E151" s="103" t="e">
        <f>'ДШИ 3'!#REF!</f>
        <v>#REF!</v>
      </c>
      <c r="F151" s="103" t="e">
        <f>'ДШИ 3'!#REF!</f>
        <v>#REF!</v>
      </c>
      <c r="G151" s="103" t="e">
        <f>'ДШИ 3'!#REF!</f>
        <v>#REF!</v>
      </c>
      <c r="H151" s="103" t="e">
        <f>'ДШИ 3'!#REF!</f>
        <v>#REF!</v>
      </c>
      <c r="I151" s="103" t="e">
        <f>'ДШИ 3'!#REF!</f>
        <v>#REF!</v>
      </c>
    </row>
    <row r="152" spans="1:9" ht="15.75" hidden="1" customHeight="1" thickBot="1">
      <c r="A152" s="249"/>
      <c r="B152" s="252"/>
      <c r="C152" s="14" t="s">
        <v>63</v>
      </c>
      <c r="D152" s="103" t="e">
        <f>'ДШИ 3'!#REF!</f>
        <v>#REF!</v>
      </c>
      <c r="E152" s="103" t="e">
        <f>'ДШИ 3'!#REF!</f>
        <v>#REF!</v>
      </c>
      <c r="F152" s="103" t="e">
        <f>'ДШИ 3'!#REF!</f>
        <v>#REF!</v>
      </c>
      <c r="G152" s="103" t="e">
        <f>'ДШИ 3'!#REF!</f>
        <v>#REF!</v>
      </c>
      <c r="H152" s="103" t="e">
        <f>'ДШИ 3'!#REF!</f>
        <v>#REF!</v>
      </c>
      <c r="I152" s="103" t="e">
        <f>'ДШИ 3'!#REF!</f>
        <v>#REF!</v>
      </c>
    </row>
    <row r="153" spans="1:9" ht="26.25" hidden="1" customHeight="1" thickBot="1">
      <c r="A153" s="250"/>
      <c r="B153" s="253"/>
      <c r="C153" s="14" t="s">
        <v>64</v>
      </c>
      <c r="D153" s="103" t="e">
        <f>'ДШИ 3'!#REF!</f>
        <v>#REF!</v>
      </c>
      <c r="E153" s="103" t="e">
        <f>'ДШИ 3'!#REF!</f>
        <v>#REF!</v>
      </c>
      <c r="F153" s="103" t="e">
        <f>'ДШИ 3'!#REF!</f>
        <v>#REF!</v>
      </c>
      <c r="G153" s="103" t="e">
        <f>'ДШИ 3'!#REF!</f>
        <v>#REF!</v>
      </c>
      <c r="H153" s="103" t="e">
        <f>'ДШИ 3'!#REF!</f>
        <v>#REF!</v>
      </c>
      <c r="I153" s="103" t="e">
        <f>'ДШИ 3'!#REF!</f>
        <v>#REF!</v>
      </c>
    </row>
    <row r="154" spans="1:9" ht="15.75" hidden="1" customHeight="1" thickBot="1">
      <c r="A154" s="270" t="s">
        <v>186</v>
      </c>
      <c r="B154" s="251" t="s">
        <v>169</v>
      </c>
      <c r="C154" s="40" t="s">
        <v>97</v>
      </c>
      <c r="D154" s="87">
        <f t="shared" ref="D154:I154" si="68">SUM(D155:D158)</f>
        <v>19833.75</v>
      </c>
      <c r="E154" s="87">
        <f t="shared" si="68"/>
        <v>0</v>
      </c>
      <c r="F154" s="87">
        <f t="shared" ref="F154:H154" si="69">SUM(F155:F158)</f>
        <v>19900.29</v>
      </c>
      <c r="G154" s="87">
        <f t="shared" ref="G154" si="70">SUM(G155:G158)</f>
        <v>19966.599999999999</v>
      </c>
      <c r="H154" s="87">
        <f t="shared" si="69"/>
        <v>19966.599999999999</v>
      </c>
      <c r="I154" s="87">
        <f t="shared" si="68"/>
        <v>19966.599999999999</v>
      </c>
    </row>
    <row r="155" spans="1:9" ht="26.25" hidden="1" customHeight="1" thickBot="1">
      <c r="A155" s="273"/>
      <c r="B155" s="277"/>
      <c r="C155" s="40" t="s">
        <v>70</v>
      </c>
      <c r="D155" s="89">
        <f>'ДШИ 3'!D25</f>
        <v>0</v>
      </c>
      <c r="E155" s="89">
        <f>'ДШИ 3'!E25</f>
        <v>0</v>
      </c>
      <c r="F155" s="89">
        <f>'ДШИ 3'!F25</f>
        <v>0</v>
      </c>
      <c r="G155" s="89">
        <f>'ДШИ 3'!G25</f>
        <v>0</v>
      </c>
      <c r="H155" s="89">
        <f>'ДШИ 3'!H25</f>
        <v>0</v>
      </c>
      <c r="I155" s="89">
        <f>'ДШИ 3'!I25</f>
        <v>0</v>
      </c>
    </row>
    <row r="156" spans="1:9" ht="26.25" hidden="1" customHeight="1" thickBot="1">
      <c r="A156" s="273"/>
      <c r="B156" s="277"/>
      <c r="C156" s="40" t="s">
        <v>62</v>
      </c>
      <c r="D156" s="89">
        <f>'ДШИ 3'!D26</f>
        <v>0</v>
      </c>
      <c r="E156" s="89">
        <f>'ДШИ 3'!E26</f>
        <v>0</v>
      </c>
      <c r="F156" s="89">
        <f>'ДШИ 3'!F26</f>
        <v>0</v>
      </c>
      <c r="G156" s="89">
        <f>'ДШИ 3'!G26</f>
        <v>0</v>
      </c>
      <c r="H156" s="89">
        <f>'ДШИ 3'!H26</f>
        <v>0</v>
      </c>
      <c r="I156" s="89">
        <f>'ДШИ 3'!I26</f>
        <v>0</v>
      </c>
    </row>
    <row r="157" spans="1:9" ht="15.75" hidden="1" customHeight="1" thickBot="1">
      <c r="A157" s="273"/>
      <c r="B157" s="277"/>
      <c r="C157" s="40" t="s">
        <v>98</v>
      </c>
      <c r="D157" s="89">
        <f>'ДШИ 3'!D27</f>
        <v>19833.75</v>
      </c>
      <c r="E157" s="89">
        <f>'ДШИ 3'!E27</f>
        <v>0</v>
      </c>
      <c r="F157" s="89">
        <f>'ДШИ 3'!F27</f>
        <v>19900.29</v>
      </c>
      <c r="G157" s="89">
        <f>'ДШИ 3'!G27</f>
        <v>19966.599999999999</v>
      </c>
      <c r="H157" s="89">
        <f>'ДШИ 3'!H27</f>
        <v>19966.599999999999</v>
      </c>
      <c r="I157" s="89">
        <f>'ДШИ 3'!I27</f>
        <v>19966.599999999999</v>
      </c>
    </row>
    <row r="158" spans="1:9" ht="26.25" hidden="1" customHeight="1" thickBot="1">
      <c r="A158" s="274"/>
      <c r="B158" s="278"/>
      <c r="C158" s="40" t="s">
        <v>64</v>
      </c>
      <c r="D158" s="89">
        <f>'ДШИ 3'!D28</f>
        <v>0</v>
      </c>
      <c r="E158" s="89">
        <f>'ДШИ 3'!E28</f>
        <v>0</v>
      </c>
      <c r="F158" s="89">
        <f>'ДШИ 3'!F28</f>
        <v>0</v>
      </c>
      <c r="G158" s="89">
        <f>'ДШИ 3'!G28</f>
        <v>0</v>
      </c>
      <c r="H158" s="89">
        <f>'ДШИ 3'!H28</f>
        <v>0</v>
      </c>
      <c r="I158" s="89">
        <f>'ДШИ 3'!I28</f>
        <v>0</v>
      </c>
    </row>
    <row r="159" spans="1:9" ht="15.75" hidden="1" customHeight="1" thickBot="1">
      <c r="A159" s="248" t="s">
        <v>187</v>
      </c>
      <c r="B159" s="269" t="s">
        <v>170</v>
      </c>
      <c r="C159" s="40" t="s">
        <v>97</v>
      </c>
      <c r="D159" s="87">
        <f t="shared" ref="D159:I159" si="71">SUM(D160:D163)</f>
        <v>1713.6599999999999</v>
      </c>
      <c r="E159" s="87">
        <f t="shared" si="71"/>
        <v>0</v>
      </c>
      <c r="F159" s="87">
        <f t="shared" ref="F159:H159" si="72">SUM(F160:F163)</f>
        <v>523.53</v>
      </c>
      <c r="G159" s="87">
        <f t="shared" ref="G159" si="73">SUM(G160:G163)</f>
        <v>1934.1100000000001</v>
      </c>
      <c r="H159" s="87">
        <f t="shared" si="72"/>
        <v>537.97</v>
      </c>
      <c r="I159" s="87">
        <f t="shared" si="71"/>
        <v>545.63</v>
      </c>
    </row>
    <row r="160" spans="1:9" ht="26.25" hidden="1" customHeight="1" thickBot="1">
      <c r="A160" s="249"/>
      <c r="B160" s="223"/>
      <c r="C160" s="40" t="s">
        <v>70</v>
      </c>
      <c r="D160" s="89">
        <f>'ДШИ 3'!D30</f>
        <v>0</v>
      </c>
      <c r="E160" s="89">
        <f>'ДШИ 3'!E30</f>
        <v>0</v>
      </c>
      <c r="F160" s="89">
        <f>'ДШИ 3'!F30</f>
        <v>0</v>
      </c>
      <c r="G160" s="89">
        <f>'ДШИ 3'!G30</f>
        <v>0</v>
      </c>
      <c r="H160" s="89">
        <f>'ДШИ 3'!H30</f>
        <v>0</v>
      </c>
      <c r="I160" s="89">
        <f>'ДШИ 3'!I30</f>
        <v>0</v>
      </c>
    </row>
    <row r="161" spans="1:9" ht="26.25" hidden="1" customHeight="1" thickBot="1">
      <c r="A161" s="249"/>
      <c r="B161" s="223"/>
      <c r="C161" s="40" t="s">
        <v>62</v>
      </c>
      <c r="D161" s="89">
        <f>'ДШИ 3'!D31</f>
        <v>687.32999999999993</v>
      </c>
      <c r="E161" s="89">
        <f>'ДШИ 3'!E31</f>
        <v>0</v>
      </c>
      <c r="F161" s="89">
        <f>'ДШИ 3'!F31</f>
        <v>330</v>
      </c>
      <c r="G161" s="89">
        <f>'ДШИ 3'!G31</f>
        <v>1662.5</v>
      </c>
      <c r="H161" s="89">
        <f>'ДШИ 3'!H31</f>
        <v>330</v>
      </c>
      <c r="I161" s="89">
        <f>'ДШИ 3'!I31</f>
        <v>330</v>
      </c>
    </row>
    <row r="162" spans="1:9" ht="15.75" hidden="1" customHeight="1" thickBot="1">
      <c r="A162" s="249"/>
      <c r="B162" s="223"/>
      <c r="C162" s="40" t="s">
        <v>63</v>
      </c>
      <c r="D162" s="89">
        <f>'ДШИ 3'!D32</f>
        <v>1026.33</v>
      </c>
      <c r="E162" s="89">
        <f>'ДШИ 3'!E32</f>
        <v>0</v>
      </c>
      <c r="F162" s="89">
        <f>'ДШИ 3'!F32</f>
        <v>193.53</v>
      </c>
      <c r="G162" s="89">
        <f>'ДШИ 3'!G32</f>
        <v>271.61</v>
      </c>
      <c r="H162" s="89">
        <f>'ДШИ 3'!H32</f>
        <v>207.97</v>
      </c>
      <c r="I162" s="89">
        <f>'ДШИ 3'!I32</f>
        <v>215.63</v>
      </c>
    </row>
    <row r="163" spans="1:9" ht="18" hidden="1" customHeight="1" thickBot="1">
      <c r="A163" s="250"/>
      <c r="B163" s="224"/>
      <c r="C163" s="40" t="s">
        <v>64</v>
      </c>
      <c r="D163" s="89">
        <f>'ДШИ 3'!D33</f>
        <v>0</v>
      </c>
      <c r="E163" s="89">
        <f>'ДШИ 3'!E33</f>
        <v>0</v>
      </c>
      <c r="F163" s="89">
        <f>'ДШИ 3'!F33</f>
        <v>0</v>
      </c>
      <c r="G163" s="89">
        <f>'ДШИ 3'!G33</f>
        <v>0</v>
      </c>
      <c r="H163" s="89">
        <f>'ДШИ 3'!H33</f>
        <v>0</v>
      </c>
      <c r="I163" s="89">
        <f>'ДШИ 3'!I33</f>
        <v>0</v>
      </c>
    </row>
    <row r="164" spans="1:9" ht="15.75" hidden="1" customHeight="1" thickBot="1">
      <c r="A164" s="248" t="s">
        <v>188</v>
      </c>
      <c r="B164" s="269" t="s">
        <v>179</v>
      </c>
      <c r="C164" s="40" t="s">
        <v>97</v>
      </c>
      <c r="D164" s="87">
        <f>SUM(D165:D168)</f>
        <v>0</v>
      </c>
      <c r="E164" s="87">
        <f t="shared" ref="E164:I164" si="74">SUM(E165:E168)</f>
        <v>0</v>
      </c>
      <c r="F164" s="87">
        <f t="shared" ref="F164:H164" si="75">SUM(F165:F168)</f>
        <v>0</v>
      </c>
      <c r="G164" s="87">
        <f t="shared" ref="G164" si="76">SUM(G165:G168)</f>
        <v>0</v>
      </c>
      <c r="H164" s="87">
        <f t="shared" si="75"/>
        <v>0</v>
      </c>
      <c r="I164" s="87">
        <f t="shared" si="74"/>
        <v>0</v>
      </c>
    </row>
    <row r="165" spans="1:9" ht="26.25" hidden="1" customHeight="1" thickBot="1">
      <c r="A165" s="249"/>
      <c r="B165" s="223"/>
      <c r="C165" s="40" t="s">
        <v>70</v>
      </c>
      <c r="D165" s="89">
        <f>'ДШИ 3'!D35</f>
        <v>0</v>
      </c>
      <c r="E165" s="89">
        <f>'ДШИ 3'!E35</f>
        <v>0</v>
      </c>
      <c r="F165" s="89">
        <f>'ДШИ 3'!F35</f>
        <v>0</v>
      </c>
      <c r="G165" s="89">
        <f>'ДШИ 3'!G35</f>
        <v>0</v>
      </c>
      <c r="H165" s="89">
        <f>'ДШИ 3'!H35</f>
        <v>0</v>
      </c>
      <c r="I165" s="89">
        <f>'ДШИ 3'!I35</f>
        <v>0</v>
      </c>
    </row>
    <row r="166" spans="1:9" ht="26.25" hidden="1" customHeight="1" thickBot="1">
      <c r="A166" s="249"/>
      <c r="B166" s="223"/>
      <c r="C166" s="40" t="s">
        <v>62</v>
      </c>
      <c r="D166" s="89">
        <f>'ДШИ 3'!D36</f>
        <v>0</v>
      </c>
      <c r="E166" s="89">
        <f>'ДШИ 3'!E36</f>
        <v>0</v>
      </c>
      <c r="F166" s="89">
        <f>'ДШИ 3'!F36</f>
        <v>0</v>
      </c>
      <c r="G166" s="89">
        <f>'ДШИ 3'!G36</f>
        <v>0</v>
      </c>
      <c r="H166" s="89">
        <f>'ДШИ 3'!H36</f>
        <v>0</v>
      </c>
      <c r="I166" s="89">
        <f>'ДШИ 3'!I36</f>
        <v>0</v>
      </c>
    </row>
    <row r="167" spans="1:9" ht="15.75" hidden="1" customHeight="1" thickBot="1">
      <c r="A167" s="249"/>
      <c r="B167" s="223"/>
      <c r="C167" s="40" t="s">
        <v>63</v>
      </c>
      <c r="D167" s="89">
        <f>'ДШИ 3'!D37</f>
        <v>0</v>
      </c>
      <c r="E167" s="89">
        <f>'ДШИ 3'!E37</f>
        <v>0</v>
      </c>
      <c r="F167" s="89">
        <f>'ДШИ 3'!F37</f>
        <v>0</v>
      </c>
      <c r="G167" s="89">
        <f>'ДШИ 3'!G37</f>
        <v>0</v>
      </c>
      <c r="H167" s="89">
        <f>'ДШИ 3'!H37</f>
        <v>0</v>
      </c>
      <c r="I167" s="89">
        <f>'ДШИ 3'!I37</f>
        <v>0</v>
      </c>
    </row>
    <row r="168" spans="1:9" ht="26.25" hidden="1" customHeight="1" thickBot="1">
      <c r="A168" s="250"/>
      <c r="B168" s="224"/>
      <c r="C168" s="40" t="s">
        <v>64</v>
      </c>
      <c r="D168" s="89">
        <f>'ДШИ 3'!D38</f>
        <v>0</v>
      </c>
      <c r="E168" s="89">
        <f>'ДШИ 3'!E38</f>
        <v>0</v>
      </c>
      <c r="F168" s="89">
        <f>'ДШИ 3'!F38</f>
        <v>0</v>
      </c>
      <c r="G168" s="89">
        <f>'ДШИ 3'!G38</f>
        <v>0</v>
      </c>
      <c r="H168" s="89">
        <f>'ДШИ 3'!H38</f>
        <v>0</v>
      </c>
      <c r="I168" s="89">
        <f>'ДШИ 3'!I38</f>
        <v>0</v>
      </c>
    </row>
    <row r="169" spans="1:9" ht="15.75" hidden="1" customHeight="1" thickBot="1">
      <c r="A169" s="248" t="s">
        <v>50</v>
      </c>
      <c r="B169" s="269" t="s">
        <v>189</v>
      </c>
      <c r="C169" s="40" t="s">
        <v>97</v>
      </c>
      <c r="D169" s="87">
        <f t="shared" ref="D169:I169" si="77">SUM(D170:D173)</f>
        <v>15343.7</v>
      </c>
      <c r="E169" s="87">
        <f t="shared" si="77"/>
        <v>0</v>
      </c>
      <c r="F169" s="87">
        <f t="shared" ref="F169:H169" si="78">SUM(F170:F173)</f>
        <v>15343.7</v>
      </c>
      <c r="G169" s="87">
        <f t="shared" ref="G169" si="79">SUM(G170:G173)</f>
        <v>15343.7</v>
      </c>
      <c r="H169" s="87">
        <f t="shared" si="78"/>
        <v>15343.7</v>
      </c>
      <c r="I169" s="87">
        <f t="shared" si="77"/>
        <v>15343.7</v>
      </c>
    </row>
    <row r="170" spans="1:9" ht="26.25" hidden="1" customHeight="1" thickBot="1">
      <c r="A170" s="249"/>
      <c r="B170" s="223"/>
      <c r="C170" s="40" t="s">
        <v>70</v>
      </c>
      <c r="D170" s="89">
        <f>'ДШИ 3'!D40</f>
        <v>0</v>
      </c>
      <c r="E170" s="89">
        <f>'ДШИ 3'!E40</f>
        <v>0</v>
      </c>
      <c r="F170" s="89">
        <f>'ДШИ 3'!F40</f>
        <v>0</v>
      </c>
      <c r="G170" s="89">
        <f>'ДШИ 3'!G40</f>
        <v>0</v>
      </c>
      <c r="H170" s="89">
        <f>'ДШИ 3'!H40</f>
        <v>0</v>
      </c>
      <c r="I170" s="89">
        <f>'ДШИ 3'!I40</f>
        <v>0</v>
      </c>
    </row>
    <row r="171" spans="1:9" ht="26.25" hidden="1" customHeight="1" thickBot="1">
      <c r="A171" s="249"/>
      <c r="B171" s="223"/>
      <c r="C171" s="40" t="s">
        <v>62</v>
      </c>
      <c r="D171" s="89">
        <f>'ДШИ 3'!D41</f>
        <v>15343.7</v>
      </c>
      <c r="E171" s="89">
        <f>'ДШИ 3'!E41</f>
        <v>0</v>
      </c>
      <c r="F171" s="89">
        <f>'ДШИ 3'!F41</f>
        <v>15343.7</v>
      </c>
      <c r="G171" s="89">
        <f>'ДШИ 3'!G41</f>
        <v>15343.7</v>
      </c>
      <c r="H171" s="89">
        <f>'ДШИ 3'!H41</f>
        <v>15343.7</v>
      </c>
      <c r="I171" s="89">
        <f>'ДШИ 3'!I41</f>
        <v>15343.7</v>
      </c>
    </row>
    <row r="172" spans="1:9" ht="15.75" hidden="1" customHeight="1" thickBot="1">
      <c r="A172" s="249"/>
      <c r="B172" s="223"/>
      <c r="C172" s="40" t="s">
        <v>63</v>
      </c>
      <c r="D172" s="89">
        <f>'ДШИ 3'!D42</f>
        <v>0</v>
      </c>
      <c r="E172" s="89">
        <f>'ДШИ 3'!E42</f>
        <v>0</v>
      </c>
      <c r="F172" s="89">
        <f>'ДШИ 3'!F42</f>
        <v>0</v>
      </c>
      <c r="G172" s="89">
        <f>'ДШИ 3'!G42</f>
        <v>0</v>
      </c>
      <c r="H172" s="89">
        <f>'ДШИ 3'!H42</f>
        <v>0</v>
      </c>
      <c r="I172" s="89">
        <f>'ДШИ 3'!I42</f>
        <v>0</v>
      </c>
    </row>
    <row r="173" spans="1:9" ht="27" hidden="1" customHeight="1" thickBot="1">
      <c r="A173" s="250"/>
      <c r="B173" s="224"/>
      <c r="C173" s="40" t="s">
        <v>64</v>
      </c>
      <c r="D173" s="89">
        <f>'ДШИ 3'!D43</f>
        <v>0</v>
      </c>
      <c r="E173" s="89">
        <f>'ДШИ 3'!E43</f>
        <v>0</v>
      </c>
      <c r="F173" s="89">
        <f>'ДШИ 3'!F43</f>
        <v>0</v>
      </c>
      <c r="G173" s="89">
        <f>'ДШИ 3'!G43</f>
        <v>0</v>
      </c>
      <c r="H173" s="89">
        <f>'ДШИ 3'!H43</f>
        <v>0</v>
      </c>
      <c r="I173" s="89">
        <f>'ДШИ 3'!I43</f>
        <v>0</v>
      </c>
    </row>
    <row r="174" spans="1:9" ht="27" hidden="1" customHeight="1" thickBot="1">
      <c r="A174" s="248" t="s">
        <v>79</v>
      </c>
      <c r="B174" s="269" t="s">
        <v>190</v>
      </c>
      <c r="C174" s="50" t="s">
        <v>97</v>
      </c>
      <c r="D174" s="87">
        <f t="shared" ref="D174:I174" si="80">SUM(D175:D178)</f>
        <v>0</v>
      </c>
      <c r="E174" s="87">
        <f t="shared" si="80"/>
        <v>0</v>
      </c>
      <c r="F174" s="87">
        <f t="shared" si="80"/>
        <v>0</v>
      </c>
      <c r="G174" s="87">
        <f t="shared" ref="G174:H174" si="81">SUM(G175:G178)</f>
        <v>0</v>
      </c>
      <c r="H174" s="87">
        <f t="shared" si="81"/>
        <v>0</v>
      </c>
      <c r="I174" s="87">
        <f t="shared" si="80"/>
        <v>0</v>
      </c>
    </row>
    <row r="175" spans="1:9" ht="27" hidden="1" customHeight="1" thickBot="1">
      <c r="A175" s="249"/>
      <c r="B175" s="223"/>
      <c r="C175" s="50" t="s">
        <v>70</v>
      </c>
      <c r="D175" s="89">
        <f>'ДШИ 3'!D45</f>
        <v>0</v>
      </c>
      <c r="E175" s="89">
        <f>'ДШИ 3'!E45</f>
        <v>0</v>
      </c>
      <c r="F175" s="89">
        <f>'ДШИ 3'!F45</f>
        <v>0</v>
      </c>
      <c r="G175" s="89">
        <f>'ДШИ 3'!G45</f>
        <v>0</v>
      </c>
      <c r="H175" s="89">
        <f>'ДШИ 3'!H45</f>
        <v>0</v>
      </c>
      <c r="I175" s="89">
        <f>'ДШИ 3'!I45</f>
        <v>0</v>
      </c>
    </row>
    <row r="176" spans="1:9" ht="27" hidden="1" customHeight="1" thickBot="1">
      <c r="A176" s="249"/>
      <c r="B176" s="223"/>
      <c r="C176" s="50" t="s">
        <v>62</v>
      </c>
      <c r="D176" s="89">
        <f>'ДШИ 3'!D46</f>
        <v>0</v>
      </c>
      <c r="E176" s="89">
        <f>'ДШИ 3'!E46</f>
        <v>0</v>
      </c>
      <c r="F176" s="89">
        <f>'ДШИ 3'!F46</f>
        <v>0</v>
      </c>
      <c r="G176" s="89">
        <f>'ДШИ 3'!G46</f>
        <v>0</v>
      </c>
      <c r="H176" s="89">
        <f>'ДШИ 3'!H46</f>
        <v>0</v>
      </c>
      <c r="I176" s="89">
        <f>'ДШИ 3'!I46</f>
        <v>0</v>
      </c>
    </row>
    <row r="177" spans="1:9" ht="18.75" hidden="1" customHeight="1" thickBot="1">
      <c r="A177" s="249"/>
      <c r="B177" s="223"/>
      <c r="C177" s="50" t="s">
        <v>63</v>
      </c>
      <c r="D177" s="89">
        <f>'ДШИ 3'!D47</f>
        <v>0</v>
      </c>
      <c r="E177" s="89">
        <f>'ДШИ 3'!E47</f>
        <v>0</v>
      </c>
      <c r="F177" s="89">
        <f>'ДШИ 3'!F47</f>
        <v>0</v>
      </c>
      <c r="G177" s="89">
        <f>'ДШИ 3'!G47</f>
        <v>0</v>
      </c>
      <c r="H177" s="89">
        <f>'ДШИ 3'!H47</f>
        <v>0</v>
      </c>
      <c r="I177" s="89">
        <f>'ДШИ 3'!I47</f>
        <v>0</v>
      </c>
    </row>
    <row r="178" spans="1:9" ht="18" hidden="1" customHeight="1" thickBot="1">
      <c r="A178" s="250"/>
      <c r="B178" s="224"/>
      <c r="C178" s="50" t="s">
        <v>64</v>
      </c>
      <c r="D178" s="89">
        <f>'ДШИ 3'!D48</f>
        <v>0</v>
      </c>
      <c r="E178" s="89">
        <f>'ДШИ 3'!E48</f>
        <v>0</v>
      </c>
      <c r="F178" s="89">
        <f>'ДШИ 3'!F48</f>
        <v>0</v>
      </c>
      <c r="G178" s="89">
        <f>'ДШИ 3'!G48</f>
        <v>0</v>
      </c>
      <c r="H178" s="89">
        <f>'ДШИ 3'!H48</f>
        <v>0</v>
      </c>
      <c r="I178" s="89">
        <f>'ДШИ 3'!I48</f>
        <v>0</v>
      </c>
    </row>
    <row r="179" spans="1:9" ht="18" hidden="1" customHeight="1" thickBot="1">
      <c r="A179" s="248" t="s">
        <v>100</v>
      </c>
      <c r="B179" s="269" t="s">
        <v>99</v>
      </c>
      <c r="C179" s="40" t="s">
        <v>97</v>
      </c>
      <c r="D179" s="87">
        <f t="shared" ref="D179:I179" si="82">SUM(D180:D183)</f>
        <v>0</v>
      </c>
      <c r="E179" s="87">
        <f t="shared" si="82"/>
        <v>0</v>
      </c>
      <c r="F179" s="87">
        <f t="shared" ref="F179:H179" si="83">SUM(F180:F183)</f>
        <v>0</v>
      </c>
      <c r="G179" s="87">
        <f t="shared" ref="G179" si="84">SUM(G180:G183)</f>
        <v>0</v>
      </c>
      <c r="H179" s="87">
        <f t="shared" si="83"/>
        <v>0</v>
      </c>
      <c r="I179" s="87">
        <f t="shared" si="82"/>
        <v>0</v>
      </c>
    </row>
    <row r="180" spans="1:9" ht="27" hidden="1" customHeight="1" thickBot="1">
      <c r="A180" s="249"/>
      <c r="B180" s="223"/>
      <c r="C180" s="40" t="s">
        <v>70</v>
      </c>
      <c r="D180" s="89">
        <f>'ДШИ 3'!D50</f>
        <v>0</v>
      </c>
      <c r="E180" s="89">
        <f>'ДШИ 3'!E50</f>
        <v>0</v>
      </c>
      <c r="F180" s="89">
        <f>'ДШИ 3'!F50</f>
        <v>0</v>
      </c>
      <c r="G180" s="89">
        <f>'ДШИ 3'!G50</f>
        <v>0</v>
      </c>
      <c r="H180" s="89">
        <f>'ДШИ 3'!H50</f>
        <v>0</v>
      </c>
      <c r="I180" s="89">
        <f>'ДШИ 3'!I50</f>
        <v>0</v>
      </c>
    </row>
    <row r="181" spans="1:9" ht="27" hidden="1" customHeight="1" thickBot="1">
      <c r="A181" s="249"/>
      <c r="B181" s="223"/>
      <c r="C181" s="40" t="s">
        <v>62</v>
      </c>
      <c r="D181" s="89">
        <f>'ДШИ 3'!D51</f>
        <v>0</v>
      </c>
      <c r="E181" s="89">
        <f>'ДШИ 3'!E51</f>
        <v>0</v>
      </c>
      <c r="F181" s="89">
        <f>'ДШИ 3'!F51</f>
        <v>0</v>
      </c>
      <c r="G181" s="89">
        <f>'ДШИ 3'!G51</f>
        <v>0</v>
      </c>
      <c r="H181" s="89">
        <f>'ДШИ 3'!H51</f>
        <v>0</v>
      </c>
      <c r="I181" s="89">
        <f>'ДШИ 3'!I51</f>
        <v>0</v>
      </c>
    </row>
    <row r="182" spans="1:9" ht="19.5" hidden="1" customHeight="1" thickBot="1">
      <c r="A182" s="249"/>
      <c r="B182" s="223"/>
      <c r="C182" s="40" t="s">
        <v>63</v>
      </c>
      <c r="D182" s="89">
        <f>'ДШИ 3'!D52</f>
        <v>0</v>
      </c>
      <c r="E182" s="89">
        <f>'ДШИ 3'!E52</f>
        <v>0</v>
      </c>
      <c r="F182" s="89">
        <f>'ДШИ 3'!F52</f>
        <v>0</v>
      </c>
      <c r="G182" s="89">
        <f>'ДШИ 3'!G52</f>
        <v>0</v>
      </c>
      <c r="H182" s="89">
        <f>'ДШИ 3'!H52</f>
        <v>0</v>
      </c>
      <c r="I182" s="89">
        <f>'ДШИ 3'!I52</f>
        <v>0</v>
      </c>
    </row>
    <row r="183" spans="1:9" ht="16.5" hidden="1" customHeight="1" thickBot="1">
      <c r="A183" s="250"/>
      <c r="B183" s="224"/>
      <c r="C183" s="40" t="s">
        <v>64</v>
      </c>
      <c r="D183" s="89">
        <f>'ДШИ 3'!D53</f>
        <v>0</v>
      </c>
      <c r="E183" s="89">
        <f>'ДШИ 3'!E53</f>
        <v>0</v>
      </c>
      <c r="F183" s="89">
        <f>'ДШИ 3'!F53</f>
        <v>0</v>
      </c>
      <c r="G183" s="89">
        <f>'ДШИ 3'!G53</f>
        <v>0</v>
      </c>
      <c r="H183" s="89">
        <f>'ДШИ 3'!H53</f>
        <v>0</v>
      </c>
      <c r="I183" s="89">
        <f>'ДШИ 3'!I53</f>
        <v>0</v>
      </c>
    </row>
    <row r="184" spans="1:9" ht="18" hidden="1" customHeight="1" thickBot="1">
      <c r="A184" s="248" t="s">
        <v>107</v>
      </c>
      <c r="B184" s="269" t="s">
        <v>101</v>
      </c>
      <c r="C184" s="40" t="s">
        <v>97</v>
      </c>
      <c r="D184" s="87">
        <f t="shared" ref="D184:I184" si="85">SUM(D185:D188)</f>
        <v>0</v>
      </c>
      <c r="E184" s="87">
        <f t="shared" si="85"/>
        <v>0</v>
      </c>
      <c r="F184" s="87">
        <f t="shared" ref="F184:H184" si="86">SUM(F185:F188)</f>
        <v>0</v>
      </c>
      <c r="G184" s="87">
        <f t="shared" ref="G184" si="87">SUM(G185:G188)</f>
        <v>0</v>
      </c>
      <c r="H184" s="87">
        <f t="shared" si="86"/>
        <v>0</v>
      </c>
      <c r="I184" s="87">
        <f t="shared" si="85"/>
        <v>0</v>
      </c>
    </row>
    <row r="185" spans="1:9" ht="27" hidden="1" customHeight="1" thickBot="1">
      <c r="A185" s="249"/>
      <c r="B185" s="223"/>
      <c r="C185" s="40" t="s">
        <v>70</v>
      </c>
      <c r="D185" s="89">
        <f>'ДШИ 3'!D55</f>
        <v>0</v>
      </c>
      <c r="E185" s="89">
        <f>'ДШИ 3'!E55</f>
        <v>0</v>
      </c>
      <c r="F185" s="89">
        <f>'ДШИ 3'!F55</f>
        <v>0</v>
      </c>
      <c r="G185" s="89">
        <f>'ДШИ 3'!G55</f>
        <v>0</v>
      </c>
      <c r="H185" s="89">
        <f>'ДШИ 3'!H55</f>
        <v>0</v>
      </c>
      <c r="I185" s="89">
        <f>'ДШИ 3'!I55</f>
        <v>0</v>
      </c>
    </row>
    <row r="186" spans="1:9" ht="27" hidden="1" customHeight="1" thickBot="1">
      <c r="A186" s="249"/>
      <c r="B186" s="223"/>
      <c r="C186" s="40" t="s">
        <v>62</v>
      </c>
      <c r="D186" s="89">
        <f>'ДШИ 3'!D56</f>
        <v>0</v>
      </c>
      <c r="E186" s="89">
        <f>'ДШИ 3'!E56</f>
        <v>0</v>
      </c>
      <c r="F186" s="89">
        <f>'ДШИ 3'!F56</f>
        <v>0</v>
      </c>
      <c r="G186" s="89">
        <f>'ДШИ 3'!G56</f>
        <v>0</v>
      </c>
      <c r="H186" s="89">
        <f>'ДШИ 3'!H56</f>
        <v>0</v>
      </c>
      <c r="I186" s="89">
        <f>'ДШИ 3'!I56</f>
        <v>0</v>
      </c>
    </row>
    <row r="187" spans="1:9" ht="17.25" hidden="1" customHeight="1" thickBot="1">
      <c r="A187" s="249"/>
      <c r="B187" s="223"/>
      <c r="C187" s="40" t="s">
        <v>63</v>
      </c>
      <c r="D187" s="89">
        <f>'ДШИ 3'!D57</f>
        <v>0</v>
      </c>
      <c r="E187" s="89">
        <f>'ДШИ 3'!E57</f>
        <v>0</v>
      </c>
      <c r="F187" s="89">
        <f>'ДШИ 3'!F57</f>
        <v>0</v>
      </c>
      <c r="G187" s="89">
        <f>'ДШИ 3'!G57</f>
        <v>0</v>
      </c>
      <c r="H187" s="89">
        <f>'ДШИ 3'!H57</f>
        <v>0</v>
      </c>
      <c r="I187" s="89">
        <f>'ДШИ 3'!I57</f>
        <v>0</v>
      </c>
    </row>
    <row r="188" spans="1:9" ht="18" hidden="1" customHeight="1" thickBot="1">
      <c r="A188" s="250"/>
      <c r="B188" s="224"/>
      <c r="C188" s="40" t="s">
        <v>64</v>
      </c>
      <c r="D188" s="89">
        <f>'ДШИ 3'!D58</f>
        <v>0</v>
      </c>
      <c r="E188" s="89">
        <f>'ДШИ 3'!E58</f>
        <v>0</v>
      </c>
      <c r="F188" s="89">
        <f>'ДШИ 3'!F58</f>
        <v>0</v>
      </c>
      <c r="G188" s="89">
        <f>'ДШИ 3'!G58</f>
        <v>0</v>
      </c>
      <c r="H188" s="89">
        <f>'ДШИ 3'!H58</f>
        <v>0</v>
      </c>
      <c r="I188" s="89">
        <f>'ДШИ 3'!I58</f>
        <v>0</v>
      </c>
    </row>
    <row r="189" spans="1:9" ht="16.5" hidden="1" customHeight="1" thickBot="1">
      <c r="A189" s="248" t="s">
        <v>78</v>
      </c>
      <c r="B189" s="269" t="s">
        <v>151</v>
      </c>
      <c r="C189" s="40" t="s">
        <v>97</v>
      </c>
      <c r="D189" s="87">
        <f t="shared" ref="D189:I189" si="88">SUM(D190:D193)</f>
        <v>0</v>
      </c>
      <c r="E189" s="87">
        <f t="shared" si="88"/>
        <v>0</v>
      </c>
      <c r="F189" s="87">
        <f t="shared" ref="F189:H189" si="89">SUM(F190:F193)</f>
        <v>0</v>
      </c>
      <c r="G189" s="87">
        <f t="shared" ref="G189" si="90">SUM(G190:G193)</f>
        <v>0</v>
      </c>
      <c r="H189" s="87">
        <f t="shared" si="89"/>
        <v>0</v>
      </c>
      <c r="I189" s="87">
        <f t="shared" si="88"/>
        <v>0</v>
      </c>
    </row>
    <row r="190" spans="1:9" ht="27" hidden="1" customHeight="1" thickBot="1">
      <c r="A190" s="273"/>
      <c r="B190" s="275"/>
      <c r="C190" s="40" t="s">
        <v>70</v>
      </c>
      <c r="D190" s="89">
        <f>'ДШИ 3'!D60</f>
        <v>0</v>
      </c>
      <c r="E190" s="89">
        <f>'ДШИ 3'!E60</f>
        <v>0</v>
      </c>
      <c r="F190" s="89">
        <f>'ДШИ 3'!F60</f>
        <v>0</v>
      </c>
      <c r="G190" s="89">
        <f>'ДШИ 3'!G60</f>
        <v>0</v>
      </c>
      <c r="H190" s="89">
        <f>'ДШИ 3'!H60</f>
        <v>0</v>
      </c>
      <c r="I190" s="89">
        <f>'ДШИ 3'!I60</f>
        <v>0</v>
      </c>
    </row>
    <row r="191" spans="1:9" ht="27" hidden="1" customHeight="1" thickBot="1">
      <c r="A191" s="273"/>
      <c r="B191" s="275"/>
      <c r="C191" s="40" t="s">
        <v>62</v>
      </c>
      <c r="D191" s="89">
        <f>'ДШИ 3'!D61</f>
        <v>0</v>
      </c>
      <c r="E191" s="89">
        <f>'ДШИ 3'!E61</f>
        <v>0</v>
      </c>
      <c r="F191" s="89">
        <f>'ДШИ 3'!F61</f>
        <v>0</v>
      </c>
      <c r="G191" s="89">
        <f>'ДШИ 3'!G61</f>
        <v>0</v>
      </c>
      <c r="H191" s="89">
        <f>'ДШИ 3'!H61</f>
        <v>0</v>
      </c>
      <c r="I191" s="89">
        <f>'ДШИ 3'!I61</f>
        <v>0</v>
      </c>
    </row>
    <row r="192" spans="1:9" ht="19.5" hidden="1" customHeight="1" thickBot="1">
      <c r="A192" s="273"/>
      <c r="B192" s="275"/>
      <c r="C192" s="40" t="s">
        <v>63</v>
      </c>
      <c r="D192" s="89">
        <f>'ДШИ 3'!D62</f>
        <v>0</v>
      </c>
      <c r="E192" s="89">
        <f>'ДШИ 3'!E62</f>
        <v>0</v>
      </c>
      <c r="F192" s="89">
        <f>'ДШИ 3'!F62</f>
        <v>0</v>
      </c>
      <c r="G192" s="89">
        <f>'ДШИ 3'!G62</f>
        <v>0</v>
      </c>
      <c r="H192" s="89">
        <f>'ДШИ 3'!H62</f>
        <v>0</v>
      </c>
      <c r="I192" s="89">
        <f>'ДШИ 3'!I62</f>
        <v>0</v>
      </c>
    </row>
    <row r="193" spans="1:9" ht="20.25" hidden="1" customHeight="1" thickBot="1">
      <c r="A193" s="274"/>
      <c r="B193" s="276"/>
      <c r="C193" s="40" t="s">
        <v>64</v>
      </c>
      <c r="D193" s="89">
        <f>'ДШИ 3'!D63</f>
        <v>0</v>
      </c>
      <c r="E193" s="89">
        <f>'ДШИ 3'!E63</f>
        <v>0</v>
      </c>
      <c r="F193" s="89">
        <f>'ДШИ 3'!F63</f>
        <v>0</v>
      </c>
      <c r="G193" s="89">
        <f>'ДШИ 3'!G63</f>
        <v>0</v>
      </c>
      <c r="H193" s="89">
        <f>'ДШИ 3'!H63</f>
        <v>0</v>
      </c>
      <c r="I193" s="89">
        <f>'ДШИ 3'!I63</f>
        <v>0</v>
      </c>
    </row>
    <row r="194" spans="1:9" ht="15.75" hidden="1" customHeight="1" thickBot="1">
      <c r="A194" s="270" t="s">
        <v>79</v>
      </c>
      <c r="B194" s="251" t="s">
        <v>117</v>
      </c>
      <c r="C194" s="32" t="s">
        <v>61</v>
      </c>
      <c r="D194" s="87">
        <f t="shared" ref="D194:E194" si="91">SUM(D195:D198)</f>
        <v>0</v>
      </c>
      <c r="E194" s="87">
        <f t="shared" si="91"/>
        <v>0</v>
      </c>
      <c r="F194" s="87">
        <f t="shared" ref="F194:G194" si="92">SUM(F195:F198)</f>
        <v>0</v>
      </c>
      <c r="G194" s="87">
        <f t="shared" si="92"/>
        <v>0</v>
      </c>
      <c r="H194" s="87">
        <f t="shared" ref="H194:I194" si="93">SUM(H195:H198)</f>
        <v>0</v>
      </c>
      <c r="I194" s="87">
        <f t="shared" si="93"/>
        <v>0</v>
      </c>
    </row>
    <row r="195" spans="1:9" ht="26.25" hidden="1" customHeight="1" thickBot="1">
      <c r="A195" s="271"/>
      <c r="B195" s="252"/>
      <c r="C195" s="13" t="s">
        <v>111</v>
      </c>
      <c r="D195" s="103">
        <f>'ДШИ 3'!D65</f>
        <v>0</v>
      </c>
      <c r="E195" s="103">
        <f>'ДШИ 3'!E65</f>
        <v>0</v>
      </c>
      <c r="F195" s="103">
        <f>'ДШИ 3'!F65</f>
        <v>0</v>
      </c>
      <c r="G195" s="103">
        <f>'ДШИ 3'!G65</f>
        <v>0</v>
      </c>
      <c r="H195" s="103">
        <f>'ДШИ 3'!H65</f>
        <v>0</v>
      </c>
      <c r="I195" s="103">
        <f>'ДШИ 3'!I65</f>
        <v>0</v>
      </c>
    </row>
    <row r="196" spans="1:9" ht="26.25" hidden="1" customHeight="1" thickBot="1">
      <c r="A196" s="271"/>
      <c r="B196" s="252"/>
      <c r="C196" s="14" t="s">
        <v>62</v>
      </c>
      <c r="D196" s="103">
        <f>'ДШИ 3'!D66</f>
        <v>0</v>
      </c>
      <c r="E196" s="103">
        <f>'ДШИ 3'!E66</f>
        <v>0</v>
      </c>
      <c r="F196" s="103">
        <f>'ДШИ 3'!F66</f>
        <v>0</v>
      </c>
      <c r="G196" s="103">
        <f>'ДШИ 3'!G66</f>
        <v>0</v>
      </c>
      <c r="H196" s="103">
        <f>'ДШИ 3'!H66</f>
        <v>0</v>
      </c>
      <c r="I196" s="103">
        <f>'ДШИ 3'!I66</f>
        <v>0</v>
      </c>
    </row>
    <row r="197" spans="1:9" ht="15.75" hidden="1" customHeight="1" thickBot="1">
      <c r="A197" s="271"/>
      <c r="B197" s="252"/>
      <c r="C197" s="14" t="s">
        <v>63</v>
      </c>
      <c r="D197" s="103">
        <f>'ДШИ 3'!D67</f>
        <v>0</v>
      </c>
      <c r="E197" s="103">
        <f>'ДШИ 3'!E67</f>
        <v>0</v>
      </c>
      <c r="F197" s="103">
        <f>'ДШИ 3'!F67</f>
        <v>0</v>
      </c>
      <c r="G197" s="103">
        <f>'ДШИ 3'!G67</f>
        <v>0</v>
      </c>
      <c r="H197" s="103">
        <f>'ДШИ 3'!H67</f>
        <v>0</v>
      </c>
      <c r="I197" s="103">
        <f>'ДШИ 3'!I67</f>
        <v>0</v>
      </c>
    </row>
    <row r="198" spans="1:9" ht="18" hidden="1" customHeight="1" thickBot="1">
      <c r="A198" s="272"/>
      <c r="B198" s="253"/>
      <c r="C198" s="14" t="s">
        <v>64</v>
      </c>
      <c r="D198" s="103">
        <f>'ДШИ 3'!D68</f>
        <v>0</v>
      </c>
      <c r="E198" s="103">
        <f>'ДШИ 3'!E68</f>
        <v>0</v>
      </c>
      <c r="F198" s="103">
        <f>'ДШИ 3'!F68</f>
        <v>0</v>
      </c>
      <c r="G198" s="103">
        <f>'ДШИ 3'!G68</f>
        <v>0</v>
      </c>
      <c r="H198" s="103">
        <f>'ДШИ 3'!H68</f>
        <v>0</v>
      </c>
      <c r="I198" s="103">
        <f>'ДШИ 3'!I68</f>
        <v>0</v>
      </c>
    </row>
    <row r="199" spans="1:9" ht="15.75" hidden="1" customHeight="1" thickBot="1">
      <c r="A199" s="270" t="s">
        <v>80</v>
      </c>
      <c r="B199" s="251" t="s">
        <v>118</v>
      </c>
      <c r="C199" s="32" t="s">
        <v>61</v>
      </c>
      <c r="D199" s="87">
        <f t="shared" ref="D199:E199" si="94">SUM(D200:D203)</f>
        <v>0</v>
      </c>
      <c r="E199" s="87">
        <f t="shared" si="94"/>
        <v>0</v>
      </c>
      <c r="F199" s="87">
        <f t="shared" ref="F199:G199" si="95">SUM(F200:F203)</f>
        <v>0</v>
      </c>
      <c r="G199" s="87">
        <f t="shared" si="95"/>
        <v>0</v>
      </c>
      <c r="H199" s="87">
        <f t="shared" ref="H199:I199" si="96">SUM(H200:H203)</f>
        <v>0</v>
      </c>
      <c r="I199" s="87">
        <f t="shared" si="96"/>
        <v>0</v>
      </c>
    </row>
    <row r="200" spans="1:9" ht="26.25" hidden="1" customHeight="1" thickBot="1">
      <c r="A200" s="271"/>
      <c r="B200" s="252"/>
      <c r="C200" s="13" t="s">
        <v>145</v>
      </c>
      <c r="D200" s="103">
        <f>'ДШИ 3'!D70</f>
        <v>0</v>
      </c>
      <c r="E200" s="103">
        <f>'ДШИ 3'!E70</f>
        <v>0</v>
      </c>
      <c r="F200" s="103">
        <f>'ДШИ 3'!F70</f>
        <v>0</v>
      </c>
      <c r="G200" s="103">
        <f>'ДШИ 3'!G70</f>
        <v>0</v>
      </c>
      <c r="H200" s="103">
        <f>'ДШИ 3'!H70</f>
        <v>0</v>
      </c>
      <c r="I200" s="103">
        <f>'ДШИ 3'!I70</f>
        <v>0</v>
      </c>
    </row>
    <row r="201" spans="1:9" ht="26.25" hidden="1" customHeight="1" thickBot="1">
      <c r="A201" s="271"/>
      <c r="B201" s="252"/>
      <c r="C201" s="14" t="s">
        <v>62</v>
      </c>
      <c r="D201" s="103">
        <f>'ДШИ 3'!D71</f>
        <v>0</v>
      </c>
      <c r="E201" s="103">
        <f>'ДШИ 3'!E71</f>
        <v>0</v>
      </c>
      <c r="F201" s="103">
        <f>'ДШИ 3'!F71</f>
        <v>0</v>
      </c>
      <c r="G201" s="103">
        <f>'ДШИ 3'!G71</f>
        <v>0</v>
      </c>
      <c r="H201" s="103">
        <f>'ДШИ 3'!H71</f>
        <v>0</v>
      </c>
      <c r="I201" s="103">
        <f>'ДШИ 3'!I71</f>
        <v>0</v>
      </c>
    </row>
    <row r="202" spans="1:9" ht="15.75" hidden="1" customHeight="1" thickBot="1">
      <c r="A202" s="271"/>
      <c r="B202" s="252"/>
      <c r="C202" s="14" t="s">
        <v>63</v>
      </c>
      <c r="D202" s="103">
        <f>'ДШИ 3'!D72</f>
        <v>0</v>
      </c>
      <c r="E202" s="103">
        <f>'ДШИ 3'!E72</f>
        <v>0</v>
      </c>
      <c r="F202" s="103">
        <f>'ДШИ 3'!F72</f>
        <v>0</v>
      </c>
      <c r="G202" s="103">
        <f>'ДШИ 3'!G72</f>
        <v>0</v>
      </c>
      <c r="H202" s="103">
        <f>'ДШИ 3'!H72</f>
        <v>0</v>
      </c>
      <c r="I202" s="103">
        <f>'ДШИ 3'!I72</f>
        <v>0</v>
      </c>
    </row>
    <row r="203" spans="1:9" ht="18.75" hidden="1" customHeight="1" thickBot="1">
      <c r="A203" s="272"/>
      <c r="B203" s="253"/>
      <c r="C203" s="14" t="s">
        <v>64</v>
      </c>
      <c r="D203" s="103">
        <f>'ДШИ 3'!D73</f>
        <v>0</v>
      </c>
      <c r="E203" s="103">
        <f>'ДШИ 3'!E73</f>
        <v>0</v>
      </c>
      <c r="F203" s="103">
        <f>'ДШИ 3'!F73</f>
        <v>0</v>
      </c>
      <c r="G203" s="103">
        <f>'ДШИ 3'!G73</f>
        <v>0</v>
      </c>
      <c r="H203" s="103">
        <f>'ДШИ 3'!H73</f>
        <v>0</v>
      </c>
      <c r="I203" s="103">
        <f>'ДШИ 3'!I73</f>
        <v>0</v>
      </c>
    </row>
    <row r="204" spans="1:9" ht="21" customHeight="1" thickBot="1">
      <c r="A204" s="270" t="s">
        <v>52</v>
      </c>
      <c r="B204" s="279" t="s">
        <v>108</v>
      </c>
      <c r="C204" s="32" t="s">
        <v>61</v>
      </c>
      <c r="D204" s="87">
        <f t="shared" ref="D204:I204" si="97">SUM(D205:D208)</f>
        <v>924.27</v>
      </c>
      <c r="E204" s="87">
        <f t="shared" si="97"/>
        <v>0</v>
      </c>
      <c r="F204" s="87">
        <f t="shared" ref="F204:H204" si="98">SUM(F205:F208)</f>
        <v>961.24080000000004</v>
      </c>
      <c r="G204" s="87">
        <f t="shared" ref="G204" si="99">SUM(G205:G208)</f>
        <v>999.6904320000001</v>
      </c>
      <c r="H204" s="87">
        <f t="shared" si="98"/>
        <v>1039.6780492800001</v>
      </c>
      <c r="I204" s="87">
        <f t="shared" si="97"/>
        <v>1081.2651712512002</v>
      </c>
    </row>
    <row r="205" spans="1:9" ht="26.25" customHeight="1" thickBot="1">
      <c r="A205" s="271"/>
      <c r="B205" s="280"/>
      <c r="C205" s="59" t="s">
        <v>102</v>
      </c>
      <c r="D205" s="111">
        <f t="shared" ref="D205:I205" si="100">D210</f>
        <v>0</v>
      </c>
      <c r="E205" s="111">
        <f t="shared" si="100"/>
        <v>0</v>
      </c>
      <c r="F205" s="111">
        <f t="shared" si="100"/>
        <v>0</v>
      </c>
      <c r="G205" s="111">
        <f t="shared" si="100"/>
        <v>0</v>
      </c>
      <c r="H205" s="111">
        <f t="shared" si="100"/>
        <v>0</v>
      </c>
      <c r="I205" s="111">
        <f t="shared" si="100"/>
        <v>0</v>
      </c>
    </row>
    <row r="206" spans="1:9" ht="26.25" customHeight="1" thickBot="1">
      <c r="A206" s="271"/>
      <c r="B206" s="280"/>
      <c r="C206" s="4" t="s">
        <v>62</v>
      </c>
      <c r="D206" s="111">
        <f t="shared" ref="D206:I206" si="101">D211</f>
        <v>0</v>
      </c>
      <c r="E206" s="111">
        <f t="shared" si="101"/>
        <v>0</v>
      </c>
      <c r="F206" s="111">
        <f t="shared" si="101"/>
        <v>0</v>
      </c>
      <c r="G206" s="111">
        <f t="shared" si="101"/>
        <v>0</v>
      </c>
      <c r="H206" s="111">
        <f t="shared" si="101"/>
        <v>0</v>
      </c>
      <c r="I206" s="111">
        <f t="shared" si="101"/>
        <v>0</v>
      </c>
    </row>
    <row r="207" spans="1:9" ht="15.75" customHeight="1" thickBot="1">
      <c r="A207" s="271"/>
      <c r="B207" s="280"/>
      <c r="C207" s="4" t="s">
        <v>63</v>
      </c>
      <c r="D207" s="111">
        <f t="shared" ref="D207:I207" si="102">D212</f>
        <v>924.27</v>
      </c>
      <c r="E207" s="111">
        <f t="shared" si="102"/>
        <v>0</v>
      </c>
      <c r="F207" s="111">
        <f t="shared" si="102"/>
        <v>961.24080000000004</v>
      </c>
      <c r="G207" s="111">
        <f t="shared" si="102"/>
        <v>999.6904320000001</v>
      </c>
      <c r="H207" s="111">
        <f t="shared" si="102"/>
        <v>1039.6780492800001</v>
      </c>
      <c r="I207" s="111">
        <f t="shared" si="102"/>
        <v>1081.2651712512002</v>
      </c>
    </row>
    <row r="208" spans="1:9" ht="15.75" customHeight="1" thickBot="1">
      <c r="A208" s="272"/>
      <c r="B208" s="281"/>
      <c r="C208" s="4" t="s">
        <v>64</v>
      </c>
      <c r="D208" s="111">
        <f t="shared" ref="D208:I208" si="103">D213</f>
        <v>0</v>
      </c>
      <c r="E208" s="111">
        <f t="shared" si="103"/>
        <v>0</v>
      </c>
      <c r="F208" s="111">
        <f t="shared" si="103"/>
        <v>0</v>
      </c>
      <c r="G208" s="111">
        <f t="shared" si="103"/>
        <v>0</v>
      </c>
      <c r="H208" s="111">
        <f t="shared" si="103"/>
        <v>0</v>
      </c>
      <c r="I208" s="111">
        <f t="shared" si="103"/>
        <v>0</v>
      </c>
    </row>
    <row r="209" spans="1:9" ht="15.75" hidden="1" customHeight="1" thickBot="1">
      <c r="A209" s="270" t="s">
        <v>81</v>
      </c>
      <c r="B209" s="279" t="s">
        <v>108</v>
      </c>
      <c r="C209" s="32" t="s">
        <v>61</v>
      </c>
      <c r="D209" s="87">
        <f t="shared" ref="D209:E209" si="104">SUM(D210:D213)</f>
        <v>924.27</v>
      </c>
      <c r="E209" s="87">
        <f t="shared" si="104"/>
        <v>0</v>
      </c>
      <c r="F209" s="87">
        <f t="shared" ref="F209" si="105">SUM(F210:F213)</f>
        <v>961.24080000000004</v>
      </c>
      <c r="G209" s="87">
        <f>SUM(G210:G213)</f>
        <v>999.6904320000001</v>
      </c>
      <c r="H209" s="87">
        <f>SUM(H210:H213)</f>
        <v>1039.6780492800001</v>
      </c>
      <c r="I209" s="87">
        <f>SUM(I210:I213)</f>
        <v>1081.2651712512002</v>
      </c>
    </row>
    <row r="210" spans="1:9" ht="31.5" hidden="1" customHeight="1" thickBot="1">
      <c r="A210" s="271"/>
      <c r="B210" s="280"/>
      <c r="C210" s="13" t="s">
        <v>111</v>
      </c>
      <c r="D210" s="103">
        <f>'Гор. мер 3'!D14</f>
        <v>0</v>
      </c>
      <c r="E210" s="103">
        <f>'Гор. мер 3'!E14</f>
        <v>0</v>
      </c>
      <c r="F210" s="103">
        <f>'Гор. мер 3'!F14</f>
        <v>0</v>
      </c>
      <c r="G210" s="103">
        <f>'Гор. мер 3'!G14</f>
        <v>0</v>
      </c>
      <c r="H210" s="103">
        <f>'Гор. мер 3'!H14</f>
        <v>0</v>
      </c>
      <c r="I210" s="103">
        <f>'Гор. мер 3'!I14</f>
        <v>0</v>
      </c>
    </row>
    <row r="211" spans="1:9" ht="26.25" hidden="1" customHeight="1" thickBot="1">
      <c r="A211" s="271"/>
      <c r="B211" s="280"/>
      <c r="C211" s="14" t="s">
        <v>62</v>
      </c>
      <c r="D211" s="103">
        <f>'Гор. мер 3'!D15</f>
        <v>0</v>
      </c>
      <c r="E211" s="103">
        <f>'Гор. мер 3'!E15</f>
        <v>0</v>
      </c>
      <c r="F211" s="103">
        <f>'Гор. мер 3'!F15</f>
        <v>0</v>
      </c>
      <c r="G211" s="103">
        <f>'Гор. мер 3'!G15</f>
        <v>0</v>
      </c>
      <c r="H211" s="103">
        <f>'Гор. мер 3'!H15</f>
        <v>0</v>
      </c>
      <c r="I211" s="103">
        <f>'Гор. мер 3'!I15</f>
        <v>0</v>
      </c>
    </row>
    <row r="212" spans="1:9" ht="15.75" hidden="1" customHeight="1" thickBot="1">
      <c r="A212" s="271"/>
      <c r="B212" s="280"/>
      <c r="C212" s="14" t="s">
        <v>63</v>
      </c>
      <c r="D212" s="103">
        <f>'Гор. мер 3'!D16</f>
        <v>924.27</v>
      </c>
      <c r="E212" s="103">
        <f>'Гор. мер 3'!E16</f>
        <v>0</v>
      </c>
      <c r="F212" s="103">
        <f>'Гор. мер 3'!F16</f>
        <v>961.24080000000004</v>
      </c>
      <c r="G212" s="103">
        <f>'Гор. мер 3'!G16</f>
        <v>999.6904320000001</v>
      </c>
      <c r="H212" s="103">
        <f>'Гор. мер 3'!H16</f>
        <v>1039.6780492800001</v>
      </c>
      <c r="I212" s="103">
        <f>'Гор. мер 3'!I16</f>
        <v>1081.2651712512002</v>
      </c>
    </row>
    <row r="213" spans="1:9" ht="26.25" hidden="1" customHeight="1" thickBot="1">
      <c r="A213" s="272"/>
      <c r="B213" s="281"/>
      <c r="C213" s="14" t="s">
        <v>64</v>
      </c>
      <c r="D213" s="103">
        <f>'Гор. мер 3'!D17</f>
        <v>0</v>
      </c>
      <c r="E213" s="103">
        <f>'Гор. мер 3'!E17</f>
        <v>0</v>
      </c>
      <c r="F213" s="103">
        <f>'Гор. мер 3'!F17</f>
        <v>0</v>
      </c>
      <c r="G213" s="103">
        <f>'Гор. мер 3'!G17</f>
        <v>0</v>
      </c>
      <c r="H213" s="103">
        <f>'Гор. мер 3'!H17</f>
        <v>0</v>
      </c>
      <c r="I213" s="103">
        <f>'Гор. мер 3'!I17</f>
        <v>0</v>
      </c>
    </row>
    <row r="214" spans="1:9" ht="15.75" customHeight="1" thickBot="1">
      <c r="A214" s="248" t="s">
        <v>54</v>
      </c>
      <c r="B214" s="245" t="s">
        <v>29</v>
      </c>
      <c r="C214" s="32" t="s">
        <v>61</v>
      </c>
      <c r="D214" s="87">
        <f t="shared" ref="D214:I214" si="106">SUM(D215:D218)</f>
        <v>13229.45</v>
      </c>
      <c r="E214" s="87">
        <f t="shared" si="106"/>
        <v>0</v>
      </c>
      <c r="F214" s="87">
        <f t="shared" ref="F214:H214" si="107">SUM(F215:F218)</f>
        <v>12039.98</v>
      </c>
      <c r="G214" s="87">
        <f t="shared" ref="G214" si="108">SUM(G215:G218)</f>
        <v>12283.060000000001</v>
      </c>
      <c r="H214" s="87">
        <f t="shared" si="107"/>
        <v>12382.8552</v>
      </c>
      <c r="I214" s="87">
        <f t="shared" si="106"/>
        <v>12390.949999999999</v>
      </c>
    </row>
    <row r="215" spans="1:9" ht="26.25" customHeight="1" thickBot="1">
      <c r="A215" s="249"/>
      <c r="B215" s="246"/>
      <c r="C215" s="59" t="s">
        <v>104</v>
      </c>
      <c r="D215" s="111">
        <f>'Редакция 3'!D9</f>
        <v>0</v>
      </c>
      <c r="E215" s="111">
        <f>'Редакция 3'!E9</f>
        <v>0</v>
      </c>
      <c r="F215" s="111">
        <f>'Редакция 3'!F9</f>
        <v>0</v>
      </c>
      <c r="G215" s="111">
        <f>'Редакция 3'!G9</f>
        <v>0</v>
      </c>
      <c r="H215" s="111">
        <f>'Редакция 3'!H9</f>
        <v>0</v>
      </c>
      <c r="I215" s="111">
        <f>'Редакция 3'!I9</f>
        <v>0</v>
      </c>
    </row>
    <row r="216" spans="1:9" ht="26.25" customHeight="1" thickBot="1">
      <c r="A216" s="249"/>
      <c r="B216" s="246"/>
      <c r="C216" s="148" t="s">
        <v>62</v>
      </c>
      <c r="D216" s="111">
        <f>'Редакция 3'!D10</f>
        <v>0</v>
      </c>
      <c r="E216" s="111">
        <f>'Редакция 3'!E10</f>
        <v>0</v>
      </c>
      <c r="F216" s="111">
        <f>'Редакция 3'!F10</f>
        <v>0</v>
      </c>
      <c r="G216" s="111">
        <f>'Редакция 3'!G10</f>
        <v>0</v>
      </c>
      <c r="H216" s="111">
        <f>'Редакция 3'!H10</f>
        <v>0</v>
      </c>
      <c r="I216" s="111">
        <f>'Редакция 3'!I10</f>
        <v>0</v>
      </c>
    </row>
    <row r="217" spans="1:9" ht="15.75" customHeight="1" thickBot="1">
      <c r="A217" s="249"/>
      <c r="B217" s="246"/>
      <c r="C217" s="148" t="s">
        <v>63</v>
      </c>
      <c r="D217" s="111">
        <f>'Редакция 3'!D11</f>
        <v>13229.45</v>
      </c>
      <c r="E217" s="111">
        <f>'Редакция 3'!E11</f>
        <v>0</v>
      </c>
      <c r="F217" s="111">
        <f>'Редакция 3'!F11</f>
        <v>12039.98</v>
      </c>
      <c r="G217" s="111">
        <f>'Редакция 3'!G11</f>
        <v>12283.060000000001</v>
      </c>
      <c r="H217" s="111">
        <f>'Редакция 3'!H11</f>
        <v>12382.8552</v>
      </c>
      <c r="I217" s="111">
        <f>'Редакция 3'!I11</f>
        <v>12390.949999999999</v>
      </c>
    </row>
    <row r="218" spans="1:9" ht="15.75" customHeight="1" thickBot="1">
      <c r="A218" s="250"/>
      <c r="B218" s="247"/>
      <c r="C218" s="148" t="s">
        <v>64</v>
      </c>
      <c r="D218" s="111">
        <f>'Редакция 3'!D12</f>
        <v>0</v>
      </c>
      <c r="E218" s="111">
        <f>'Редакция 3'!E12</f>
        <v>0</v>
      </c>
      <c r="F218" s="111">
        <f>'Редакция 3'!F12</f>
        <v>0</v>
      </c>
      <c r="G218" s="111">
        <f>'Редакция 3'!G12</f>
        <v>0</v>
      </c>
      <c r="H218" s="111">
        <f>'Редакция 3'!H12</f>
        <v>0</v>
      </c>
      <c r="I218" s="111">
        <f>'Редакция 3'!I12</f>
        <v>0</v>
      </c>
    </row>
    <row r="219" spans="1:9" ht="15.75" hidden="1" customHeight="1" thickBot="1">
      <c r="A219" s="248" t="s">
        <v>82</v>
      </c>
      <c r="B219" s="245" t="s">
        <v>29</v>
      </c>
      <c r="C219" s="166" t="s">
        <v>61</v>
      </c>
      <c r="D219" s="87">
        <f t="shared" ref="D219:I219" si="109">SUM(D220:D223)</f>
        <v>13229.45</v>
      </c>
      <c r="E219" s="87">
        <f t="shared" si="109"/>
        <v>0</v>
      </c>
      <c r="F219" s="87">
        <f t="shared" ref="F219:H219" si="110">SUM(F220:F223)</f>
        <v>12039.98</v>
      </c>
      <c r="G219" s="87">
        <f t="shared" ref="G219" si="111">SUM(G220:G223)</f>
        <v>12283.060000000001</v>
      </c>
      <c r="H219" s="87">
        <f t="shared" si="110"/>
        <v>12382.8552</v>
      </c>
      <c r="I219" s="87">
        <f t="shared" si="109"/>
        <v>12390.949999999999</v>
      </c>
    </row>
    <row r="220" spans="1:9" ht="26.25" hidden="1" customHeight="1" thickBot="1">
      <c r="A220" s="249"/>
      <c r="B220" s="246"/>
      <c r="C220" s="150" t="s">
        <v>102</v>
      </c>
      <c r="D220" s="141">
        <f>'Редакция 3'!D14</f>
        <v>0</v>
      </c>
      <c r="E220" s="141">
        <f>'Редакция 3'!E14</f>
        <v>0</v>
      </c>
      <c r="F220" s="141">
        <f>'Редакция 3'!F14</f>
        <v>0</v>
      </c>
      <c r="G220" s="141">
        <f>'Редакция 3'!G14</f>
        <v>0</v>
      </c>
      <c r="H220" s="141">
        <f>'Редакция 3'!H14</f>
        <v>0</v>
      </c>
      <c r="I220" s="141">
        <f>'Редакция 3'!I14</f>
        <v>0</v>
      </c>
    </row>
    <row r="221" spans="1:9" ht="26.25" hidden="1" customHeight="1" thickBot="1">
      <c r="A221" s="249"/>
      <c r="B221" s="246"/>
      <c r="C221" s="13" t="s">
        <v>62</v>
      </c>
      <c r="D221" s="141">
        <f>'Редакция 3'!D15</f>
        <v>0</v>
      </c>
      <c r="E221" s="141">
        <f>'Редакция 3'!E15</f>
        <v>0</v>
      </c>
      <c r="F221" s="141">
        <f>'Редакция 3'!F15</f>
        <v>0</v>
      </c>
      <c r="G221" s="141">
        <f>'Редакция 3'!G15</f>
        <v>0</v>
      </c>
      <c r="H221" s="141">
        <f>'Редакция 3'!H15</f>
        <v>0</v>
      </c>
      <c r="I221" s="141">
        <f>'Редакция 3'!I15</f>
        <v>0</v>
      </c>
    </row>
    <row r="222" spans="1:9" ht="15.75" hidden="1" customHeight="1" thickBot="1">
      <c r="A222" s="249"/>
      <c r="B222" s="246"/>
      <c r="C222" s="94" t="s">
        <v>63</v>
      </c>
      <c r="D222" s="141">
        <f>'Редакция 3'!D16</f>
        <v>13229.45</v>
      </c>
      <c r="E222" s="141">
        <f>'Редакция 3'!E16</f>
        <v>0</v>
      </c>
      <c r="F222" s="141">
        <f>'Редакция 3'!F16</f>
        <v>12039.98</v>
      </c>
      <c r="G222" s="141">
        <f>'Редакция 3'!G16</f>
        <v>12283.060000000001</v>
      </c>
      <c r="H222" s="141">
        <f>'Редакция 3'!H16</f>
        <v>12382.8552</v>
      </c>
      <c r="I222" s="141">
        <f>'Редакция 3'!I16</f>
        <v>12390.949999999999</v>
      </c>
    </row>
    <row r="223" spans="1:9" ht="18" hidden="1" customHeight="1" thickBot="1">
      <c r="A223" s="250"/>
      <c r="B223" s="247"/>
      <c r="C223" s="13" t="s">
        <v>64</v>
      </c>
      <c r="D223" s="141">
        <f>'Редакция 3'!D17</f>
        <v>0</v>
      </c>
      <c r="E223" s="141">
        <f>'Редакция 3'!E17</f>
        <v>0</v>
      </c>
      <c r="F223" s="141">
        <f>'Редакция 3'!F17</f>
        <v>0</v>
      </c>
      <c r="G223" s="141">
        <f>'Редакция 3'!G17</f>
        <v>0</v>
      </c>
      <c r="H223" s="141">
        <f>'Редакция 3'!H17</f>
        <v>0</v>
      </c>
      <c r="I223" s="141">
        <f>'Редакция 3'!I17</f>
        <v>0</v>
      </c>
    </row>
    <row r="224" spans="1:9" ht="15.75" hidden="1" customHeight="1" thickBot="1">
      <c r="A224" s="248" t="s">
        <v>191</v>
      </c>
      <c r="B224" s="251" t="s">
        <v>169</v>
      </c>
      <c r="C224" s="32" t="s">
        <v>61</v>
      </c>
      <c r="D224" s="87">
        <f t="shared" ref="D224:E224" si="112">SUM(D225:D228)</f>
        <v>2227.4899999999998</v>
      </c>
      <c r="E224" s="87">
        <f t="shared" si="112"/>
        <v>0</v>
      </c>
      <c r="F224" s="87">
        <f t="shared" ref="F224:G224" si="113">SUM(F225:F228)</f>
        <v>2239.56</v>
      </c>
      <c r="G224" s="87">
        <f t="shared" si="113"/>
        <v>2252.66</v>
      </c>
      <c r="H224" s="87">
        <f t="shared" ref="H224:I224" si="114">SUM(H225:H228)</f>
        <v>2252.66</v>
      </c>
      <c r="I224" s="87">
        <f t="shared" si="114"/>
        <v>2252.66</v>
      </c>
    </row>
    <row r="225" spans="1:9" ht="26.25" hidden="1" customHeight="1" thickBot="1">
      <c r="A225" s="249"/>
      <c r="B225" s="277"/>
      <c r="C225" s="7" t="s">
        <v>104</v>
      </c>
      <c r="D225" s="141">
        <f>'Редакция 3'!D25</f>
        <v>0</v>
      </c>
      <c r="E225" s="141">
        <f>'Редакция 3'!E25</f>
        <v>0</v>
      </c>
      <c r="F225" s="141">
        <f>'Редакция 3'!F25</f>
        <v>0</v>
      </c>
      <c r="G225" s="141">
        <f>'Редакция 3'!G25</f>
        <v>0</v>
      </c>
      <c r="H225" s="141">
        <f>'Редакция 3'!H25</f>
        <v>0</v>
      </c>
      <c r="I225" s="141">
        <f>'Редакция 3'!I25</f>
        <v>0</v>
      </c>
    </row>
    <row r="226" spans="1:9" ht="26.25" hidden="1" customHeight="1" thickBot="1">
      <c r="A226" s="249"/>
      <c r="B226" s="277"/>
      <c r="C226" s="13" t="s">
        <v>62</v>
      </c>
      <c r="D226" s="141">
        <f>'Редакция 3'!D26</f>
        <v>0</v>
      </c>
      <c r="E226" s="141">
        <f>'Редакция 3'!E26</f>
        <v>0</v>
      </c>
      <c r="F226" s="141">
        <f>'Редакция 3'!F26</f>
        <v>0</v>
      </c>
      <c r="G226" s="141">
        <f>'Редакция 3'!G26</f>
        <v>0</v>
      </c>
      <c r="H226" s="141">
        <f>'Редакция 3'!H26</f>
        <v>0</v>
      </c>
      <c r="I226" s="141">
        <f>'Редакция 3'!I26</f>
        <v>0</v>
      </c>
    </row>
    <row r="227" spans="1:9" ht="15.75" hidden="1" customHeight="1" thickBot="1">
      <c r="A227" s="249"/>
      <c r="B227" s="277"/>
      <c r="C227" s="14" t="s">
        <v>63</v>
      </c>
      <c r="D227" s="141">
        <f>'Редакция 3'!D27</f>
        <v>2227.4899999999998</v>
      </c>
      <c r="E227" s="141">
        <f>'Редакция 3'!E27</f>
        <v>0</v>
      </c>
      <c r="F227" s="141">
        <f>'Редакция 3'!F27</f>
        <v>2239.56</v>
      </c>
      <c r="G227" s="141">
        <f>'Редакция 3'!G27</f>
        <v>2252.66</v>
      </c>
      <c r="H227" s="141">
        <f>'Редакция 3'!H27</f>
        <v>2252.66</v>
      </c>
      <c r="I227" s="141">
        <f>'Редакция 3'!I27</f>
        <v>2252.66</v>
      </c>
    </row>
    <row r="228" spans="1:9" ht="19.5" hidden="1" customHeight="1" thickBot="1">
      <c r="A228" s="250"/>
      <c r="B228" s="278"/>
      <c r="C228" s="14" t="s">
        <v>64</v>
      </c>
      <c r="D228" s="141">
        <f>'Редакция 3'!D28</f>
        <v>0</v>
      </c>
      <c r="E228" s="141">
        <f>'Редакция 3'!E28</f>
        <v>0</v>
      </c>
      <c r="F228" s="141">
        <f>'Редакция 3'!F28</f>
        <v>0</v>
      </c>
      <c r="G228" s="141">
        <f>'Редакция 3'!G28</f>
        <v>0</v>
      </c>
      <c r="H228" s="141">
        <f>'Редакция 3'!H28</f>
        <v>0</v>
      </c>
      <c r="I228" s="141">
        <f>'Редакция 3'!I28</f>
        <v>0</v>
      </c>
    </row>
    <row r="229" spans="1:9" ht="15.75" hidden="1" customHeight="1" thickBot="1">
      <c r="A229" s="248" t="s">
        <v>192</v>
      </c>
      <c r="B229" s="269" t="s">
        <v>170</v>
      </c>
      <c r="C229" s="32" t="s">
        <v>61</v>
      </c>
      <c r="D229" s="87">
        <f t="shared" ref="D229:E229" si="115">SUM(D230:D233)</f>
        <v>1181.57</v>
      </c>
      <c r="E229" s="87">
        <f t="shared" si="115"/>
        <v>0</v>
      </c>
      <c r="F229" s="87">
        <f t="shared" ref="F229:G229" si="116">SUM(F230:F233)</f>
        <v>187.2</v>
      </c>
      <c r="G229" s="87">
        <f t="shared" si="116"/>
        <v>194.69</v>
      </c>
      <c r="H229" s="87">
        <f t="shared" ref="H229:I229" si="117">SUM(H230:H233)</f>
        <v>202.48</v>
      </c>
      <c r="I229" s="87">
        <f t="shared" si="117"/>
        <v>210.57</v>
      </c>
    </row>
    <row r="230" spans="1:9" ht="26.25" hidden="1" customHeight="1" thickBot="1">
      <c r="A230" s="249"/>
      <c r="B230" s="223"/>
      <c r="C230" s="7" t="s">
        <v>104</v>
      </c>
      <c r="D230" s="141">
        <f>'Редакция 3'!D30</f>
        <v>0</v>
      </c>
      <c r="E230" s="141">
        <f>'Редакция 3'!E30</f>
        <v>0</v>
      </c>
      <c r="F230" s="141">
        <f>'Редакция 3'!F30</f>
        <v>0</v>
      </c>
      <c r="G230" s="141">
        <f>'Редакция 3'!G30</f>
        <v>0</v>
      </c>
      <c r="H230" s="141">
        <f>'Редакция 3'!H30</f>
        <v>0</v>
      </c>
      <c r="I230" s="141">
        <f>'Редакция 3'!I30</f>
        <v>0</v>
      </c>
    </row>
    <row r="231" spans="1:9" ht="26.25" hidden="1" customHeight="1" thickBot="1">
      <c r="A231" s="249"/>
      <c r="B231" s="223"/>
      <c r="C231" s="13" t="s">
        <v>62</v>
      </c>
      <c r="D231" s="141">
        <f>'Редакция 3'!D31</f>
        <v>0</v>
      </c>
      <c r="E231" s="141">
        <f>'Редакция 3'!E31</f>
        <v>0</v>
      </c>
      <c r="F231" s="141">
        <f>'Редакция 3'!F31</f>
        <v>0</v>
      </c>
      <c r="G231" s="141">
        <f>'Редакция 3'!G31</f>
        <v>0</v>
      </c>
      <c r="H231" s="141">
        <f>'Редакция 3'!H31</f>
        <v>0</v>
      </c>
      <c r="I231" s="141">
        <f>'Редакция 3'!I31</f>
        <v>0</v>
      </c>
    </row>
    <row r="232" spans="1:9" ht="15.75" hidden="1" customHeight="1" thickBot="1">
      <c r="A232" s="249"/>
      <c r="B232" s="223"/>
      <c r="C232" s="14" t="s">
        <v>63</v>
      </c>
      <c r="D232" s="141">
        <f>'Редакция 3'!D32</f>
        <v>1181.57</v>
      </c>
      <c r="E232" s="141">
        <f>'Редакция 3'!E32</f>
        <v>0</v>
      </c>
      <c r="F232" s="141">
        <f>'Редакция 3'!F32</f>
        <v>187.2</v>
      </c>
      <c r="G232" s="141">
        <f>'Редакция 3'!G32</f>
        <v>194.69</v>
      </c>
      <c r="H232" s="141">
        <f>'Редакция 3'!H32</f>
        <v>202.48</v>
      </c>
      <c r="I232" s="141">
        <f>'Редакция 3'!I32</f>
        <v>210.57</v>
      </c>
    </row>
    <row r="233" spans="1:9" ht="26.25" hidden="1" customHeight="1" thickBot="1">
      <c r="A233" s="250"/>
      <c r="B233" s="224"/>
      <c r="C233" s="14" t="s">
        <v>64</v>
      </c>
      <c r="D233" s="141">
        <f>'Редакция 3'!D33</f>
        <v>0</v>
      </c>
      <c r="E233" s="141">
        <f>'Редакция 3'!E33</f>
        <v>0</v>
      </c>
      <c r="F233" s="141">
        <f>'Редакция 3'!F33</f>
        <v>0</v>
      </c>
      <c r="G233" s="141">
        <f>'Редакция 3'!G33</f>
        <v>0</v>
      </c>
      <c r="H233" s="141">
        <f>'Редакция 3'!H33</f>
        <v>0</v>
      </c>
      <c r="I233" s="141">
        <f>'Редакция 3'!I33</f>
        <v>0</v>
      </c>
    </row>
    <row r="234" spans="1:9" ht="15.75" hidden="1" customHeight="1" thickBot="1">
      <c r="A234" s="248" t="s">
        <v>55</v>
      </c>
      <c r="B234" s="245" t="s">
        <v>193</v>
      </c>
      <c r="C234" s="167" t="s">
        <v>61</v>
      </c>
      <c r="D234" s="87">
        <f t="shared" ref="D234:E234" si="118">SUM(D235:D238)</f>
        <v>3641.76</v>
      </c>
      <c r="E234" s="87">
        <f t="shared" si="118"/>
        <v>0</v>
      </c>
      <c r="F234" s="87">
        <f t="shared" ref="F234:G234" si="119">SUM(F235:F238)</f>
        <v>3483.65</v>
      </c>
      <c r="G234" s="87">
        <f t="shared" si="119"/>
        <v>3520.14</v>
      </c>
      <c r="H234" s="87">
        <f t="shared" ref="H234:I234" si="120">SUM(H235:H238)</f>
        <v>3520.14</v>
      </c>
      <c r="I234" s="87">
        <f t="shared" si="120"/>
        <v>3520.14</v>
      </c>
    </row>
    <row r="235" spans="1:9" ht="26.25" hidden="1" customHeight="1" thickBot="1">
      <c r="A235" s="249"/>
      <c r="B235" s="246"/>
      <c r="C235" s="13" t="s">
        <v>111</v>
      </c>
      <c r="D235" s="103">
        <f>'Редакция 3'!D35</f>
        <v>0</v>
      </c>
      <c r="E235" s="103">
        <f>'Редакция 3'!E35</f>
        <v>0</v>
      </c>
      <c r="F235" s="103">
        <f>'Редакция 3'!F35</f>
        <v>0</v>
      </c>
      <c r="G235" s="103">
        <f>'Редакция 3'!G35</f>
        <v>0</v>
      </c>
      <c r="H235" s="103">
        <f>'Редакция 3'!H35</f>
        <v>0</v>
      </c>
      <c r="I235" s="103">
        <f>'Редакция 3'!I35</f>
        <v>0</v>
      </c>
    </row>
    <row r="236" spans="1:9" ht="26.25" hidden="1" customHeight="1" thickBot="1">
      <c r="A236" s="249"/>
      <c r="B236" s="246"/>
      <c r="C236" s="150" t="s">
        <v>62</v>
      </c>
      <c r="D236" s="103">
        <f>'Редакция 3'!D36</f>
        <v>0</v>
      </c>
      <c r="E236" s="103">
        <f>'Редакция 3'!E36</f>
        <v>0</v>
      </c>
      <c r="F236" s="103">
        <f>'Редакция 3'!F36</f>
        <v>0</v>
      </c>
      <c r="G236" s="103">
        <f>'Редакция 3'!G36</f>
        <v>0</v>
      </c>
      <c r="H236" s="103">
        <f>'Редакция 3'!H36</f>
        <v>0</v>
      </c>
      <c r="I236" s="103">
        <f>'Редакция 3'!I36</f>
        <v>0</v>
      </c>
    </row>
    <row r="237" spans="1:9" ht="15.75" hidden="1" customHeight="1" thickBot="1">
      <c r="A237" s="249"/>
      <c r="B237" s="246"/>
      <c r="C237" s="150" t="s">
        <v>63</v>
      </c>
      <c r="D237" s="103">
        <f>'Редакция 3'!D37</f>
        <v>3641.76</v>
      </c>
      <c r="E237" s="103">
        <f>'Редакция 3'!E37</f>
        <v>0</v>
      </c>
      <c r="F237" s="103">
        <f>'Редакция 3'!F37</f>
        <v>3483.65</v>
      </c>
      <c r="G237" s="103">
        <f>'Редакция 3'!G37</f>
        <v>3520.14</v>
      </c>
      <c r="H237" s="103">
        <f>'Редакция 3'!H37</f>
        <v>3520.14</v>
      </c>
      <c r="I237" s="103">
        <f>'Редакция 3'!I37</f>
        <v>3520.14</v>
      </c>
    </row>
    <row r="238" spans="1:9" ht="26.25" hidden="1" customHeight="1" thickBot="1">
      <c r="A238" s="250"/>
      <c r="B238" s="247"/>
      <c r="C238" s="150" t="s">
        <v>64</v>
      </c>
      <c r="D238" s="103">
        <f>'Редакция 3'!D38</f>
        <v>0</v>
      </c>
      <c r="E238" s="103">
        <f>'Редакция 3'!E38</f>
        <v>0</v>
      </c>
      <c r="F238" s="103">
        <f>'Редакция 3'!F38</f>
        <v>0</v>
      </c>
      <c r="G238" s="103">
        <f>'Редакция 3'!G38</f>
        <v>0</v>
      </c>
      <c r="H238" s="103">
        <f>'Редакция 3'!H38</f>
        <v>0</v>
      </c>
      <c r="I238" s="103">
        <f>'Редакция 3'!I38</f>
        <v>0</v>
      </c>
    </row>
    <row r="239" spans="1:9" ht="21" hidden="1" customHeight="1" thickBot="1">
      <c r="A239" s="248" t="s">
        <v>56</v>
      </c>
      <c r="B239" s="245" t="s">
        <v>194</v>
      </c>
      <c r="C239" s="166" t="s">
        <v>61</v>
      </c>
      <c r="D239" s="87">
        <f t="shared" ref="D239:E239" si="121">SUM(D240:D243)</f>
        <v>2388.66</v>
      </c>
      <c r="E239" s="87">
        <f t="shared" si="121"/>
        <v>0</v>
      </c>
      <c r="F239" s="87">
        <f>SUM(F240:F243)</f>
        <v>2395.9</v>
      </c>
      <c r="G239" s="87">
        <f>SUM(G240:G243)</f>
        <v>2403.4299999999998</v>
      </c>
      <c r="H239" s="87">
        <f>SUM(H240:H243)</f>
        <v>2403.4299999999998</v>
      </c>
      <c r="I239" s="87">
        <f>SUM(I240:I243)</f>
        <v>2403.4299999999998</v>
      </c>
    </row>
    <row r="240" spans="1:9" ht="30" hidden="1" customHeight="1" thickBot="1">
      <c r="A240" s="249"/>
      <c r="B240" s="246"/>
      <c r="C240" s="13" t="s">
        <v>70</v>
      </c>
      <c r="D240" s="103">
        <f>'Редакция 3'!D40</f>
        <v>0</v>
      </c>
      <c r="E240" s="103">
        <f>'Редакция 3'!E40</f>
        <v>0</v>
      </c>
      <c r="F240" s="103">
        <f>'Редакция 3'!F40</f>
        <v>0</v>
      </c>
      <c r="G240" s="103">
        <f>'Редакция 3'!G40</f>
        <v>0</v>
      </c>
      <c r="H240" s="103">
        <f>'Редакция 3'!H40</f>
        <v>0</v>
      </c>
      <c r="I240" s="103">
        <f>'Редакция 3'!I40</f>
        <v>0</v>
      </c>
    </row>
    <row r="241" spans="1:9" ht="26.25" hidden="1" customHeight="1" thickBot="1">
      <c r="A241" s="249"/>
      <c r="B241" s="246"/>
      <c r="C241" s="150" t="s">
        <v>62</v>
      </c>
      <c r="D241" s="103">
        <f>'Редакция 3'!D41</f>
        <v>0</v>
      </c>
      <c r="E241" s="103">
        <f>'Редакция 3'!E41</f>
        <v>0</v>
      </c>
      <c r="F241" s="103">
        <f>'Редакция 3'!F41</f>
        <v>0</v>
      </c>
      <c r="G241" s="103">
        <f>'Редакция 3'!G41</f>
        <v>0</v>
      </c>
      <c r="H241" s="103">
        <f>'Редакция 3'!H41</f>
        <v>0</v>
      </c>
      <c r="I241" s="103">
        <f>'Редакция 3'!I41</f>
        <v>0</v>
      </c>
    </row>
    <row r="242" spans="1:9" ht="15.75" hidden="1" customHeight="1" thickBot="1">
      <c r="A242" s="249"/>
      <c r="B242" s="246"/>
      <c r="C242" s="150" t="s">
        <v>63</v>
      </c>
      <c r="D242" s="103">
        <f>'Редакция 3'!D42</f>
        <v>2388.66</v>
      </c>
      <c r="E242" s="103">
        <f>'Редакция 3'!E42</f>
        <v>0</v>
      </c>
      <c r="F242" s="103">
        <f>'Редакция 3'!F42</f>
        <v>2395.9</v>
      </c>
      <c r="G242" s="103">
        <f>'Редакция 3'!G42</f>
        <v>2403.4299999999998</v>
      </c>
      <c r="H242" s="103">
        <f>'Редакция 3'!H42</f>
        <v>2403.4299999999998</v>
      </c>
      <c r="I242" s="103">
        <f>'Редакция 3'!I42</f>
        <v>2403.4299999999998</v>
      </c>
    </row>
    <row r="243" spans="1:9" ht="26.25" hidden="1" customHeight="1" thickBot="1">
      <c r="A243" s="250"/>
      <c r="B243" s="247"/>
      <c r="C243" s="150" t="s">
        <v>64</v>
      </c>
      <c r="D243" s="103">
        <f>'Редакция 3'!D43</f>
        <v>0</v>
      </c>
      <c r="E243" s="103">
        <f>'Редакция 3'!E43</f>
        <v>0</v>
      </c>
      <c r="F243" s="103">
        <f>'Редакция 3'!F43</f>
        <v>0</v>
      </c>
      <c r="G243" s="103">
        <f>'Редакция 3'!G43</f>
        <v>0</v>
      </c>
      <c r="H243" s="103">
        <f>'Редакция 3'!H43</f>
        <v>0</v>
      </c>
      <c r="I243" s="103">
        <f>'Редакция 3'!I43</f>
        <v>0</v>
      </c>
    </row>
    <row r="244" spans="1:9" ht="15.75" hidden="1" customHeight="1" thickBot="1">
      <c r="A244" s="232" t="s">
        <v>57</v>
      </c>
      <c r="B244" s="235" t="s">
        <v>195</v>
      </c>
      <c r="C244" s="166" t="s">
        <v>61</v>
      </c>
      <c r="D244" s="87">
        <f t="shared" ref="D244:E244" si="122">SUM(D245:D248)</f>
        <v>1353.85</v>
      </c>
      <c r="E244" s="87">
        <f t="shared" si="122"/>
        <v>0</v>
      </c>
      <c r="F244" s="87">
        <f t="shared" ref="F244:G244" si="123">SUM(F245:F248)</f>
        <v>1319.07</v>
      </c>
      <c r="G244" s="87">
        <f t="shared" si="123"/>
        <v>1324.01</v>
      </c>
      <c r="H244" s="87">
        <f t="shared" ref="H244:I244" si="124">SUM(H245:H248)</f>
        <v>1324.01</v>
      </c>
      <c r="I244" s="87">
        <f t="shared" si="124"/>
        <v>1324.01</v>
      </c>
    </row>
    <row r="245" spans="1:9" ht="26.25" hidden="1" customHeight="1" thickBot="1">
      <c r="A245" s="233"/>
      <c r="B245" s="236"/>
      <c r="C245" s="13" t="s">
        <v>147</v>
      </c>
      <c r="D245" s="103">
        <f>'Редакция 3'!D45</f>
        <v>0</v>
      </c>
      <c r="E245" s="103">
        <f>'Редакция 3'!E45</f>
        <v>0</v>
      </c>
      <c r="F245" s="103">
        <f>'Редакция 3'!F45</f>
        <v>0</v>
      </c>
      <c r="G245" s="103">
        <f>'Редакция 3'!G45</f>
        <v>0</v>
      </c>
      <c r="H245" s="103">
        <f>'Редакция 3'!H45</f>
        <v>0</v>
      </c>
      <c r="I245" s="103">
        <f>'Редакция 3'!I45</f>
        <v>0</v>
      </c>
    </row>
    <row r="246" spans="1:9" ht="26.25" hidden="1" customHeight="1" thickBot="1">
      <c r="A246" s="233"/>
      <c r="B246" s="236"/>
      <c r="C246" s="150" t="s">
        <v>62</v>
      </c>
      <c r="D246" s="103">
        <f>'Редакция 3'!D46</f>
        <v>0</v>
      </c>
      <c r="E246" s="103">
        <f>'Редакция 3'!E46</f>
        <v>0</v>
      </c>
      <c r="F246" s="103">
        <f>'Редакция 3'!F46</f>
        <v>0</v>
      </c>
      <c r="G246" s="103">
        <f>'Редакция 3'!G46</f>
        <v>0</v>
      </c>
      <c r="H246" s="103">
        <f>'Редакция 3'!H46</f>
        <v>0</v>
      </c>
      <c r="I246" s="103">
        <f>'Редакция 3'!I46</f>
        <v>0</v>
      </c>
    </row>
    <row r="247" spans="1:9" ht="15.75" hidden="1" customHeight="1" thickBot="1">
      <c r="A247" s="233"/>
      <c r="B247" s="236"/>
      <c r="C247" s="150" t="s">
        <v>63</v>
      </c>
      <c r="D247" s="103">
        <f>'Редакция 3'!D47</f>
        <v>1353.85</v>
      </c>
      <c r="E247" s="103">
        <f>'Редакция 3'!E47</f>
        <v>0</v>
      </c>
      <c r="F247" s="103">
        <f>'Редакция 3'!F47</f>
        <v>1319.07</v>
      </c>
      <c r="G247" s="103">
        <f>'Редакция 3'!G47</f>
        <v>1324.01</v>
      </c>
      <c r="H247" s="103">
        <f>'Редакция 3'!H47</f>
        <v>1324.01</v>
      </c>
      <c r="I247" s="103">
        <f>'Редакция 3'!I47</f>
        <v>1324.01</v>
      </c>
    </row>
    <row r="248" spans="1:9" ht="26.25" hidden="1" customHeight="1" thickBot="1">
      <c r="A248" s="234"/>
      <c r="B248" s="237"/>
      <c r="C248" s="150" t="s">
        <v>64</v>
      </c>
      <c r="D248" s="103">
        <f>'Редакция 3'!D48</f>
        <v>0</v>
      </c>
      <c r="E248" s="103">
        <f>'Редакция 3'!E48</f>
        <v>0</v>
      </c>
      <c r="F248" s="103">
        <f>'Редакция 3'!F48</f>
        <v>0</v>
      </c>
      <c r="G248" s="103">
        <f>'Редакция 3'!G48</f>
        <v>0</v>
      </c>
      <c r="H248" s="103">
        <f>'Редакция 3'!H48</f>
        <v>0</v>
      </c>
      <c r="I248" s="103">
        <f>'Редакция 3'!I48</f>
        <v>0</v>
      </c>
    </row>
    <row r="249" spans="1:9" ht="15.75" hidden="1" customHeight="1" thickBot="1">
      <c r="A249" s="232" t="s">
        <v>196</v>
      </c>
      <c r="B249" s="235" t="s">
        <v>197</v>
      </c>
      <c r="C249" s="122" t="s">
        <v>97</v>
      </c>
      <c r="D249" s="102">
        <f t="shared" ref="D249:I249" si="125">SUM(D250:D253)</f>
        <v>2126.6</v>
      </c>
      <c r="E249" s="102">
        <f t="shared" si="125"/>
        <v>0</v>
      </c>
      <c r="F249" s="102">
        <f t="shared" si="125"/>
        <v>2126.6</v>
      </c>
      <c r="G249" s="102">
        <f t="shared" si="125"/>
        <v>2300.13</v>
      </c>
      <c r="H249" s="102">
        <f t="shared" si="125"/>
        <v>2392.1352000000002</v>
      </c>
      <c r="I249" s="102">
        <f t="shared" si="125"/>
        <v>2392.14</v>
      </c>
    </row>
    <row r="250" spans="1:9" ht="27" hidden="1" customHeight="1" thickBot="1">
      <c r="A250" s="233"/>
      <c r="B250" s="236"/>
      <c r="C250" s="122" t="s">
        <v>103</v>
      </c>
      <c r="D250" s="137">
        <f>'Редакция 3'!D50</f>
        <v>0</v>
      </c>
      <c r="E250" s="137">
        <f>'Редакция 3'!E50</f>
        <v>0</v>
      </c>
      <c r="F250" s="137">
        <f>'Редакция 3'!F50</f>
        <v>0</v>
      </c>
      <c r="G250" s="137">
        <f>'Редакция 3'!G50</f>
        <v>0</v>
      </c>
      <c r="H250" s="137">
        <f>'Редакция 3'!H50</f>
        <v>0</v>
      </c>
      <c r="I250" s="137">
        <f>'Редакция 3'!I50</f>
        <v>0</v>
      </c>
    </row>
    <row r="251" spans="1:9" ht="27" hidden="1" customHeight="1" thickBot="1">
      <c r="A251" s="233"/>
      <c r="B251" s="236"/>
      <c r="C251" s="122" t="s">
        <v>62</v>
      </c>
      <c r="D251" s="137">
        <f>'Редакция 3'!D51</f>
        <v>0</v>
      </c>
      <c r="E251" s="137">
        <f>'Редакция 3'!E51</f>
        <v>0</v>
      </c>
      <c r="F251" s="137">
        <f>'Редакция 3'!F51</f>
        <v>0</v>
      </c>
      <c r="G251" s="137">
        <f>'Редакция 3'!G51</f>
        <v>0</v>
      </c>
      <c r="H251" s="137">
        <f>'Редакция 3'!H51</f>
        <v>0</v>
      </c>
      <c r="I251" s="137">
        <f>'Редакция 3'!I51</f>
        <v>0</v>
      </c>
    </row>
    <row r="252" spans="1:9" ht="15.75" hidden="1" customHeight="1" thickBot="1">
      <c r="A252" s="233"/>
      <c r="B252" s="236"/>
      <c r="C252" s="122" t="s">
        <v>63</v>
      </c>
      <c r="D252" s="137">
        <f>'Редакция 3'!D52</f>
        <v>2126.6</v>
      </c>
      <c r="E252" s="137">
        <f>'Редакция 3'!E52</f>
        <v>0</v>
      </c>
      <c r="F252" s="137">
        <f>'Редакция 3'!F52</f>
        <v>2126.6</v>
      </c>
      <c r="G252" s="137">
        <f>'Редакция 3'!G52</f>
        <v>2300.13</v>
      </c>
      <c r="H252" s="137">
        <f>'Редакция 3'!H52</f>
        <v>2392.1352000000002</v>
      </c>
      <c r="I252" s="137">
        <f>'Редакция 3'!I52</f>
        <v>2392.14</v>
      </c>
    </row>
    <row r="253" spans="1:9" ht="15.75" hidden="1" customHeight="1" thickBot="1">
      <c r="A253" s="234"/>
      <c r="B253" s="237"/>
      <c r="C253" s="122" t="s">
        <v>64</v>
      </c>
      <c r="D253" s="137">
        <f>'Редакция 3'!D53</f>
        <v>0</v>
      </c>
      <c r="E253" s="137">
        <f>'Редакция 3'!E53</f>
        <v>0</v>
      </c>
      <c r="F253" s="137">
        <f>'Редакция 3'!F53</f>
        <v>0</v>
      </c>
      <c r="G253" s="137">
        <f>'Редакция 3'!G53</f>
        <v>0</v>
      </c>
      <c r="H253" s="137">
        <f>'Редакция 3'!H53</f>
        <v>0</v>
      </c>
      <c r="I253" s="137">
        <f>'Редакция 3'!I53</f>
        <v>0</v>
      </c>
    </row>
    <row r="254" spans="1:9" ht="15.75" hidden="1" customHeight="1" thickBot="1">
      <c r="A254" s="232" t="s">
        <v>198</v>
      </c>
      <c r="B254" s="235" t="s">
        <v>199</v>
      </c>
      <c r="C254" s="122" t="s">
        <v>97</v>
      </c>
      <c r="D254" s="102">
        <f t="shared" ref="D254:I254" si="126">SUM(D255:D258)</f>
        <v>288</v>
      </c>
      <c r="E254" s="102">
        <f t="shared" si="126"/>
        <v>0</v>
      </c>
      <c r="F254" s="102">
        <f t="shared" si="126"/>
        <v>288</v>
      </c>
      <c r="G254" s="102">
        <f t="shared" si="126"/>
        <v>288</v>
      </c>
      <c r="H254" s="102">
        <f t="shared" si="126"/>
        <v>288</v>
      </c>
      <c r="I254" s="102">
        <f t="shared" si="126"/>
        <v>288</v>
      </c>
    </row>
    <row r="255" spans="1:9" ht="27" hidden="1" customHeight="1" thickBot="1">
      <c r="A255" s="233"/>
      <c r="B255" s="236"/>
      <c r="C255" s="122" t="s">
        <v>103</v>
      </c>
      <c r="D255" s="137">
        <f>'Редакция 3'!D55</f>
        <v>0</v>
      </c>
      <c r="E255" s="137">
        <f>'Редакция 3'!E55</f>
        <v>0</v>
      </c>
      <c r="F255" s="137">
        <f>'Редакция 3'!F55</f>
        <v>0</v>
      </c>
      <c r="G255" s="137">
        <f>'Редакция 3'!G55</f>
        <v>0</v>
      </c>
      <c r="H255" s="137">
        <f>'Редакция 3'!H55</f>
        <v>0</v>
      </c>
      <c r="I255" s="137">
        <f>'Редакция 3'!I55</f>
        <v>0</v>
      </c>
    </row>
    <row r="256" spans="1:9" ht="27" hidden="1" customHeight="1" thickBot="1">
      <c r="A256" s="233"/>
      <c r="B256" s="236"/>
      <c r="C256" s="122" t="s">
        <v>62</v>
      </c>
      <c r="D256" s="137">
        <f>'Редакция 3'!D56</f>
        <v>0</v>
      </c>
      <c r="E256" s="137">
        <f>'Редакция 3'!E56</f>
        <v>0</v>
      </c>
      <c r="F256" s="137">
        <f>'Редакция 3'!F56</f>
        <v>0</v>
      </c>
      <c r="G256" s="137">
        <f>'Редакция 3'!G56</f>
        <v>0</v>
      </c>
      <c r="H256" s="137">
        <f>'Редакция 3'!H56</f>
        <v>0</v>
      </c>
      <c r="I256" s="137">
        <f>'Редакция 3'!I56</f>
        <v>0</v>
      </c>
    </row>
    <row r="257" spans="1:9" ht="15.75" hidden="1" customHeight="1" thickBot="1">
      <c r="A257" s="233"/>
      <c r="B257" s="236"/>
      <c r="C257" s="122" t="s">
        <v>63</v>
      </c>
      <c r="D257" s="137">
        <f>'Редакция 3'!D57</f>
        <v>288</v>
      </c>
      <c r="E257" s="137">
        <f>'Редакция 3'!E57</f>
        <v>0</v>
      </c>
      <c r="F257" s="137">
        <f>'Редакция 3'!F57</f>
        <v>288</v>
      </c>
      <c r="G257" s="137">
        <f>'Редакция 3'!G57</f>
        <v>288</v>
      </c>
      <c r="H257" s="137">
        <f>'Редакция 3'!H57</f>
        <v>288</v>
      </c>
      <c r="I257" s="137">
        <f>'Редакция 3'!I57</f>
        <v>288</v>
      </c>
    </row>
    <row r="258" spans="1:9" ht="15.75" hidden="1" customHeight="1" thickBot="1">
      <c r="A258" s="234"/>
      <c r="B258" s="237"/>
      <c r="C258" s="122" t="s">
        <v>64</v>
      </c>
      <c r="D258" s="137">
        <f>'Редакция 3'!D58</f>
        <v>0</v>
      </c>
      <c r="E258" s="137">
        <f>'Редакция 3'!E58</f>
        <v>0</v>
      </c>
      <c r="F258" s="137">
        <f>'Редакция 3'!F58</f>
        <v>0</v>
      </c>
      <c r="G258" s="137">
        <f>'Редакция 3'!G58</f>
        <v>0</v>
      </c>
      <c r="H258" s="137">
        <f>'Редакция 3'!H58</f>
        <v>0</v>
      </c>
      <c r="I258" s="137">
        <f>'Редакция 3'!I58</f>
        <v>0</v>
      </c>
    </row>
  </sheetData>
  <mergeCells count="110">
    <mergeCell ref="A2:I3"/>
    <mergeCell ref="A4:A7"/>
    <mergeCell ref="D4:I5"/>
    <mergeCell ref="I6:I7"/>
    <mergeCell ref="A14:A18"/>
    <mergeCell ref="D6:E6"/>
    <mergeCell ref="F6:F7"/>
    <mergeCell ref="A9:A13"/>
    <mergeCell ref="B9:B13"/>
    <mergeCell ref="B14:B18"/>
    <mergeCell ref="B4:B7"/>
    <mergeCell ref="B94:B98"/>
    <mergeCell ref="B104:B108"/>
    <mergeCell ref="B89:B93"/>
    <mergeCell ref="A89:A93"/>
    <mergeCell ref="A94:A98"/>
    <mergeCell ref="B134:B138"/>
    <mergeCell ref="A34:A38"/>
    <mergeCell ref="B34:B38"/>
    <mergeCell ref="B49:B53"/>
    <mergeCell ref="A59:A63"/>
    <mergeCell ref="B59:B63"/>
    <mergeCell ref="A54:A58"/>
    <mergeCell ref="A44:A48"/>
    <mergeCell ref="B39:B43"/>
    <mergeCell ref="B114:B118"/>
    <mergeCell ref="A64:A68"/>
    <mergeCell ref="B64:B68"/>
    <mergeCell ref="A29:A33"/>
    <mergeCell ref="B29:B33"/>
    <mergeCell ref="A49:A53"/>
    <mergeCell ref="B54:B58"/>
    <mergeCell ref="B44:B48"/>
    <mergeCell ref="A39:A43"/>
    <mergeCell ref="A174:A178"/>
    <mergeCell ref="B174:B178"/>
    <mergeCell ref="H6:H7"/>
    <mergeCell ref="G6:G7"/>
    <mergeCell ref="A154:A158"/>
    <mergeCell ref="B154:B158"/>
    <mergeCell ref="A149:A153"/>
    <mergeCell ref="B149:B153"/>
    <mergeCell ref="A144:A148"/>
    <mergeCell ref="B144:B148"/>
    <mergeCell ref="A119:A123"/>
    <mergeCell ref="A24:A28"/>
    <mergeCell ref="B24:B28"/>
    <mergeCell ref="A19:A23"/>
    <mergeCell ref="B19:B23"/>
    <mergeCell ref="A84:A88"/>
    <mergeCell ref="B84:B88"/>
    <mergeCell ref="A104:A108"/>
    <mergeCell ref="A244:A248"/>
    <mergeCell ref="B244:B248"/>
    <mergeCell ref="B239:B243"/>
    <mergeCell ref="A224:A228"/>
    <mergeCell ref="B224:B228"/>
    <mergeCell ref="A229:A233"/>
    <mergeCell ref="B229:B233"/>
    <mergeCell ref="A204:A208"/>
    <mergeCell ref="B204:B208"/>
    <mergeCell ref="A209:A213"/>
    <mergeCell ref="B209:B213"/>
    <mergeCell ref="A239:A243"/>
    <mergeCell ref="A234:A238"/>
    <mergeCell ref="A219:A223"/>
    <mergeCell ref="B219:B223"/>
    <mergeCell ref="A214:A218"/>
    <mergeCell ref="B214:B218"/>
    <mergeCell ref="B169:B173"/>
    <mergeCell ref="A179:A183"/>
    <mergeCell ref="A134:A138"/>
    <mergeCell ref="A199:A203"/>
    <mergeCell ref="B199:B203"/>
    <mergeCell ref="B194:B198"/>
    <mergeCell ref="A194:A198"/>
    <mergeCell ref="B179:B183"/>
    <mergeCell ref="A159:A163"/>
    <mergeCell ref="B159:B163"/>
    <mergeCell ref="A189:A193"/>
    <mergeCell ref="B189:B193"/>
    <mergeCell ref="A164:A168"/>
    <mergeCell ref="A184:A188"/>
    <mergeCell ref="B184:B188"/>
    <mergeCell ref="B164:B168"/>
    <mergeCell ref="A169:A173"/>
    <mergeCell ref="A249:A253"/>
    <mergeCell ref="B249:B253"/>
    <mergeCell ref="A254:A258"/>
    <mergeCell ref="B254:B258"/>
    <mergeCell ref="A139:A143"/>
    <mergeCell ref="B139:B143"/>
    <mergeCell ref="H1:I1"/>
    <mergeCell ref="B234:B238"/>
    <mergeCell ref="A69:A73"/>
    <mergeCell ref="B69:B73"/>
    <mergeCell ref="A109:A113"/>
    <mergeCell ref="B109:B113"/>
    <mergeCell ref="A124:A128"/>
    <mergeCell ref="B124:B128"/>
    <mergeCell ref="A129:A133"/>
    <mergeCell ref="B129:B133"/>
    <mergeCell ref="B119:B123"/>
    <mergeCell ref="A114:A118"/>
    <mergeCell ref="A74:A78"/>
    <mergeCell ref="B74:B78"/>
    <mergeCell ref="A99:A103"/>
    <mergeCell ref="B99:B103"/>
    <mergeCell ref="A79:A83"/>
    <mergeCell ref="B79:B83"/>
  </mergeCells>
  <pageMargins left="0.25" right="0.25" top="0.19" bottom="0.16" header="0.17" footer="0.16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view="pageBreakPreview" zoomScale="106" zoomScaleSheetLayoutView="106" workbookViewId="0">
      <selection activeCell="P4" sqref="P4"/>
    </sheetView>
  </sheetViews>
  <sheetFormatPr defaultRowHeight="15"/>
  <cols>
    <col min="1" max="1" width="4.7109375" customWidth="1"/>
    <col min="2" max="2" width="28.140625" customWidth="1"/>
    <col min="4" max="4" width="8.28515625" customWidth="1"/>
    <col min="5" max="5" width="7" customWidth="1"/>
    <col min="6" max="6" width="6.7109375" customWidth="1"/>
    <col min="7" max="7" width="10.140625" customWidth="1"/>
    <col min="8" max="8" width="12.85546875" customWidth="1"/>
    <col min="9" max="9" width="9.7109375" customWidth="1"/>
    <col min="10" max="10" width="12.85546875" customWidth="1"/>
    <col min="11" max="11" width="13" customWidth="1"/>
    <col min="12" max="12" width="11.7109375" customWidth="1"/>
    <col min="13" max="13" width="11.140625" customWidth="1"/>
    <col min="14" max="14" width="11.4257812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 ht="23.25" customHeight="1" thickBot="1">
      <c r="A2" s="298" t="s">
        <v>113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ht="30" customHeight="1" thickBot="1">
      <c r="A3" s="211" t="s">
        <v>0</v>
      </c>
      <c r="B3" s="211" t="s">
        <v>1</v>
      </c>
      <c r="C3" s="211" t="s">
        <v>2</v>
      </c>
      <c r="D3" s="211" t="s">
        <v>3</v>
      </c>
      <c r="E3" s="211" t="s">
        <v>4</v>
      </c>
      <c r="F3" s="211"/>
      <c r="G3" s="211" t="s">
        <v>234</v>
      </c>
      <c r="H3" s="211" t="s">
        <v>5</v>
      </c>
      <c r="I3" s="211"/>
      <c r="J3" s="211"/>
      <c r="K3" s="211"/>
      <c r="L3" s="211"/>
      <c r="M3" s="211"/>
      <c r="N3" s="211"/>
    </row>
    <row r="4" spans="1:14" ht="15.75" thickBot="1">
      <c r="A4" s="211"/>
      <c r="B4" s="211"/>
      <c r="C4" s="211"/>
      <c r="D4" s="211"/>
      <c r="E4" s="211" t="s">
        <v>6</v>
      </c>
      <c r="F4" s="211" t="s">
        <v>7</v>
      </c>
      <c r="G4" s="211"/>
      <c r="H4" s="211">
        <v>2020</v>
      </c>
      <c r="I4" s="211"/>
      <c r="J4" s="195">
        <v>2021</v>
      </c>
      <c r="K4" s="195">
        <v>2022</v>
      </c>
      <c r="L4" s="195">
        <v>2023</v>
      </c>
      <c r="M4" s="195">
        <v>2024</v>
      </c>
      <c r="N4" s="195" t="s">
        <v>8</v>
      </c>
    </row>
    <row r="5" spans="1:14" ht="90.75" customHeight="1" thickBot="1">
      <c r="A5" s="211"/>
      <c r="B5" s="211"/>
      <c r="C5" s="211"/>
      <c r="D5" s="211"/>
      <c r="E5" s="211"/>
      <c r="F5" s="211"/>
      <c r="G5" s="211"/>
      <c r="H5" s="195" t="s">
        <v>130</v>
      </c>
      <c r="I5" s="195" t="s">
        <v>96</v>
      </c>
      <c r="J5" s="195" t="s">
        <v>130</v>
      </c>
      <c r="K5" s="195" t="s">
        <v>130</v>
      </c>
      <c r="L5" s="195" t="s">
        <v>130</v>
      </c>
      <c r="M5" s="195" t="s">
        <v>130</v>
      </c>
      <c r="N5" s="195" t="s">
        <v>239</v>
      </c>
    </row>
    <row r="6" spans="1:14" s="127" customFormat="1" ht="15.75" thickBot="1">
      <c r="A6" s="195">
        <v>1</v>
      </c>
      <c r="B6" s="195">
        <v>2</v>
      </c>
      <c r="C6" s="195">
        <v>3</v>
      </c>
      <c r="D6" s="195">
        <v>4</v>
      </c>
      <c r="E6" s="195">
        <v>5</v>
      </c>
      <c r="F6" s="195">
        <v>6</v>
      </c>
      <c r="G6" s="195">
        <v>7</v>
      </c>
      <c r="H6" s="195">
        <v>8</v>
      </c>
      <c r="I6" s="195">
        <v>9</v>
      </c>
      <c r="J6" s="195">
        <v>10</v>
      </c>
      <c r="K6" s="195">
        <v>11</v>
      </c>
      <c r="L6" s="195">
        <v>12</v>
      </c>
      <c r="M6" s="195">
        <v>13</v>
      </c>
      <c r="N6" s="195">
        <v>14</v>
      </c>
    </row>
    <row r="7" spans="1:14" ht="42" customHeight="1" thickBot="1">
      <c r="A7" s="197"/>
      <c r="B7" s="196" t="s">
        <v>136</v>
      </c>
      <c r="C7" s="47"/>
      <c r="D7" s="222" t="s">
        <v>142</v>
      </c>
      <c r="E7" s="197">
        <v>2021</v>
      </c>
      <c r="F7" s="197">
        <v>2024</v>
      </c>
      <c r="G7" s="197" t="s">
        <v>238</v>
      </c>
      <c r="H7" s="92">
        <f>'ХИО 3'!D8</f>
        <v>7481.27</v>
      </c>
      <c r="I7" s="92">
        <f>'ХИО 3'!E8</f>
        <v>0</v>
      </c>
      <c r="J7" s="92">
        <f>'ХИО 3'!F8</f>
        <v>7610.67</v>
      </c>
      <c r="K7" s="92">
        <f>'ХИО 3'!G8</f>
        <v>7604.92</v>
      </c>
      <c r="L7" s="92">
        <f>'ХИО 3'!H8</f>
        <v>7561.33</v>
      </c>
      <c r="M7" s="92">
        <f>'ХИО 3'!I8</f>
        <v>7567.99</v>
      </c>
      <c r="N7" s="92">
        <f>H7+J7+K7+L7+M7</f>
        <v>37826.18</v>
      </c>
    </row>
    <row r="8" spans="1:14" ht="38.25" customHeight="1" thickBot="1">
      <c r="A8" s="197"/>
      <c r="B8" s="196" t="s">
        <v>201</v>
      </c>
      <c r="C8" s="47"/>
      <c r="D8" s="224"/>
      <c r="E8" s="197">
        <v>2021</v>
      </c>
      <c r="F8" s="197">
        <v>2024</v>
      </c>
      <c r="G8" s="197" t="s">
        <v>238</v>
      </c>
      <c r="H8" s="144">
        <f>'ХИО 3'!D13</f>
        <v>7481.27</v>
      </c>
      <c r="I8" s="144">
        <f>'ХИО 3'!E13</f>
        <v>0</v>
      </c>
      <c r="J8" s="144">
        <f>'ХИО 3'!F13</f>
        <v>7610.67</v>
      </c>
      <c r="K8" s="144">
        <f>'ХИО 3'!G13</f>
        <v>7604.92</v>
      </c>
      <c r="L8" s="144">
        <f>'ХИО 3'!H13</f>
        <v>7561.33</v>
      </c>
      <c r="M8" s="144">
        <f>'ХИО 3'!I13</f>
        <v>7567.99</v>
      </c>
      <c r="N8" s="92">
        <f>H8+J8+K8+L8+M8</f>
        <v>37826.18</v>
      </c>
    </row>
    <row r="9" spans="1:14" ht="22.5" customHeight="1" thickBot="1">
      <c r="A9" s="215" t="s">
        <v>202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ht="29.25" customHeight="1" thickBot="1">
      <c r="A10" s="197">
        <v>1</v>
      </c>
      <c r="B10" s="196" t="s">
        <v>203</v>
      </c>
      <c r="C10" s="47"/>
      <c r="D10" s="222" t="s">
        <v>142</v>
      </c>
      <c r="E10" s="197">
        <v>2021</v>
      </c>
      <c r="F10" s="197">
        <v>2024</v>
      </c>
      <c r="G10" s="197" t="s">
        <v>238</v>
      </c>
      <c r="H10" s="144">
        <f>'ХИО 3'!D19</f>
        <v>5036.99</v>
      </c>
      <c r="I10" s="144">
        <f>'ХИО 3'!E19</f>
        <v>0</v>
      </c>
      <c r="J10" s="144">
        <f>'ХИО 3'!F19</f>
        <v>5166.3900000000003</v>
      </c>
      <c r="K10" s="144">
        <f>'ХИО 3'!G19</f>
        <v>5160.6400000000003</v>
      </c>
      <c r="L10" s="144">
        <f>'ХИО 3'!H19</f>
        <v>5117.05</v>
      </c>
      <c r="M10" s="144">
        <f>'ХИО 3'!I19</f>
        <v>5123.71</v>
      </c>
      <c r="N10" s="92">
        <f t="shared" ref="N10:N20" si="0">H10+J10+K10+L10+M10</f>
        <v>25604.78</v>
      </c>
    </row>
    <row r="11" spans="1:14" ht="90.75" customHeight="1" thickBot="1">
      <c r="A11" s="197"/>
      <c r="B11" s="196" t="s">
        <v>169</v>
      </c>
      <c r="C11" s="47"/>
      <c r="D11" s="223"/>
      <c r="E11" s="197">
        <v>2021</v>
      </c>
      <c r="F11" s="197">
        <v>2024</v>
      </c>
      <c r="G11" s="197" t="s">
        <v>112</v>
      </c>
      <c r="H11" s="144">
        <f>'ХИО 3'!D24</f>
        <v>4888.8599999999997</v>
      </c>
      <c r="I11" s="144">
        <f>'ХИО 3'!E24</f>
        <v>0</v>
      </c>
      <c r="J11" s="144">
        <f>'ХИО 3'!F24</f>
        <v>4920.0600000000004</v>
      </c>
      <c r="K11" s="144">
        <f>'ХИО 3'!G24</f>
        <v>4950.42</v>
      </c>
      <c r="L11" s="144">
        <f>'ХИО 3'!H24</f>
        <v>4950.42</v>
      </c>
      <c r="M11" s="144">
        <f>'ХИО 3'!I24</f>
        <v>4950.42</v>
      </c>
      <c r="N11" s="92">
        <f t="shared" si="0"/>
        <v>24660.18</v>
      </c>
    </row>
    <row r="12" spans="1:14" ht="31.5" customHeight="1" thickBot="1">
      <c r="A12" s="197"/>
      <c r="B12" s="196" t="s">
        <v>170</v>
      </c>
      <c r="C12" s="47"/>
      <c r="D12" s="223"/>
      <c r="E12" s="197">
        <v>2021</v>
      </c>
      <c r="F12" s="197">
        <v>2024</v>
      </c>
      <c r="G12" s="197" t="s">
        <v>237</v>
      </c>
      <c r="H12" s="144">
        <f>'ХИО 3'!D29</f>
        <v>148.13</v>
      </c>
      <c r="I12" s="144">
        <f>'ХИО 3'!E29</f>
        <v>0</v>
      </c>
      <c r="J12" s="144">
        <f>'ХИО 3'!F29</f>
        <v>246.33</v>
      </c>
      <c r="K12" s="144">
        <f>'ХИО 3'!G29</f>
        <v>210.22</v>
      </c>
      <c r="L12" s="144">
        <f>'ХИО 3'!H29</f>
        <v>166.63</v>
      </c>
      <c r="M12" s="144">
        <f>'ХИО 3'!I29</f>
        <v>173.29</v>
      </c>
      <c r="N12" s="92">
        <f t="shared" si="0"/>
        <v>944.6</v>
      </c>
    </row>
    <row r="13" spans="1:14" ht="54.75" customHeight="1" thickBot="1">
      <c r="A13" s="197">
        <v>2</v>
      </c>
      <c r="B13" s="196" t="s">
        <v>172</v>
      </c>
      <c r="C13" s="47"/>
      <c r="D13" s="223"/>
      <c r="E13" s="197">
        <v>2021</v>
      </c>
      <c r="F13" s="197">
        <v>2024</v>
      </c>
      <c r="G13" s="197" t="s">
        <v>133</v>
      </c>
      <c r="H13" s="144">
        <f>'ХИО 3'!D34</f>
        <v>2444.2800000000002</v>
      </c>
      <c r="I13" s="144">
        <f>'ХИО 3'!E34</f>
        <v>0</v>
      </c>
      <c r="J13" s="144">
        <f>'ХИО 3'!F34</f>
        <v>2444.2800000000002</v>
      </c>
      <c r="K13" s="144">
        <f>'ХИО 3'!G34</f>
        <v>2444.2800000000002</v>
      </c>
      <c r="L13" s="144">
        <f>'ХИО 3'!H34</f>
        <v>2444.2800000000002</v>
      </c>
      <c r="M13" s="144">
        <f>'ХИО 3'!I34</f>
        <v>2444.2800000000002</v>
      </c>
      <c r="N13" s="92">
        <f t="shared" si="0"/>
        <v>12221.400000000001</v>
      </c>
    </row>
    <row r="14" spans="1:14" ht="41.25" customHeight="1" thickBot="1">
      <c r="A14" s="197">
        <v>3</v>
      </c>
      <c r="B14" s="196" t="s">
        <v>173</v>
      </c>
      <c r="C14" s="47"/>
      <c r="D14" s="223"/>
      <c r="E14" s="197">
        <v>2021</v>
      </c>
      <c r="F14" s="197">
        <v>2024</v>
      </c>
      <c r="G14" s="197" t="s">
        <v>132</v>
      </c>
      <c r="H14" s="144">
        <f>'ХИО 3'!D39</f>
        <v>0</v>
      </c>
      <c r="I14" s="144">
        <f>'ХИО 3'!E39</f>
        <v>0</v>
      </c>
      <c r="J14" s="144">
        <f>'ХИО 3'!F39</f>
        <v>0</v>
      </c>
      <c r="K14" s="144">
        <f>'ХИО 3'!G39</f>
        <v>0</v>
      </c>
      <c r="L14" s="144">
        <f>'ХИО 3'!H39</f>
        <v>0</v>
      </c>
      <c r="M14" s="144">
        <f>'ХИО 3'!I39</f>
        <v>0</v>
      </c>
      <c r="N14" s="92">
        <f t="shared" si="0"/>
        <v>0</v>
      </c>
    </row>
    <row r="15" spans="1:14" ht="21" customHeight="1" thickBot="1">
      <c r="A15" s="197"/>
      <c r="B15" s="196" t="s">
        <v>204</v>
      </c>
      <c r="C15" s="202"/>
      <c r="D15" s="224"/>
      <c r="E15" s="197">
        <v>2021</v>
      </c>
      <c r="F15" s="197">
        <v>2024</v>
      </c>
      <c r="G15" s="197" t="s">
        <v>132</v>
      </c>
      <c r="H15" s="144">
        <f>'ХИО 3'!D44</f>
        <v>0</v>
      </c>
      <c r="I15" s="144">
        <f>'ХИО 3'!E44</f>
        <v>0</v>
      </c>
      <c r="J15" s="144">
        <f>'ХИО 3'!F44</f>
        <v>0</v>
      </c>
      <c r="K15" s="144">
        <f>'ХИО 3'!G44</f>
        <v>0</v>
      </c>
      <c r="L15" s="144">
        <f>'ХИО 3'!H44</f>
        <v>0</v>
      </c>
      <c r="M15" s="144">
        <f>'ХИО 3'!I44</f>
        <v>0</v>
      </c>
      <c r="N15" s="92">
        <f t="shared" si="0"/>
        <v>0</v>
      </c>
    </row>
    <row r="16" spans="1:14" ht="15.75" thickBot="1">
      <c r="A16" s="200"/>
      <c r="B16" s="200" t="s">
        <v>235</v>
      </c>
      <c r="C16" s="203" t="s">
        <v>135</v>
      </c>
      <c r="D16" s="203" t="s">
        <v>135</v>
      </c>
      <c r="E16" s="203" t="s">
        <v>135</v>
      </c>
      <c r="F16" s="203" t="s">
        <v>135</v>
      </c>
      <c r="G16" s="203" t="s">
        <v>135</v>
      </c>
      <c r="H16" s="169">
        <f t="shared" ref="H16:M16" si="1">H10+H13+H14</f>
        <v>7481.27</v>
      </c>
      <c r="I16" s="169">
        <f t="shared" si="1"/>
        <v>0</v>
      </c>
      <c r="J16" s="169">
        <f t="shared" si="1"/>
        <v>7610.67</v>
      </c>
      <c r="K16" s="169">
        <f t="shared" si="1"/>
        <v>7604.92</v>
      </c>
      <c r="L16" s="169">
        <f t="shared" si="1"/>
        <v>7561.33</v>
      </c>
      <c r="M16" s="169">
        <f t="shared" si="1"/>
        <v>7567.99</v>
      </c>
      <c r="N16" s="92">
        <f>H16+J16+K16+L16+M16</f>
        <v>37826.18</v>
      </c>
    </row>
    <row r="17" spans="1:14" ht="15.75" thickBot="1">
      <c r="A17" s="200"/>
      <c r="B17" s="200" t="s">
        <v>132</v>
      </c>
      <c r="C17" s="203" t="s">
        <v>135</v>
      </c>
      <c r="D17" s="203" t="s">
        <v>135</v>
      </c>
      <c r="E17" s="203" t="s">
        <v>135</v>
      </c>
      <c r="F17" s="203" t="s">
        <v>135</v>
      </c>
      <c r="G17" s="203" t="s">
        <v>135</v>
      </c>
      <c r="H17" s="169">
        <f>'ХИО 3'!D9</f>
        <v>0</v>
      </c>
      <c r="I17" s="169">
        <f>'ХИО 3'!E9</f>
        <v>0</v>
      </c>
      <c r="J17" s="169">
        <f>'ХИО 3'!F9</f>
        <v>0</v>
      </c>
      <c r="K17" s="169">
        <f>'ХИО 3'!G9</f>
        <v>0</v>
      </c>
      <c r="L17" s="169">
        <f>'ХИО 3'!H9</f>
        <v>0</v>
      </c>
      <c r="M17" s="169">
        <f>'ХИО 3'!I9</f>
        <v>0</v>
      </c>
      <c r="N17" s="92">
        <f t="shared" si="0"/>
        <v>0</v>
      </c>
    </row>
    <row r="18" spans="1:14" ht="15.75" thickBot="1">
      <c r="A18" s="200"/>
      <c r="B18" s="200" t="s">
        <v>133</v>
      </c>
      <c r="C18" s="203" t="s">
        <v>135</v>
      </c>
      <c r="D18" s="203" t="s">
        <v>135</v>
      </c>
      <c r="E18" s="203" t="s">
        <v>135</v>
      </c>
      <c r="F18" s="203" t="s">
        <v>135</v>
      </c>
      <c r="G18" s="203" t="s">
        <v>135</v>
      </c>
      <c r="H18" s="169">
        <f>'ХИО 3'!D10</f>
        <v>2444.2800000000002</v>
      </c>
      <c r="I18" s="169">
        <f>'ХИО 3'!E10</f>
        <v>0</v>
      </c>
      <c r="J18" s="169">
        <f>'ХИО 3'!F10</f>
        <v>2531.7800000000002</v>
      </c>
      <c r="K18" s="169">
        <f>'ХИО 3'!G10</f>
        <v>2444.2800000000002</v>
      </c>
      <c r="L18" s="169">
        <f>'ХИО 3'!H10</f>
        <v>2444.2800000000002</v>
      </c>
      <c r="M18" s="169">
        <f>'ХИО 3'!I10</f>
        <v>2444.2800000000002</v>
      </c>
      <c r="N18" s="92">
        <f t="shared" si="0"/>
        <v>12308.900000000001</v>
      </c>
    </row>
    <row r="19" spans="1:14" ht="15.75" thickBot="1">
      <c r="A19" s="200"/>
      <c r="B19" s="200" t="s">
        <v>112</v>
      </c>
      <c r="C19" s="203" t="s">
        <v>135</v>
      </c>
      <c r="D19" s="203" t="s">
        <v>135</v>
      </c>
      <c r="E19" s="203" t="s">
        <v>135</v>
      </c>
      <c r="F19" s="203" t="s">
        <v>135</v>
      </c>
      <c r="G19" s="203" t="s">
        <v>135</v>
      </c>
      <c r="H19" s="169">
        <f>'ХИО 3'!D11</f>
        <v>5036.99</v>
      </c>
      <c r="I19" s="169">
        <f>'ХИО 3'!E11</f>
        <v>0</v>
      </c>
      <c r="J19" s="169">
        <f>'ХИО 3'!F11</f>
        <v>5078.8900000000003</v>
      </c>
      <c r="K19" s="169">
        <f>'ХИО 3'!G11</f>
        <v>5160.6400000000003</v>
      </c>
      <c r="L19" s="169">
        <f>'ХИО 3'!H11</f>
        <v>5117.05</v>
      </c>
      <c r="M19" s="169">
        <f>'ХИО 3'!I11</f>
        <v>5123.71</v>
      </c>
      <c r="N19" s="92">
        <f t="shared" si="0"/>
        <v>25517.279999999999</v>
      </c>
    </row>
    <row r="20" spans="1:14" ht="15.75" thickBot="1">
      <c r="A20" s="200"/>
      <c r="B20" s="200" t="s">
        <v>134</v>
      </c>
      <c r="C20" s="203" t="s">
        <v>135</v>
      </c>
      <c r="D20" s="203" t="s">
        <v>135</v>
      </c>
      <c r="E20" s="203" t="s">
        <v>135</v>
      </c>
      <c r="F20" s="203" t="s">
        <v>135</v>
      </c>
      <c r="G20" s="203" t="s">
        <v>135</v>
      </c>
      <c r="H20" s="169">
        <f>'ХИО 3'!D12</f>
        <v>0</v>
      </c>
      <c r="I20" s="169">
        <f>'ХИО 3'!E12</f>
        <v>0</v>
      </c>
      <c r="J20" s="169">
        <f>'ХИО 3'!F12</f>
        <v>0</v>
      </c>
      <c r="K20" s="169">
        <f>'ХИО 3'!G12</f>
        <v>0</v>
      </c>
      <c r="L20" s="169">
        <f>'ХИО 3'!H12</f>
        <v>0</v>
      </c>
      <c r="M20" s="169">
        <f>'ХИО 3'!I12</f>
        <v>0</v>
      </c>
      <c r="N20" s="92">
        <f t="shared" si="0"/>
        <v>0</v>
      </c>
    </row>
    <row r="21" spans="1:14">
      <c r="D21" s="201"/>
    </row>
    <row r="22" spans="1:14">
      <c r="D22" s="201"/>
    </row>
  </sheetData>
  <mergeCells count="15">
    <mergeCell ref="D10:D15"/>
    <mergeCell ref="M1:N1"/>
    <mergeCell ref="A9:N9"/>
    <mergeCell ref="H3:N3"/>
    <mergeCell ref="E4:E5"/>
    <mergeCell ref="F4:F5"/>
    <mergeCell ref="H4:I4"/>
    <mergeCell ref="A3:A5"/>
    <mergeCell ref="B3:B5"/>
    <mergeCell ref="C3:C5"/>
    <mergeCell ref="D3:D5"/>
    <mergeCell ref="E3:F3"/>
    <mergeCell ref="A2:N2"/>
    <mergeCell ref="G3:G5"/>
    <mergeCell ref="D7:D8"/>
  </mergeCells>
  <pageMargins left="0.25" right="0.19" top="0.4958333333333333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D3" sqref="D3:I3"/>
    </sheetView>
  </sheetViews>
  <sheetFormatPr defaultRowHeight="15"/>
  <cols>
    <col min="1" max="1" width="15.140625" customWidth="1"/>
    <col min="2" max="2" width="33.85546875" customWidth="1"/>
    <col min="4" max="4" width="9.42578125" customWidth="1"/>
    <col min="5" max="5" width="9.7109375" customWidth="1"/>
    <col min="6" max="6" width="9.42578125" customWidth="1"/>
    <col min="7" max="9" width="11.140625" customWidth="1"/>
  </cols>
  <sheetData>
    <row r="1" spans="1:9" ht="18.75" customHeight="1">
      <c r="A1" s="290" t="s">
        <v>205</v>
      </c>
      <c r="B1" s="291"/>
      <c r="C1" s="291"/>
      <c r="D1" s="291"/>
      <c r="E1" s="291"/>
      <c r="F1" s="291"/>
      <c r="G1" s="291"/>
      <c r="H1" s="291"/>
      <c r="I1" s="291"/>
    </row>
    <row r="2" spans="1:9" ht="12.75" customHeight="1" thickBot="1">
      <c r="A2" s="292"/>
      <c r="B2" s="292"/>
      <c r="C2" s="292"/>
      <c r="D2" s="292"/>
      <c r="E2" s="292"/>
      <c r="F2" s="292"/>
      <c r="G2" s="292"/>
      <c r="H2" s="292"/>
      <c r="I2" s="292"/>
    </row>
    <row r="3" spans="1:9" ht="26.25" customHeight="1" thickBot="1">
      <c r="A3" s="269" t="s">
        <v>32</v>
      </c>
      <c r="B3" s="269" t="s">
        <v>33</v>
      </c>
      <c r="C3" s="269" t="s">
        <v>34</v>
      </c>
      <c r="D3" s="299" t="s">
        <v>35</v>
      </c>
      <c r="E3" s="299"/>
      <c r="F3" s="299"/>
      <c r="G3" s="299"/>
      <c r="H3" s="299"/>
      <c r="I3" s="300"/>
    </row>
    <row r="4" spans="1:9" ht="18" customHeight="1" thickBot="1">
      <c r="A4" s="282"/>
      <c r="B4" s="282"/>
      <c r="C4" s="282"/>
      <c r="D4" s="301">
        <f>2020</f>
        <v>2020</v>
      </c>
      <c r="E4" s="299"/>
      <c r="F4" s="269" t="s">
        <v>128</v>
      </c>
      <c r="G4" s="269" t="s">
        <v>152</v>
      </c>
      <c r="H4" s="269" t="s">
        <v>153</v>
      </c>
      <c r="I4" s="269" t="s">
        <v>154</v>
      </c>
    </row>
    <row r="5" spans="1:9" ht="61.5" customHeight="1" thickBot="1">
      <c r="A5" s="283"/>
      <c r="B5" s="283"/>
      <c r="C5" s="282"/>
      <c r="D5" s="31" t="s">
        <v>9</v>
      </c>
      <c r="E5" s="42" t="s">
        <v>37</v>
      </c>
      <c r="F5" s="283"/>
      <c r="G5" s="283"/>
      <c r="H5" s="283"/>
      <c r="I5" s="283"/>
    </row>
    <row r="6" spans="1:9" ht="33.75" customHeight="1" thickBot="1">
      <c r="A6" s="27" t="s">
        <v>41</v>
      </c>
      <c r="B6" s="54" t="s">
        <v>10</v>
      </c>
      <c r="C6" s="159" t="s">
        <v>11</v>
      </c>
      <c r="D6" s="128">
        <f>'ХИО 3'!D11</f>
        <v>5036.99</v>
      </c>
      <c r="E6" s="128">
        <f>'ХИО 3'!E11</f>
        <v>0</v>
      </c>
      <c r="F6" s="128">
        <f>'ХИО 3'!F11</f>
        <v>5078.8900000000003</v>
      </c>
      <c r="G6" s="128">
        <f>'ХИО 3'!G11</f>
        <v>5160.6400000000003</v>
      </c>
      <c r="H6" s="128">
        <f>'ХИО 3'!H11</f>
        <v>5117.05</v>
      </c>
      <c r="I6" s="128">
        <f>'ХИО 3'!I11</f>
        <v>5123.71</v>
      </c>
    </row>
  </sheetData>
  <mergeCells count="10">
    <mergeCell ref="H4:H5"/>
    <mergeCell ref="G4:G5"/>
    <mergeCell ref="A1:I2"/>
    <mergeCell ref="A3:A5"/>
    <mergeCell ref="B3:B5"/>
    <mergeCell ref="C3:C5"/>
    <mergeCell ref="D3:I3"/>
    <mergeCell ref="D4:E4"/>
    <mergeCell ref="I4:I5"/>
    <mergeCell ref="F4:F5"/>
  </mergeCells>
  <pageMargins left="0.25" right="0.25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4"/>
  <sheetViews>
    <sheetView view="pageBreakPreview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:I4"/>
    </sheetView>
  </sheetViews>
  <sheetFormatPr defaultRowHeight="15"/>
  <cols>
    <col min="1" max="1" width="6.85546875" customWidth="1"/>
    <col min="2" max="2" width="41.7109375" customWidth="1"/>
    <col min="3" max="3" width="12.140625" customWidth="1"/>
    <col min="4" max="9" width="11.28515625" customWidth="1"/>
  </cols>
  <sheetData>
    <row r="1" spans="1:9" ht="15.75" customHeight="1">
      <c r="A1" s="290" t="s">
        <v>106</v>
      </c>
      <c r="B1" s="290"/>
      <c r="C1" s="290"/>
      <c r="D1" s="290"/>
      <c r="E1" s="290"/>
      <c r="F1" s="290"/>
      <c r="G1" s="290"/>
      <c r="H1" s="290"/>
      <c r="I1" s="290"/>
    </row>
    <row r="2" spans="1:9" ht="16.5" customHeight="1" thickBot="1">
      <c r="A2" s="314"/>
      <c r="B2" s="314"/>
      <c r="C2" s="314"/>
      <c r="D2" s="314"/>
      <c r="E2" s="314"/>
      <c r="F2" s="314"/>
      <c r="G2" s="314"/>
      <c r="H2" s="314"/>
      <c r="I2" s="314"/>
    </row>
    <row r="3" spans="1:9" ht="25.5" customHeight="1" thickBot="1">
      <c r="A3" s="241" t="s">
        <v>200</v>
      </c>
      <c r="B3" s="241" t="s">
        <v>166</v>
      </c>
      <c r="C3" s="8"/>
      <c r="D3" s="305" t="s">
        <v>59</v>
      </c>
      <c r="E3" s="305"/>
      <c r="F3" s="305"/>
      <c r="G3" s="305"/>
      <c r="H3" s="305"/>
      <c r="I3" s="315"/>
    </row>
    <row r="4" spans="1:9" ht="26.25" hidden="1" customHeight="1" thickBot="1">
      <c r="A4" s="242"/>
      <c r="B4" s="317"/>
      <c r="C4" s="7" t="s">
        <v>58</v>
      </c>
      <c r="D4" s="307"/>
      <c r="E4" s="307"/>
      <c r="F4" s="307"/>
      <c r="G4" s="307"/>
      <c r="H4" s="307"/>
      <c r="I4" s="316"/>
    </row>
    <row r="5" spans="1:9" ht="24" customHeight="1" thickBot="1">
      <c r="A5" s="242"/>
      <c r="B5" s="317"/>
      <c r="C5" s="12" t="s">
        <v>83</v>
      </c>
      <c r="D5" s="319" t="s">
        <v>60</v>
      </c>
      <c r="E5" s="228"/>
      <c r="F5" s="241" t="s">
        <v>124</v>
      </c>
      <c r="G5" s="241" t="s">
        <v>148</v>
      </c>
      <c r="H5" s="241" t="s">
        <v>149</v>
      </c>
      <c r="I5" s="241" t="s">
        <v>150</v>
      </c>
    </row>
    <row r="6" spans="1:9" ht="52.5" customHeight="1" thickBot="1">
      <c r="A6" s="243"/>
      <c r="B6" s="318"/>
      <c r="C6" s="11" t="s">
        <v>58</v>
      </c>
      <c r="D6" s="71" t="s">
        <v>9</v>
      </c>
      <c r="E6" s="71" t="s">
        <v>37</v>
      </c>
      <c r="F6" s="243"/>
      <c r="G6" s="243"/>
      <c r="H6" s="243"/>
      <c r="I6" s="243"/>
    </row>
    <row r="7" spans="1:9" ht="15.75" thickBot="1">
      <c r="A7" s="9">
        <v>1</v>
      </c>
      <c r="B7" s="6">
        <v>2</v>
      </c>
      <c r="C7" s="6">
        <v>3</v>
      </c>
      <c r="D7" s="6">
        <v>11</v>
      </c>
      <c r="E7" s="71">
        <v>12</v>
      </c>
      <c r="F7" s="126">
        <v>14</v>
      </c>
      <c r="G7" s="126">
        <v>14</v>
      </c>
      <c r="H7" s="82">
        <v>13</v>
      </c>
      <c r="I7" s="6">
        <v>14</v>
      </c>
    </row>
    <row r="8" spans="1:9" ht="15" customHeight="1" thickBot="1">
      <c r="A8" s="279"/>
      <c r="B8" s="279" t="s">
        <v>136</v>
      </c>
      <c r="C8" s="32" t="s">
        <v>61</v>
      </c>
      <c r="D8" s="87">
        <f>SUM(D9:D12)</f>
        <v>7481.27</v>
      </c>
      <c r="E8" s="87">
        <f t="shared" ref="E8:G8" si="0">SUM(E9:E12)</f>
        <v>0</v>
      </c>
      <c r="F8" s="87">
        <f t="shared" si="0"/>
        <v>7610.67</v>
      </c>
      <c r="G8" s="87">
        <f t="shared" si="0"/>
        <v>7604.92</v>
      </c>
      <c r="H8" s="87">
        <f t="shared" ref="H8:I8" si="1">SUM(H9:H12)</f>
        <v>7561.33</v>
      </c>
      <c r="I8" s="87">
        <f t="shared" si="1"/>
        <v>7567.99</v>
      </c>
    </row>
    <row r="9" spans="1:9" ht="31.5" customHeight="1" thickBot="1">
      <c r="A9" s="280"/>
      <c r="B9" s="280"/>
      <c r="C9" s="59" t="s">
        <v>104</v>
      </c>
      <c r="D9" s="89">
        <f t="shared" ref="D9:I9" si="2">D14</f>
        <v>0</v>
      </c>
      <c r="E9" s="89">
        <f t="shared" si="2"/>
        <v>0</v>
      </c>
      <c r="F9" s="89">
        <f t="shared" si="2"/>
        <v>0</v>
      </c>
      <c r="G9" s="89">
        <f t="shared" si="2"/>
        <v>0</v>
      </c>
      <c r="H9" s="89">
        <f t="shared" si="2"/>
        <v>0</v>
      </c>
      <c r="I9" s="89">
        <f t="shared" si="2"/>
        <v>0</v>
      </c>
    </row>
    <row r="10" spans="1:9" ht="26.25" thickBot="1">
      <c r="A10" s="280"/>
      <c r="B10" s="280"/>
      <c r="C10" s="4" t="s">
        <v>62</v>
      </c>
      <c r="D10" s="89">
        <f t="shared" ref="D10:I10" si="3">D15</f>
        <v>2444.2800000000002</v>
      </c>
      <c r="E10" s="89">
        <f t="shared" si="3"/>
        <v>0</v>
      </c>
      <c r="F10" s="89">
        <f t="shared" si="3"/>
        <v>2531.7800000000002</v>
      </c>
      <c r="G10" s="89">
        <f t="shared" si="3"/>
        <v>2444.2800000000002</v>
      </c>
      <c r="H10" s="89">
        <f t="shared" si="3"/>
        <v>2444.2800000000002</v>
      </c>
      <c r="I10" s="89">
        <f t="shared" si="3"/>
        <v>2444.2800000000002</v>
      </c>
    </row>
    <row r="11" spans="1:9" ht="26.25" thickBot="1">
      <c r="A11" s="280"/>
      <c r="B11" s="280"/>
      <c r="C11" s="4" t="s">
        <v>63</v>
      </c>
      <c r="D11" s="89">
        <f t="shared" ref="D11:I11" si="4">D16</f>
        <v>5036.99</v>
      </c>
      <c r="E11" s="89">
        <f t="shared" si="4"/>
        <v>0</v>
      </c>
      <c r="F11" s="89">
        <f t="shared" si="4"/>
        <v>5078.8900000000003</v>
      </c>
      <c r="G11" s="89">
        <f t="shared" si="4"/>
        <v>5160.6400000000003</v>
      </c>
      <c r="H11" s="89">
        <f t="shared" si="4"/>
        <v>5117.05</v>
      </c>
      <c r="I11" s="89">
        <f t="shared" si="4"/>
        <v>5123.71</v>
      </c>
    </row>
    <row r="12" spans="1:9" ht="26.25" thickBot="1">
      <c r="A12" s="281"/>
      <c r="B12" s="281"/>
      <c r="C12" s="4" t="s">
        <v>64</v>
      </c>
      <c r="D12" s="89">
        <f t="shared" ref="D12:I12" si="5">D17</f>
        <v>0</v>
      </c>
      <c r="E12" s="89">
        <f t="shared" si="5"/>
        <v>0</v>
      </c>
      <c r="F12" s="89">
        <f t="shared" si="5"/>
        <v>0</v>
      </c>
      <c r="G12" s="89">
        <f t="shared" si="5"/>
        <v>0</v>
      </c>
      <c r="H12" s="89">
        <f t="shared" si="5"/>
        <v>0</v>
      </c>
      <c r="I12" s="89">
        <f t="shared" si="5"/>
        <v>0</v>
      </c>
    </row>
    <row r="13" spans="1:9" ht="15.75" thickBot="1">
      <c r="A13" s="241"/>
      <c r="B13" s="241" t="s">
        <v>201</v>
      </c>
      <c r="C13" s="33" t="s">
        <v>61</v>
      </c>
      <c r="D13" s="87">
        <f t="shared" ref="D13:I13" si="6">SUM(D14:D17)</f>
        <v>7481.27</v>
      </c>
      <c r="E13" s="87">
        <f t="shared" si="6"/>
        <v>0</v>
      </c>
      <c r="F13" s="87">
        <f t="shared" si="6"/>
        <v>7610.67</v>
      </c>
      <c r="G13" s="87">
        <f t="shared" si="6"/>
        <v>7604.92</v>
      </c>
      <c r="H13" s="87">
        <f t="shared" si="6"/>
        <v>7561.33</v>
      </c>
      <c r="I13" s="87">
        <f t="shared" si="6"/>
        <v>7567.99</v>
      </c>
    </row>
    <row r="14" spans="1:9" ht="25.5" customHeight="1" thickBot="1">
      <c r="A14" s="242"/>
      <c r="B14" s="242"/>
      <c r="C14" s="135" t="s">
        <v>70</v>
      </c>
      <c r="D14" s="134">
        <f t="shared" ref="D14:I14" si="7">D20+D35+D40</f>
        <v>0</v>
      </c>
      <c r="E14" s="134">
        <f t="shared" si="7"/>
        <v>0</v>
      </c>
      <c r="F14" s="134">
        <f t="shared" si="7"/>
        <v>0</v>
      </c>
      <c r="G14" s="134">
        <f t="shared" si="7"/>
        <v>0</v>
      </c>
      <c r="H14" s="134">
        <f t="shared" si="7"/>
        <v>0</v>
      </c>
      <c r="I14" s="134">
        <f t="shared" si="7"/>
        <v>0</v>
      </c>
    </row>
    <row r="15" spans="1:9" ht="33" customHeight="1" thickBot="1">
      <c r="A15" s="242"/>
      <c r="B15" s="242"/>
      <c r="C15" s="6" t="s">
        <v>62</v>
      </c>
      <c r="D15" s="134">
        <f t="shared" ref="D15:I15" si="8">D21+D36+D41</f>
        <v>2444.2800000000002</v>
      </c>
      <c r="E15" s="134">
        <f t="shared" si="8"/>
        <v>0</v>
      </c>
      <c r="F15" s="134">
        <f t="shared" si="8"/>
        <v>2531.7800000000002</v>
      </c>
      <c r="G15" s="134">
        <f t="shared" si="8"/>
        <v>2444.2800000000002</v>
      </c>
      <c r="H15" s="134">
        <f t="shared" si="8"/>
        <v>2444.2800000000002</v>
      </c>
      <c r="I15" s="134">
        <f t="shared" si="8"/>
        <v>2444.2800000000002</v>
      </c>
    </row>
    <row r="16" spans="1:9" ht="26.25" thickBot="1">
      <c r="A16" s="242"/>
      <c r="B16" s="242"/>
      <c r="C16" s="6" t="s">
        <v>63</v>
      </c>
      <c r="D16" s="134">
        <f t="shared" ref="D16:I16" si="9">D22+D37+D42</f>
        <v>5036.99</v>
      </c>
      <c r="E16" s="134">
        <f t="shared" si="9"/>
        <v>0</v>
      </c>
      <c r="F16" s="134">
        <f t="shared" si="9"/>
        <v>5078.8900000000003</v>
      </c>
      <c r="G16" s="134">
        <f t="shared" si="9"/>
        <v>5160.6400000000003</v>
      </c>
      <c r="H16" s="134">
        <f t="shared" si="9"/>
        <v>5117.05</v>
      </c>
      <c r="I16" s="134">
        <f t="shared" si="9"/>
        <v>5123.71</v>
      </c>
    </row>
    <row r="17" spans="1:10" ht="26.25" thickBot="1">
      <c r="A17" s="243"/>
      <c r="B17" s="243"/>
      <c r="C17" s="6" t="s">
        <v>64</v>
      </c>
      <c r="D17" s="134">
        <f t="shared" ref="D17:I17" si="10">D23+D38+D43</f>
        <v>0</v>
      </c>
      <c r="E17" s="134">
        <f t="shared" si="10"/>
        <v>0</v>
      </c>
      <c r="F17" s="134">
        <f t="shared" si="10"/>
        <v>0</v>
      </c>
      <c r="G17" s="134">
        <f t="shared" si="10"/>
        <v>0</v>
      </c>
      <c r="H17" s="134">
        <f t="shared" si="10"/>
        <v>0</v>
      </c>
      <c r="I17" s="134">
        <f t="shared" si="10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thickBot="1">
      <c r="A19" s="241">
        <v>1</v>
      </c>
      <c r="B19" s="305" t="s">
        <v>203</v>
      </c>
      <c r="C19" s="170" t="s">
        <v>61</v>
      </c>
      <c r="D19" s="87">
        <f t="shared" ref="D19:I19" si="11">SUM(D20:D23)</f>
        <v>5036.99</v>
      </c>
      <c r="E19" s="87">
        <f t="shared" si="11"/>
        <v>0</v>
      </c>
      <c r="F19" s="87">
        <f>SUM(F20:F23)</f>
        <v>5166.3900000000003</v>
      </c>
      <c r="G19" s="87">
        <f t="shared" si="11"/>
        <v>5160.6400000000003</v>
      </c>
      <c r="H19" s="87">
        <f t="shared" si="11"/>
        <v>5117.05</v>
      </c>
      <c r="I19" s="87">
        <f t="shared" si="11"/>
        <v>5123.71</v>
      </c>
    </row>
    <row r="20" spans="1:10" ht="30.75" customHeight="1" thickBot="1">
      <c r="A20" s="242"/>
      <c r="B20" s="306"/>
      <c r="C20" s="158" t="s">
        <v>104</v>
      </c>
      <c r="D20" s="168">
        <f t="shared" ref="D20:I20" si="12">D25+D30</f>
        <v>0</v>
      </c>
      <c r="E20" s="168">
        <f t="shared" si="12"/>
        <v>0</v>
      </c>
      <c r="F20" s="168">
        <f t="shared" si="12"/>
        <v>0</v>
      </c>
      <c r="G20" s="168">
        <f t="shared" si="12"/>
        <v>0</v>
      </c>
      <c r="H20" s="168">
        <f t="shared" si="12"/>
        <v>0</v>
      </c>
      <c r="I20" s="168">
        <f t="shared" si="12"/>
        <v>0</v>
      </c>
    </row>
    <row r="21" spans="1:10" ht="32.25" customHeight="1" thickBot="1">
      <c r="A21" s="242"/>
      <c r="B21" s="306"/>
      <c r="C21" s="158" t="s">
        <v>62</v>
      </c>
      <c r="D21" s="168">
        <f t="shared" ref="D21:I21" si="13">D26+D31</f>
        <v>0</v>
      </c>
      <c r="E21" s="168">
        <f t="shared" si="13"/>
        <v>0</v>
      </c>
      <c r="F21" s="168">
        <f t="shared" si="13"/>
        <v>87.5</v>
      </c>
      <c r="G21" s="168">
        <f t="shared" si="13"/>
        <v>0</v>
      </c>
      <c r="H21" s="168">
        <f t="shared" si="13"/>
        <v>0</v>
      </c>
      <c r="I21" s="168">
        <f t="shared" si="13"/>
        <v>0</v>
      </c>
    </row>
    <row r="22" spans="1:10" ht="26.25" thickBot="1">
      <c r="A22" s="242"/>
      <c r="B22" s="306"/>
      <c r="C22" s="158" t="s">
        <v>63</v>
      </c>
      <c r="D22" s="168">
        <f t="shared" ref="D22:I22" si="14">D27+D32</f>
        <v>5036.99</v>
      </c>
      <c r="E22" s="168">
        <f t="shared" si="14"/>
        <v>0</v>
      </c>
      <c r="F22" s="168">
        <f t="shared" si="14"/>
        <v>5078.8900000000003</v>
      </c>
      <c r="G22" s="168">
        <f t="shared" si="14"/>
        <v>5160.6400000000003</v>
      </c>
      <c r="H22" s="168">
        <f t="shared" si="14"/>
        <v>5117.05</v>
      </c>
      <c r="I22" s="168">
        <f t="shared" si="14"/>
        <v>5123.71</v>
      </c>
    </row>
    <row r="23" spans="1:10" ht="26.25" thickBot="1">
      <c r="A23" s="243"/>
      <c r="B23" s="307"/>
      <c r="C23" s="158" t="s">
        <v>64</v>
      </c>
      <c r="D23" s="168">
        <f t="shared" ref="D23:I23" si="15">D28+D33</f>
        <v>0</v>
      </c>
      <c r="E23" s="168">
        <f t="shared" si="15"/>
        <v>0</v>
      </c>
      <c r="F23" s="168">
        <f t="shared" si="15"/>
        <v>0</v>
      </c>
      <c r="G23" s="168">
        <f t="shared" si="15"/>
        <v>0</v>
      </c>
      <c r="H23" s="168">
        <f t="shared" si="15"/>
        <v>0</v>
      </c>
      <c r="I23" s="168">
        <f t="shared" si="15"/>
        <v>0</v>
      </c>
    </row>
    <row r="24" spans="1:10" ht="18" customHeight="1" thickBot="1">
      <c r="A24" s="241"/>
      <c r="B24" s="308" t="s">
        <v>169</v>
      </c>
      <c r="C24" s="170" t="s">
        <v>61</v>
      </c>
      <c r="D24" s="87">
        <f t="shared" ref="D24:I24" si="16">SUM(D25:D28)</f>
        <v>4888.8599999999997</v>
      </c>
      <c r="E24" s="87">
        <f t="shared" si="16"/>
        <v>0</v>
      </c>
      <c r="F24" s="87">
        <f t="shared" si="16"/>
        <v>4920.0600000000004</v>
      </c>
      <c r="G24" s="87">
        <f t="shared" si="16"/>
        <v>4950.42</v>
      </c>
      <c r="H24" s="87">
        <f t="shared" si="16"/>
        <v>4950.42</v>
      </c>
      <c r="I24" s="87">
        <f t="shared" si="16"/>
        <v>4950.42</v>
      </c>
    </row>
    <row r="25" spans="1:10" ht="30.75" customHeight="1" thickBot="1">
      <c r="A25" s="242"/>
      <c r="B25" s="309"/>
      <c r="C25" s="158" t="s">
        <v>104</v>
      </c>
      <c r="D25" s="168">
        <v>0</v>
      </c>
      <c r="E25" s="168">
        <v>0</v>
      </c>
      <c r="F25" s="168">
        <v>0</v>
      </c>
      <c r="G25" s="168">
        <v>0</v>
      </c>
      <c r="H25" s="168">
        <v>0</v>
      </c>
      <c r="I25" s="168">
        <v>0</v>
      </c>
    </row>
    <row r="26" spans="1:10" ht="32.25" customHeight="1" thickBot="1">
      <c r="A26" s="242"/>
      <c r="B26" s="309"/>
      <c r="C26" s="158" t="s">
        <v>62</v>
      </c>
      <c r="D26" s="89"/>
      <c r="E26" s="89"/>
      <c r="F26" s="89"/>
      <c r="G26" s="89"/>
      <c r="H26" s="89"/>
      <c r="I26" s="89"/>
    </row>
    <row r="27" spans="1:10" ht="26.25" thickBot="1">
      <c r="A27" s="242"/>
      <c r="B27" s="309"/>
      <c r="C27" s="158" t="s">
        <v>63</v>
      </c>
      <c r="D27" s="89">
        <v>4888.8599999999997</v>
      </c>
      <c r="E27" s="89"/>
      <c r="F27" s="89">
        <v>4920.0600000000004</v>
      </c>
      <c r="G27" s="89">
        <v>4950.42</v>
      </c>
      <c r="H27" s="89">
        <v>4950.42</v>
      </c>
      <c r="I27" s="89">
        <v>4950.42</v>
      </c>
    </row>
    <row r="28" spans="1:10" ht="26.25" thickBot="1">
      <c r="A28" s="243"/>
      <c r="B28" s="310"/>
      <c r="C28" s="158" t="s">
        <v>64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</row>
    <row r="29" spans="1:10" ht="15.75" thickBot="1">
      <c r="A29" s="241"/>
      <c r="B29" s="241" t="s">
        <v>170</v>
      </c>
      <c r="C29" s="33" t="s">
        <v>61</v>
      </c>
      <c r="D29" s="87">
        <f t="shared" ref="D29:G29" si="17">SUM(D30:D33)</f>
        <v>148.13</v>
      </c>
      <c r="E29" s="87">
        <f t="shared" si="17"/>
        <v>0</v>
      </c>
      <c r="F29" s="87">
        <f t="shared" si="17"/>
        <v>246.33</v>
      </c>
      <c r="G29" s="87">
        <f t="shared" si="17"/>
        <v>210.22</v>
      </c>
      <c r="H29" s="87">
        <f t="shared" ref="H29:I29" si="18">SUM(H30:H33)</f>
        <v>166.63</v>
      </c>
      <c r="I29" s="87">
        <f t="shared" si="18"/>
        <v>173.29</v>
      </c>
    </row>
    <row r="30" spans="1:10" ht="35.25" customHeight="1" thickBot="1">
      <c r="A30" s="242"/>
      <c r="B30" s="242"/>
      <c r="C30" s="7" t="s">
        <v>159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</row>
    <row r="31" spans="1:10" ht="26.25" thickBot="1">
      <c r="A31" s="242"/>
      <c r="B31" s="242"/>
      <c r="C31" s="13" t="s">
        <v>62</v>
      </c>
      <c r="D31" s="107"/>
      <c r="E31" s="107"/>
      <c r="F31" s="107">
        <v>87.5</v>
      </c>
      <c r="G31" s="107"/>
      <c r="H31" s="107"/>
      <c r="I31" s="107"/>
    </row>
    <row r="32" spans="1:10" ht="26.25" thickBot="1">
      <c r="A32" s="242"/>
      <c r="B32" s="242"/>
      <c r="C32" s="6" t="s">
        <v>63</v>
      </c>
      <c r="D32" s="89">
        <v>148.13</v>
      </c>
      <c r="E32" s="89"/>
      <c r="F32" s="89">
        <f>154.05+4.78</f>
        <v>158.83000000000001</v>
      </c>
      <c r="G32" s="89">
        <f>160.22+50</f>
        <v>210.22</v>
      </c>
      <c r="H32" s="89">
        <f>166.63</f>
        <v>166.63</v>
      </c>
      <c r="I32" s="89">
        <v>173.29</v>
      </c>
    </row>
    <row r="33" spans="1:9" ht="26.25" thickBot="1">
      <c r="A33" s="243"/>
      <c r="B33" s="243"/>
      <c r="C33" s="6" t="s">
        <v>64</v>
      </c>
      <c r="D33" s="89"/>
      <c r="E33" s="89">
        <f t="shared" ref="E33" si="19">E38+E43+E53+E58+E63+E68+E73+E48</f>
        <v>0</v>
      </c>
      <c r="F33" s="89"/>
      <c r="G33" s="89"/>
      <c r="H33" s="89"/>
      <c r="I33" s="89"/>
    </row>
    <row r="34" spans="1:9" ht="15.75" thickBot="1">
      <c r="A34" s="241">
        <v>2</v>
      </c>
      <c r="B34" s="241" t="s">
        <v>172</v>
      </c>
      <c r="C34" s="32" t="s">
        <v>61</v>
      </c>
      <c r="D34" s="87">
        <f t="shared" ref="D34:I34" si="20">SUM(D35:D38)</f>
        <v>2444.2800000000002</v>
      </c>
      <c r="E34" s="87">
        <f t="shared" si="20"/>
        <v>0</v>
      </c>
      <c r="F34" s="87">
        <f t="shared" ref="F34:G34" si="21">SUM(F35:F38)</f>
        <v>2444.2800000000002</v>
      </c>
      <c r="G34" s="87">
        <f t="shared" si="21"/>
        <v>2444.2800000000002</v>
      </c>
      <c r="H34" s="87">
        <f t="shared" si="20"/>
        <v>2444.2800000000002</v>
      </c>
      <c r="I34" s="87">
        <f t="shared" si="20"/>
        <v>2444.2800000000002</v>
      </c>
    </row>
    <row r="35" spans="1:9" ht="27.75" customHeight="1" thickBot="1">
      <c r="A35" s="242"/>
      <c r="B35" s="242"/>
      <c r="C35" s="13" t="s">
        <v>102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</row>
    <row r="36" spans="1:9" ht="30.75" customHeight="1" thickBot="1">
      <c r="A36" s="242"/>
      <c r="B36" s="242"/>
      <c r="C36" s="6" t="s">
        <v>62</v>
      </c>
      <c r="D36" s="89">
        <v>2444.2800000000002</v>
      </c>
      <c r="E36" s="89">
        <v>0</v>
      </c>
      <c r="F36" s="89">
        <v>2444.2800000000002</v>
      </c>
      <c r="G36" s="89">
        <v>2444.2800000000002</v>
      </c>
      <c r="H36" s="89">
        <v>2444.2800000000002</v>
      </c>
      <c r="I36" s="89">
        <v>2444.2800000000002</v>
      </c>
    </row>
    <row r="37" spans="1:9" ht="26.25" thickBot="1">
      <c r="A37" s="242"/>
      <c r="B37" s="242"/>
      <c r="C37" s="6" t="s">
        <v>63</v>
      </c>
      <c r="D37" s="89">
        <v>0</v>
      </c>
      <c r="E37" s="89">
        <v>0</v>
      </c>
      <c r="F37" s="89"/>
      <c r="G37" s="89">
        <v>0</v>
      </c>
      <c r="H37" s="89"/>
      <c r="I37" s="89">
        <v>0</v>
      </c>
    </row>
    <row r="38" spans="1:9" ht="26.25" thickBot="1">
      <c r="A38" s="243"/>
      <c r="B38" s="243"/>
      <c r="C38" s="6" t="s">
        <v>64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</row>
    <row r="39" spans="1:9" ht="15.75" thickBot="1">
      <c r="A39" s="241">
        <v>3</v>
      </c>
      <c r="B39" s="241" t="s">
        <v>173</v>
      </c>
      <c r="C39" s="32" t="s">
        <v>61</v>
      </c>
      <c r="D39" s="87">
        <f t="shared" ref="D39:I39" si="22">SUM(D40:D43)</f>
        <v>0</v>
      </c>
      <c r="E39" s="87">
        <f t="shared" si="22"/>
        <v>0</v>
      </c>
      <c r="F39" s="87">
        <f t="shared" ref="F39:G39" si="23">SUM(F40:F43)</f>
        <v>0</v>
      </c>
      <c r="G39" s="87">
        <f t="shared" si="23"/>
        <v>0</v>
      </c>
      <c r="H39" s="87">
        <f t="shared" si="22"/>
        <v>0</v>
      </c>
      <c r="I39" s="87">
        <f t="shared" si="22"/>
        <v>0</v>
      </c>
    </row>
    <row r="40" spans="1:9" ht="30" customHeight="1" thickBot="1">
      <c r="A40" s="242"/>
      <c r="B40" s="242"/>
      <c r="C40" s="13" t="s">
        <v>104</v>
      </c>
      <c r="D40" s="103">
        <f t="shared" ref="D40:I40" si="24">D45</f>
        <v>0</v>
      </c>
      <c r="E40" s="103">
        <f t="shared" si="24"/>
        <v>0</v>
      </c>
      <c r="F40" s="103">
        <f t="shared" si="24"/>
        <v>0</v>
      </c>
      <c r="G40" s="103">
        <f t="shared" si="24"/>
        <v>0</v>
      </c>
      <c r="H40" s="103">
        <f t="shared" si="24"/>
        <v>0</v>
      </c>
      <c r="I40" s="103">
        <f t="shared" si="24"/>
        <v>0</v>
      </c>
    </row>
    <row r="41" spans="1:9" ht="29.25" customHeight="1" thickBot="1">
      <c r="A41" s="242"/>
      <c r="B41" s="242"/>
      <c r="C41" s="6" t="s">
        <v>62</v>
      </c>
      <c r="D41" s="103">
        <f t="shared" ref="D41:I41" si="25">D46</f>
        <v>0</v>
      </c>
      <c r="E41" s="103">
        <f t="shared" si="25"/>
        <v>0</v>
      </c>
      <c r="F41" s="103">
        <f t="shared" si="25"/>
        <v>0</v>
      </c>
      <c r="G41" s="103">
        <f t="shared" si="25"/>
        <v>0</v>
      </c>
      <c r="H41" s="103">
        <f t="shared" si="25"/>
        <v>0</v>
      </c>
      <c r="I41" s="103">
        <f t="shared" si="25"/>
        <v>0</v>
      </c>
    </row>
    <row r="42" spans="1:9" ht="26.25" thickBot="1">
      <c r="A42" s="242"/>
      <c r="B42" s="242"/>
      <c r="C42" s="6" t="s">
        <v>63</v>
      </c>
      <c r="D42" s="103">
        <f t="shared" ref="D42:I42" si="26">D47</f>
        <v>0</v>
      </c>
      <c r="E42" s="103">
        <f t="shared" si="26"/>
        <v>0</v>
      </c>
      <c r="F42" s="103">
        <f t="shared" si="26"/>
        <v>0</v>
      </c>
      <c r="G42" s="103">
        <f t="shared" si="26"/>
        <v>0</v>
      </c>
      <c r="H42" s="103">
        <f t="shared" si="26"/>
        <v>0</v>
      </c>
      <c r="I42" s="103">
        <f t="shared" si="26"/>
        <v>0</v>
      </c>
    </row>
    <row r="43" spans="1:9" ht="26.25" thickBot="1">
      <c r="A43" s="243"/>
      <c r="B43" s="243"/>
      <c r="C43" s="6" t="s">
        <v>64</v>
      </c>
      <c r="D43" s="103">
        <f t="shared" ref="D43:I43" si="27">D48</f>
        <v>0</v>
      </c>
      <c r="E43" s="103">
        <f t="shared" si="27"/>
        <v>0</v>
      </c>
      <c r="F43" s="103">
        <f t="shared" si="27"/>
        <v>0</v>
      </c>
      <c r="G43" s="103">
        <f t="shared" si="27"/>
        <v>0</v>
      </c>
      <c r="H43" s="103">
        <f t="shared" si="27"/>
        <v>0</v>
      </c>
      <c r="I43" s="103">
        <f t="shared" si="27"/>
        <v>0</v>
      </c>
    </row>
    <row r="44" spans="1:9" ht="15.75" thickBot="1">
      <c r="A44" s="241"/>
      <c r="B44" s="257" t="s">
        <v>204</v>
      </c>
      <c r="C44" s="32" t="s">
        <v>61</v>
      </c>
      <c r="D44" s="87">
        <f t="shared" ref="D44:I44" si="28">SUM(D45:D48)</f>
        <v>0</v>
      </c>
      <c r="E44" s="87">
        <f t="shared" si="28"/>
        <v>0</v>
      </c>
      <c r="F44" s="87">
        <f t="shared" ref="F44:G44" si="29">SUM(F45:F48)</f>
        <v>0</v>
      </c>
      <c r="G44" s="87">
        <f t="shared" si="29"/>
        <v>0</v>
      </c>
      <c r="H44" s="87">
        <f t="shared" si="28"/>
        <v>0</v>
      </c>
      <c r="I44" s="87">
        <f t="shared" si="28"/>
        <v>0</v>
      </c>
    </row>
    <row r="45" spans="1:9" ht="28.5" customHeight="1" thickBot="1">
      <c r="A45" s="242"/>
      <c r="B45" s="258"/>
      <c r="C45" s="13" t="s">
        <v>104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ht="32.25" customHeight="1" thickBot="1">
      <c r="A46" s="242"/>
      <c r="B46" s="258"/>
      <c r="C46" s="6" t="s">
        <v>62</v>
      </c>
      <c r="D46" s="89">
        <v>0</v>
      </c>
      <c r="E46" s="89">
        <v>0</v>
      </c>
      <c r="F46" s="89"/>
      <c r="G46" s="89">
        <v>0</v>
      </c>
      <c r="H46" s="89">
        <v>0</v>
      </c>
      <c r="I46" s="89">
        <v>0</v>
      </c>
    </row>
    <row r="47" spans="1:9" ht="27" customHeight="1" thickBot="1">
      <c r="A47" s="242"/>
      <c r="B47" s="258"/>
      <c r="C47" s="6" t="s">
        <v>63</v>
      </c>
      <c r="D47" s="89">
        <v>0</v>
      </c>
      <c r="E47" s="89">
        <v>0</v>
      </c>
      <c r="F47" s="90"/>
      <c r="G47" s="90"/>
      <c r="H47" s="90">
        <v>0</v>
      </c>
      <c r="I47" s="90"/>
    </row>
    <row r="48" spans="1:9" ht="27.75" customHeight="1" thickBot="1">
      <c r="A48" s="243"/>
      <c r="B48" s="259"/>
      <c r="C48" s="7" t="s">
        <v>64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</row>
    <row r="49" spans="1:10" ht="15.75" hidden="1" thickBot="1">
      <c r="A49" s="222" t="s">
        <v>42</v>
      </c>
      <c r="B49" s="313" t="s">
        <v>118</v>
      </c>
      <c r="C49" s="59" t="s">
        <v>61</v>
      </c>
      <c r="D49" s="91">
        <f t="shared" ref="D49:I49" si="30">SUM(D50:D53)</f>
        <v>0</v>
      </c>
      <c r="E49" s="91">
        <f t="shared" si="30"/>
        <v>0</v>
      </c>
      <c r="F49" s="91">
        <f t="shared" ref="F49:G49" si="31">SUM(F50:F53)</f>
        <v>0</v>
      </c>
      <c r="G49" s="91">
        <f t="shared" si="31"/>
        <v>0</v>
      </c>
      <c r="H49" s="91">
        <f t="shared" si="30"/>
        <v>0</v>
      </c>
      <c r="I49" s="91">
        <f t="shared" si="30"/>
        <v>0</v>
      </c>
      <c r="J49" s="36"/>
    </row>
    <row r="50" spans="1:10" ht="27.75" hidden="1" customHeight="1" thickBot="1">
      <c r="A50" s="223"/>
      <c r="B50" s="277"/>
      <c r="C50" s="60" t="s">
        <v>104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36"/>
    </row>
    <row r="51" spans="1:10" ht="25.5" hidden="1" customHeight="1" thickBot="1">
      <c r="A51" s="223"/>
      <c r="B51" s="277"/>
      <c r="C51" s="60" t="s">
        <v>62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36"/>
    </row>
    <row r="52" spans="1:10" ht="25.5" hidden="1" customHeight="1" thickBot="1">
      <c r="A52" s="223"/>
      <c r="B52" s="277"/>
      <c r="C52" s="60" t="s">
        <v>63</v>
      </c>
      <c r="D52" s="89"/>
      <c r="E52" s="89"/>
      <c r="F52" s="89"/>
      <c r="G52" s="89"/>
      <c r="H52" s="89"/>
      <c r="I52" s="89"/>
      <c r="J52" s="36"/>
    </row>
    <row r="53" spans="1:10" ht="30.75" hidden="1" customHeight="1" thickBot="1">
      <c r="A53" s="223"/>
      <c r="B53" s="277"/>
      <c r="C53" s="75" t="s">
        <v>64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36"/>
    </row>
    <row r="54" spans="1:10" ht="21" hidden="1" customHeight="1" thickBot="1">
      <c r="A54" s="222" t="s">
        <v>109</v>
      </c>
      <c r="B54" s="222" t="s">
        <v>143</v>
      </c>
      <c r="C54" s="59" t="s">
        <v>61</v>
      </c>
      <c r="D54" s="91">
        <f t="shared" ref="D54:I54" si="32">SUM(D55:D58)</f>
        <v>0</v>
      </c>
      <c r="E54" s="91">
        <f t="shared" si="32"/>
        <v>0</v>
      </c>
      <c r="F54" s="91">
        <f t="shared" ref="F54:G54" si="33">SUM(F55:F58)</f>
        <v>0</v>
      </c>
      <c r="G54" s="91">
        <f t="shared" si="33"/>
        <v>0</v>
      </c>
      <c r="H54" s="91">
        <f t="shared" si="32"/>
        <v>0</v>
      </c>
      <c r="I54" s="91">
        <f t="shared" si="32"/>
        <v>0</v>
      </c>
      <c r="J54" s="36"/>
    </row>
    <row r="55" spans="1:10" ht="27" hidden="1" customHeight="1" thickBot="1">
      <c r="A55" s="311"/>
      <c r="B55" s="311"/>
      <c r="C55" s="83" t="s">
        <v>104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36"/>
    </row>
    <row r="56" spans="1:10" ht="28.5" hidden="1" customHeight="1" thickBot="1">
      <c r="A56" s="311"/>
      <c r="B56" s="311"/>
      <c r="C56" s="83" t="s">
        <v>62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36"/>
    </row>
    <row r="57" spans="1:10" ht="27.75" hidden="1" customHeight="1" thickBot="1">
      <c r="A57" s="311"/>
      <c r="B57" s="311"/>
      <c r="C57" s="83" t="s">
        <v>63</v>
      </c>
      <c r="D57" s="89"/>
      <c r="E57" s="89"/>
      <c r="F57" s="89"/>
      <c r="G57" s="89"/>
      <c r="H57" s="89"/>
      <c r="I57" s="89"/>
      <c r="J57" s="36"/>
    </row>
    <row r="58" spans="1:10" ht="27.75" hidden="1" customHeight="1" thickBot="1">
      <c r="A58" s="312"/>
      <c r="B58" s="312"/>
      <c r="C58" s="83" t="s">
        <v>64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>
        <v>0</v>
      </c>
      <c r="J58" s="36"/>
    </row>
    <row r="59" spans="1:10" ht="30" customHeight="1">
      <c r="A59" s="43"/>
      <c r="B59" s="44"/>
      <c r="C59" s="43"/>
      <c r="D59" s="43"/>
      <c r="E59" s="43"/>
      <c r="F59" s="43"/>
      <c r="G59" s="43"/>
      <c r="H59" s="43"/>
      <c r="I59" s="43"/>
      <c r="J59" s="36"/>
    </row>
    <row r="60" spans="1:10">
      <c r="A60" s="43"/>
      <c r="B60" s="44"/>
      <c r="C60" s="43"/>
      <c r="D60" s="43"/>
      <c r="E60" s="43"/>
      <c r="F60" s="43"/>
      <c r="G60" s="43"/>
      <c r="H60" s="43"/>
      <c r="I60" s="43"/>
      <c r="J60" s="36"/>
    </row>
    <row r="61" spans="1:10">
      <c r="A61" s="43"/>
      <c r="B61" s="44"/>
      <c r="C61" s="43"/>
      <c r="D61" s="43"/>
      <c r="E61" s="43"/>
      <c r="F61" s="43"/>
      <c r="G61" s="43"/>
      <c r="H61" s="43"/>
      <c r="I61" s="43"/>
      <c r="J61" s="36"/>
    </row>
    <row r="62" spans="1:10">
      <c r="A62" s="44"/>
      <c r="B62" s="44"/>
      <c r="C62" s="45"/>
      <c r="D62" s="45"/>
      <c r="E62" s="45"/>
      <c r="F62" s="45"/>
      <c r="G62" s="45"/>
      <c r="H62" s="45"/>
      <c r="I62" s="45"/>
      <c r="J62" s="36"/>
    </row>
    <row r="63" spans="1:10">
      <c r="A63" s="44"/>
      <c r="B63" s="44"/>
      <c r="C63" s="43"/>
      <c r="D63" s="43"/>
      <c r="E63" s="43"/>
      <c r="F63" s="43"/>
      <c r="G63" s="43"/>
      <c r="H63" s="43"/>
      <c r="I63" s="43"/>
      <c r="J63" s="36"/>
    </row>
    <row r="64" spans="1:10" ht="30.75" customHeight="1">
      <c r="A64" s="44"/>
      <c r="B64" s="44"/>
      <c r="C64" s="43"/>
      <c r="D64" s="43"/>
      <c r="E64" s="43"/>
      <c r="F64" s="43"/>
      <c r="G64" s="43"/>
      <c r="H64" s="43"/>
      <c r="I64" s="43"/>
      <c r="J64" s="36"/>
    </row>
    <row r="65" spans="1:10">
      <c r="A65" s="44"/>
      <c r="B65" s="44"/>
      <c r="C65" s="43"/>
      <c r="D65" s="44"/>
      <c r="E65" s="44"/>
      <c r="F65" s="44"/>
      <c r="G65" s="44"/>
      <c r="H65" s="44"/>
      <c r="I65" s="44"/>
      <c r="J65" s="36"/>
    </row>
    <row r="66" spans="1:10">
      <c r="A66" s="44"/>
      <c r="B66" s="44"/>
      <c r="C66" s="43"/>
      <c r="D66" s="44"/>
      <c r="E66" s="44"/>
      <c r="F66" s="44"/>
      <c r="G66" s="44"/>
      <c r="H66" s="44"/>
      <c r="I66" s="44"/>
      <c r="J66" s="36"/>
    </row>
    <row r="67" spans="1:10">
      <c r="A67" s="43"/>
      <c r="B67" s="44"/>
      <c r="C67" s="45"/>
      <c r="D67" s="35"/>
      <c r="E67" s="35"/>
      <c r="F67" s="35"/>
      <c r="G67" s="35"/>
      <c r="H67" s="35"/>
      <c r="I67" s="35"/>
      <c r="J67" s="36"/>
    </row>
    <row r="68" spans="1:10">
      <c r="A68" s="43"/>
      <c r="B68" s="44"/>
      <c r="C68" s="43"/>
      <c r="D68" s="44"/>
      <c r="E68" s="44"/>
      <c r="F68" s="44"/>
      <c r="G68" s="44"/>
      <c r="H68" s="44"/>
      <c r="I68" s="44"/>
      <c r="J68" s="36"/>
    </row>
    <row r="69" spans="1:10" ht="29.25" customHeight="1">
      <c r="A69" s="43"/>
      <c r="B69" s="44"/>
      <c r="C69" s="43"/>
      <c r="D69" s="44"/>
      <c r="E69" s="44"/>
      <c r="F69" s="44"/>
      <c r="G69" s="44"/>
      <c r="H69" s="44"/>
      <c r="I69" s="44"/>
      <c r="J69" s="36"/>
    </row>
    <row r="70" spans="1:10">
      <c r="A70" s="43"/>
      <c r="B70" s="44"/>
      <c r="C70" s="43"/>
      <c r="D70" s="44"/>
      <c r="E70" s="44"/>
      <c r="F70" s="44"/>
      <c r="G70" s="44"/>
      <c r="H70" s="44"/>
      <c r="I70" s="44"/>
      <c r="J70" s="36"/>
    </row>
    <row r="71" spans="1:10">
      <c r="A71" s="43"/>
      <c r="B71" s="44"/>
      <c r="C71" s="43"/>
      <c r="D71" s="44"/>
      <c r="E71" s="44"/>
      <c r="F71" s="44"/>
      <c r="G71" s="44"/>
      <c r="H71" s="44"/>
      <c r="I71" s="44"/>
      <c r="J71" s="36"/>
    </row>
    <row r="72" spans="1:10">
      <c r="A72" s="43"/>
      <c r="B72" s="44"/>
      <c r="C72" s="45"/>
      <c r="D72" s="35"/>
      <c r="E72" s="35"/>
      <c r="F72" s="35"/>
      <c r="G72" s="35"/>
      <c r="H72" s="35"/>
      <c r="I72" s="35"/>
      <c r="J72" s="36"/>
    </row>
    <row r="73" spans="1:10">
      <c r="A73" s="43"/>
      <c r="B73" s="44"/>
      <c r="C73" s="43"/>
      <c r="D73" s="44"/>
      <c r="E73" s="44"/>
      <c r="F73" s="44"/>
      <c r="G73" s="44"/>
      <c r="H73" s="44"/>
      <c r="I73" s="44"/>
      <c r="J73" s="36"/>
    </row>
    <row r="74" spans="1:10" ht="27.75" customHeight="1">
      <c r="A74" s="43"/>
      <c r="B74" s="44"/>
      <c r="C74" s="43"/>
      <c r="D74" s="44"/>
      <c r="E74" s="44"/>
      <c r="F74" s="44"/>
      <c r="G74" s="44"/>
      <c r="H74" s="44"/>
      <c r="I74" s="44"/>
      <c r="J74" s="36"/>
    </row>
    <row r="75" spans="1:10" ht="32.25" customHeight="1">
      <c r="A75" s="43"/>
      <c r="B75" s="44"/>
      <c r="C75" s="43"/>
      <c r="D75" s="44"/>
      <c r="E75" s="44"/>
      <c r="F75" s="44"/>
      <c r="G75" s="44"/>
      <c r="H75" s="44"/>
      <c r="I75" s="44"/>
      <c r="J75" s="36"/>
    </row>
    <row r="76" spans="1:10">
      <c r="A76" s="43"/>
      <c r="B76" s="44"/>
      <c r="C76" s="43"/>
      <c r="D76" s="44"/>
      <c r="E76" s="44"/>
      <c r="F76" s="44"/>
      <c r="G76" s="44"/>
      <c r="H76" s="44"/>
      <c r="I76" s="44"/>
      <c r="J76" s="36"/>
    </row>
    <row r="77" spans="1:10">
      <c r="A77" s="45"/>
      <c r="B77" s="45"/>
      <c r="C77" s="45"/>
      <c r="D77" s="35"/>
      <c r="E77" s="35"/>
      <c r="F77" s="35"/>
      <c r="G77" s="35"/>
      <c r="H77" s="35"/>
      <c r="I77" s="35"/>
      <c r="J77" s="36"/>
    </row>
    <row r="78" spans="1:10" ht="15.75" customHeight="1">
      <c r="A78" s="45"/>
      <c r="B78" s="45"/>
      <c r="C78" s="45"/>
      <c r="D78" s="43"/>
      <c r="E78" s="43"/>
      <c r="F78" s="43"/>
      <c r="G78" s="43"/>
      <c r="H78" s="43"/>
      <c r="I78" s="43"/>
      <c r="J78" s="36"/>
    </row>
    <row r="79" spans="1:10" ht="12" customHeight="1">
      <c r="A79" s="45"/>
      <c r="B79" s="45"/>
      <c r="C79" s="45"/>
      <c r="D79" s="43"/>
      <c r="E79" s="43"/>
      <c r="F79" s="43"/>
      <c r="G79" s="43"/>
      <c r="H79" s="43"/>
      <c r="I79" s="43"/>
      <c r="J79" s="36"/>
    </row>
    <row r="80" spans="1:10" ht="30.75" customHeight="1">
      <c r="A80" s="45"/>
      <c r="B80" s="45"/>
      <c r="C80" s="45"/>
      <c r="D80" s="43"/>
      <c r="E80" s="43"/>
      <c r="F80" s="43"/>
      <c r="G80" s="43"/>
      <c r="H80" s="43"/>
      <c r="I80" s="43"/>
      <c r="J80" s="36"/>
    </row>
    <row r="81" spans="1:10">
      <c r="A81" s="45"/>
      <c r="B81" s="45"/>
      <c r="C81" s="45"/>
      <c r="D81" s="44"/>
      <c r="E81" s="44"/>
      <c r="F81" s="44"/>
      <c r="G81" s="44"/>
      <c r="H81" s="44"/>
      <c r="I81" s="44"/>
      <c r="J81" s="36"/>
    </row>
    <row r="82" spans="1:10">
      <c r="A82" s="45"/>
      <c r="B82" s="45"/>
      <c r="C82" s="45"/>
      <c r="D82" s="43"/>
      <c r="E82" s="43"/>
      <c r="F82" s="43"/>
      <c r="G82" s="43"/>
      <c r="H82" s="43"/>
      <c r="I82" s="43"/>
      <c r="J82" s="36"/>
    </row>
    <row r="83" spans="1:10" ht="21" customHeight="1">
      <c r="A83" s="43"/>
      <c r="B83" s="44"/>
      <c r="C83" s="45"/>
      <c r="D83" s="45"/>
      <c r="E83" s="45"/>
      <c r="F83" s="45"/>
      <c r="G83" s="45"/>
      <c r="H83" s="45"/>
      <c r="I83" s="45"/>
      <c r="J83" s="36"/>
    </row>
    <row r="84" spans="1:10">
      <c r="A84" s="43"/>
      <c r="B84" s="44"/>
      <c r="C84" s="43"/>
      <c r="D84" s="43"/>
      <c r="E84" s="43"/>
      <c r="F84" s="43"/>
      <c r="G84" s="43"/>
      <c r="H84" s="43"/>
      <c r="I84" s="43"/>
      <c r="J84" s="36"/>
    </row>
    <row r="85" spans="1:10">
      <c r="A85" s="43"/>
      <c r="B85" s="44"/>
      <c r="C85" s="43"/>
      <c r="D85" s="43"/>
      <c r="E85" s="43"/>
      <c r="F85" s="43"/>
      <c r="G85" s="43"/>
      <c r="H85" s="43"/>
      <c r="I85" s="43"/>
      <c r="J85" s="36"/>
    </row>
    <row r="86" spans="1:10">
      <c r="A86" s="43"/>
      <c r="B86" s="44"/>
      <c r="C86" s="43"/>
      <c r="D86" s="43"/>
      <c r="E86" s="43"/>
      <c r="F86" s="43"/>
      <c r="G86" s="43"/>
      <c r="H86" s="43"/>
      <c r="I86" s="43"/>
      <c r="J86" s="36"/>
    </row>
    <row r="87" spans="1:10">
      <c r="A87" s="43"/>
      <c r="B87" s="44"/>
      <c r="C87" s="43"/>
      <c r="D87" s="43"/>
      <c r="E87" s="43"/>
      <c r="F87" s="43"/>
      <c r="G87" s="43"/>
      <c r="H87" s="43"/>
      <c r="I87" s="43"/>
      <c r="J87" s="36"/>
    </row>
    <row r="88" spans="1:10">
      <c r="A88" s="43"/>
      <c r="B88" s="44"/>
      <c r="C88" s="43"/>
      <c r="D88" s="43"/>
      <c r="E88" s="43"/>
      <c r="F88" s="43"/>
      <c r="G88" s="43"/>
      <c r="H88" s="43"/>
      <c r="I88" s="43"/>
      <c r="J88" s="36"/>
    </row>
    <row r="89" spans="1:10">
      <c r="A89" s="43"/>
      <c r="B89" s="44"/>
      <c r="C89" s="43"/>
      <c r="D89" s="43"/>
      <c r="E89" s="43"/>
      <c r="F89" s="43"/>
      <c r="G89" s="43"/>
      <c r="H89" s="43"/>
      <c r="I89" s="43"/>
      <c r="J89" s="36"/>
    </row>
    <row r="90" spans="1:10">
      <c r="A90" s="43"/>
      <c r="B90" s="44"/>
      <c r="C90" s="43"/>
      <c r="D90" s="43"/>
      <c r="E90" s="43"/>
      <c r="F90" s="43"/>
      <c r="G90" s="43"/>
      <c r="H90" s="43"/>
      <c r="I90" s="43"/>
      <c r="J90" s="36"/>
    </row>
    <row r="91" spans="1:10">
      <c r="A91" s="43"/>
      <c r="B91" s="44"/>
      <c r="C91" s="43"/>
      <c r="D91" s="43"/>
      <c r="E91" s="43"/>
      <c r="F91" s="43"/>
      <c r="G91" s="43"/>
      <c r="H91" s="43"/>
      <c r="I91" s="43"/>
      <c r="J91" s="36"/>
    </row>
    <row r="92" spans="1:10">
      <c r="A92" s="43"/>
      <c r="B92" s="44"/>
      <c r="C92" s="43"/>
      <c r="D92" s="43"/>
      <c r="E92" s="43"/>
      <c r="F92" s="43"/>
      <c r="G92" s="43"/>
      <c r="H92" s="43"/>
      <c r="I92" s="43"/>
      <c r="J92" s="36"/>
    </row>
    <row r="93" spans="1:10">
      <c r="A93" s="43"/>
      <c r="B93" s="44"/>
      <c r="C93" s="43"/>
      <c r="D93" s="43"/>
      <c r="E93" s="43"/>
      <c r="F93" s="43"/>
      <c r="G93" s="43"/>
      <c r="H93" s="43"/>
      <c r="I93" s="43"/>
      <c r="J93" s="36"/>
    </row>
    <row r="94" spans="1:10">
      <c r="A94" s="43"/>
      <c r="B94" s="44"/>
      <c r="C94" s="43"/>
      <c r="D94" s="43"/>
      <c r="E94" s="43"/>
      <c r="F94" s="43"/>
      <c r="G94" s="43"/>
      <c r="H94" s="43"/>
      <c r="I94" s="43"/>
      <c r="J94" s="36"/>
    </row>
    <row r="95" spans="1:10">
      <c r="A95" s="43"/>
      <c r="B95" s="44"/>
      <c r="C95" s="45"/>
      <c r="D95" s="45"/>
      <c r="E95" s="45"/>
      <c r="F95" s="45"/>
      <c r="G95" s="45"/>
      <c r="H95" s="45"/>
      <c r="I95" s="45"/>
      <c r="J95" s="36"/>
    </row>
    <row r="96" spans="1:10">
      <c r="A96" s="43"/>
      <c r="B96" s="44"/>
      <c r="C96" s="43"/>
      <c r="D96" s="43"/>
      <c r="E96" s="43"/>
      <c r="F96" s="43"/>
      <c r="G96" s="43"/>
      <c r="H96" s="43"/>
      <c r="I96" s="43"/>
      <c r="J96" s="36"/>
    </row>
    <row r="97" spans="1:10">
      <c r="A97" s="43"/>
      <c r="B97" s="44"/>
      <c r="C97" s="43"/>
      <c r="D97" s="43"/>
      <c r="E97" s="43"/>
      <c r="F97" s="43"/>
      <c r="G97" s="43"/>
      <c r="H97" s="43"/>
      <c r="I97" s="43"/>
      <c r="J97" s="36"/>
    </row>
    <row r="98" spans="1:10">
      <c r="A98" s="43"/>
      <c r="B98" s="44"/>
      <c r="C98" s="43"/>
      <c r="D98" s="43"/>
      <c r="E98" s="43"/>
      <c r="F98" s="43"/>
      <c r="G98" s="43"/>
      <c r="H98" s="43"/>
      <c r="I98" s="43"/>
      <c r="J98" s="36"/>
    </row>
    <row r="99" spans="1:10">
      <c r="A99" s="43"/>
      <c r="B99" s="44"/>
      <c r="C99" s="43"/>
      <c r="D99" s="43"/>
      <c r="E99" s="43"/>
      <c r="F99" s="43"/>
      <c r="G99" s="43"/>
      <c r="H99" s="43"/>
      <c r="I99" s="43"/>
      <c r="J99" s="36"/>
    </row>
    <row r="100" spans="1:10">
      <c r="A100" s="43"/>
      <c r="B100" s="44"/>
      <c r="C100" s="43"/>
      <c r="D100" s="43"/>
      <c r="E100" s="43"/>
      <c r="F100" s="43"/>
      <c r="G100" s="43"/>
      <c r="H100" s="43"/>
      <c r="I100" s="43"/>
      <c r="J100" s="36"/>
    </row>
    <row r="101" spans="1:10">
      <c r="A101" s="43"/>
      <c r="B101" s="44"/>
      <c r="C101" s="43"/>
      <c r="D101" s="43"/>
      <c r="E101" s="43"/>
      <c r="F101" s="43"/>
      <c r="G101" s="43"/>
      <c r="H101" s="43"/>
      <c r="I101" s="43"/>
      <c r="J101" s="36"/>
    </row>
    <row r="102" spans="1:10" ht="31.5" customHeight="1">
      <c r="A102" s="43"/>
      <c r="B102" s="44"/>
      <c r="C102" s="43"/>
      <c r="D102" s="43"/>
      <c r="E102" s="43"/>
      <c r="F102" s="43"/>
      <c r="G102" s="43"/>
      <c r="H102" s="43"/>
      <c r="I102" s="43"/>
      <c r="J102" s="36"/>
    </row>
    <row r="103" spans="1:10">
      <c r="A103" s="43"/>
      <c r="B103" s="44"/>
      <c r="C103" s="43"/>
      <c r="D103" s="43"/>
      <c r="E103" s="43"/>
      <c r="F103" s="43"/>
      <c r="G103" s="43"/>
      <c r="H103" s="43"/>
      <c r="I103" s="43"/>
      <c r="J103" s="36"/>
    </row>
    <row r="104" spans="1:10">
      <c r="A104" s="43"/>
      <c r="B104" s="44"/>
      <c r="C104" s="43"/>
      <c r="D104" s="43"/>
      <c r="E104" s="43"/>
      <c r="F104" s="43"/>
      <c r="G104" s="43"/>
      <c r="H104" s="43"/>
      <c r="I104" s="43"/>
      <c r="J104" s="36"/>
    </row>
    <row r="105" spans="1:10">
      <c r="A105" s="43"/>
      <c r="B105" s="44"/>
      <c r="C105" s="45"/>
      <c r="D105" s="45"/>
      <c r="E105" s="45"/>
      <c r="F105" s="45"/>
      <c r="G105" s="45"/>
      <c r="H105" s="45"/>
      <c r="I105" s="45"/>
      <c r="J105" s="36"/>
    </row>
    <row r="106" spans="1:10">
      <c r="A106" s="43"/>
      <c r="B106" s="44"/>
      <c r="C106" s="43"/>
      <c r="D106" s="43"/>
      <c r="E106" s="43"/>
      <c r="F106" s="43"/>
      <c r="G106" s="43"/>
      <c r="H106" s="43"/>
      <c r="I106" s="43"/>
      <c r="J106" s="36"/>
    </row>
    <row r="107" spans="1:10" ht="30.75" customHeight="1">
      <c r="A107" s="43"/>
      <c r="B107" s="44"/>
      <c r="C107" s="43"/>
      <c r="D107" s="43"/>
      <c r="E107" s="43"/>
      <c r="F107" s="43"/>
      <c r="G107" s="43"/>
      <c r="H107" s="43"/>
      <c r="I107" s="43"/>
      <c r="J107" s="36"/>
    </row>
    <row r="108" spans="1:10">
      <c r="A108" s="43"/>
      <c r="B108" s="44"/>
      <c r="C108" s="43"/>
      <c r="D108" s="43"/>
      <c r="E108" s="43"/>
      <c r="F108" s="43"/>
      <c r="G108" s="43"/>
      <c r="H108" s="43"/>
      <c r="I108" s="43"/>
      <c r="J108" s="36"/>
    </row>
    <row r="109" spans="1:10">
      <c r="A109" s="43"/>
      <c r="B109" s="44"/>
      <c r="C109" s="43"/>
      <c r="D109" s="43"/>
      <c r="E109" s="43"/>
      <c r="F109" s="43"/>
      <c r="G109" s="43"/>
      <c r="H109" s="43"/>
      <c r="I109" s="43"/>
      <c r="J109" s="36"/>
    </row>
    <row r="110" spans="1:10">
      <c r="A110" s="43"/>
      <c r="B110" s="44"/>
      <c r="C110" s="45"/>
      <c r="D110" s="35"/>
      <c r="E110" s="35"/>
      <c r="F110" s="45"/>
      <c r="G110" s="45"/>
      <c r="H110" s="35"/>
      <c r="I110" s="45"/>
      <c r="J110" s="36"/>
    </row>
    <row r="111" spans="1:10">
      <c r="A111" s="43"/>
      <c r="B111" s="44"/>
      <c r="C111" s="43"/>
      <c r="D111" s="43"/>
      <c r="E111" s="43"/>
      <c r="F111" s="43"/>
      <c r="G111" s="43"/>
      <c r="H111" s="43"/>
      <c r="I111" s="43"/>
      <c r="J111" s="36"/>
    </row>
    <row r="112" spans="1:10" ht="30" customHeight="1">
      <c r="A112" s="43"/>
      <c r="B112" s="44"/>
      <c r="C112" s="43"/>
      <c r="D112" s="43"/>
      <c r="E112" s="43"/>
      <c r="F112" s="43"/>
      <c r="G112" s="43"/>
      <c r="H112" s="43"/>
      <c r="I112" s="43"/>
      <c r="J112" s="36"/>
    </row>
    <row r="113" spans="1:10">
      <c r="A113" s="43"/>
      <c r="B113" s="44"/>
      <c r="C113" s="43"/>
      <c r="D113" s="44"/>
      <c r="E113" s="44"/>
      <c r="F113" s="43"/>
      <c r="G113" s="43"/>
      <c r="H113" s="44"/>
      <c r="I113" s="43"/>
      <c r="J113" s="36"/>
    </row>
    <row r="114" spans="1:10">
      <c r="A114" s="43"/>
      <c r="B114" s="44"/>
      <c r="C114" s="43"/>
      <c r="D114" s="44"/>
      <c r="E114" s="44"/>
      <c r="F114" s="43"/>
      <c r="G114" s="43"/>
      <c r="H114" s="44"/>
      <c r="I114" s="43"/>
      <c r="J114" s="36"/>
    </row>
    <row r="115" spans="1:10">
      <c r="A115" s="43"/>
      <c r="B115" s="44"/>
      <c r="C115" s="45"/>
      <c r="D115" s="35"/>
      <c r="E115" s="35"/>
      <c r="F115" s="45"/>
      <c r="G115" s="45"/>
      <c r="H115" s="35"/>
      <c r="I115" s="45"/>
      <c r="J115" s="36"/>
    </row>
    <row r="116" spans="1:10">
      <c r="A116" s="43"/>
      <c r="B116" s="44"/>
      <c r="C116" s="43"/>
      <c r="D116" s="44"/>
      <c r="E116" s="44"/>
      <c r="F116" s="43"/>
      <c r="G116" s="43"/>
      <c r="H116" s="44"/>
      <c r="I116" s="43"/>
      <c r="J116" s="36"/>
    </row>
    <row r="117" spans="1:10">
      <c r="A117" s="43"/>
      <c r="B117" s="44"/>
      <c r="C117" s="43"/>
      <c r="D117" s="44"/>
      <c r="E117" s="44"/>
      <c r="F117" s="43"/>
      <c r="G117" s="43"/>
      <c r="H117" s="44"/>
      <c r="I117" s="43"/>
      <c r="J117" s="36"/>
    </row>
    <row r="118" spans="1:10">
      <c r="A118" s="43"/>
      <c r="B118" s="44"/>
      <c r="C118" s="43"/>
      <c r="D118" s="44"/>
      <c r="E118" s="44"/>
      <c r="F118" s="43"/>
      <c r="G118" s="43"/>
      <c r="H118" s="44"/>
      <c r="I118" s="43"/>
      <c r="J118" s="36"/>
    </row>
    <row r="119" spans="1:10">
      <c r="A119" s="43"/>
      <c r="B119" s="44"/>
      <c r="C119" s="43"/>
      <c r="D119" s="44"/>
      <c r="E119" s="44"/>
      <c r="F119" s="43"/>
      <c r="G119" s="43"/>
      <c r="H119" s="44"/>
      <c r="I119" s="43"/>
      <c r="J119" s="36"/>
    </row>
    <row r="120" spans="1:10">
      <c r="A120" s="45"/>
      <c r="B120" s="45"/>
      <c r="C120" s="45"/>
      <c r="D120" s="45"/>
      <c r="E120" s="45"/>
      <c r="F120" s="45"/>
      <c r="G120" s="45"/>
      <c r="H120" s="45"/>
      <c r="I120" s="45"/>
      <c r="J120" s="36"/>
    </row>
    <row r="121" spans="1:10" ht="18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36"/>
    </row>
    <row r="122" spans="1:10" ht="12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36"/>
    </row>
    <row r="123" spans="1:10">
      <c r="A123" s="45"/>
      <c r="B123" s="45"/>
      <c r="C123" s="45"/>
      <c r="D123" s="45"/>
      <c r="E123" s="45"/>
      <c r="F123" s="45"/>
      <c r="G123" s="45"/>
      <c r="H123" s="45"/>
      <c r="I123" s="45"/>
      <c r="J123" s="36"/>
    </row>
    <row r="124" spans="1:10">
      <c r="A124" s="45"/>
      <c r="B124" s="45"/>
      <c r="C124" s="45"/>
      <c r="D124" s="45"/>
      <c r="E124" s="45"/>
      <c r="F124" s="45"/>
      <c r="G124" s="45"/>
      <c r="H124" s="45"/>
      <c r="I124" s="45"/>
      <c r="J124" s="36"/>
    </row>
    <row r="125" spans="1:10">
      <c r="A125" s="45"/>
      <c r="B125" s="45"/>
      <c r="C125" s="45"/>
      <c r="D125" s="45"/>
      <c r="E125" s="45"/>
      <c r="F125" s="45"/>
      <c r="G125" s="45"/>
      <c r="H125" s="45"/>
      <c r="I125" s="45"/>
      <c r="J125" s="36"/>
    </row>
    <row r="126" spans="1:10">
      <c r="A126" s="43"/>
      <c r="B126" s="44"/>
      <c r="C126" s="45"/>
      <c r="D126" s="45"/>
      <c r="E126" s="45"/>
      <c r="F126" s="45"/>
      <c r="G126" s="45"/>
      <c r="H126" s="45"/>
      <c r="I126" s="45"/>
      <c r="J126" s="36"/>
    </row>
    <row r="127" spans="1:10" ht="18" customHeight="1">
      <c r="A127" s="43"/>
      <c r="B127" s="44"/>
      <c r="C127" s="43"/>
      <c r="D127" s="43"/>
      <c r="E127" s="43"/>
      <c r="F127" s="43"/>
      <c r="G127" s="43"/>
      <c r="H127" s="43"/>
      <c r="I127" s="43"/>
      <c r="J127" s="36"/>
    </row>
    <row r="128" spans="1:10" ht="11.25" customHeight="1">
      <c r="A128" s="43"/>
      <c r="B128" s="44"/>
      <c r="C128" s="43"/>
      <c r="D128" s="43"/>
      <c r="E128" s="43"/>
      <c r="F128" s="43"/>
      <c r="G128" s="43"/>
      <c r="H128" s="43"/>
      <c r="I128" s="43"/>
      <c r="J128" s="36"/>
    </row>
    <row r="129" spans="1:10" ht="30.75" customHeight="1">
      <c r="A129" s="43"/>
      <c r="B129" s="44"/>
      <c r="C129" s="43"/>
      <c r="D129" s="43"/>
      <c r="E129" s="43"/>
      <c r="F129" s="43"/>
      <c r="G129" s="43"/>
      <c r="H129" s="43"/>
      <c r="I129" s="43"/>
      <c r="J129" s="36"/>
    </row>
    <row r="130" spans="1:10">
      <c r="A130" s="43"/>
      <c r="B130" s="44"/>
      <c r="C130" s="43"/>
      <c r="D130" s="43"/>
      <c r="E130" s="43"/>
      <c r="F130" s="43"/>
      <c r="G130" s="43"/>
      <c r="H130" s="43"/>
      <c r="I130" s="43"/>
      <c r="J130" s="36"/>
    </row>
    <row r="131" spans="1:10">
      <c r="A131" s="43"/>
      <c r="B131" s="44"/>
      <c r="C131" s="43"/>
      <c r="D131" s="43"/>
      <c r="E131" s="43"/>
      <c r="F131" s="43"/>
      <c r="G131" s="43"/>
      <c r="H131" s="43"/>
      <c r="I131" s="43"/>
      <c r="J131" s="36"/>
    </row>
    <row r="132" spans="1:10">
      <c r="A132" s="43"/>
      <c r="B132" s="44"/>
      <c r="C132" s="45"/>
      <c r="D132" s="45"/>
      <c r="E132" s="45"/>
      <c r="F132" s="45"/>
      <c r="G132" s="45"/>
      <c r="H132" s="45"/>
      <c r="I132" s="45"/>
      <c r="J132" s="36"/>
    </row>
    <row r="133" spans="1:10" ht="16.5" customHeight="1">
      <c r="A133" s="43"/>
      <c r="B133" s="44"/>
      <c r="C133" s="43"/>
      <c r="D133" s="43"/>
      <c r="E133" s="43"/>
      <c r="F133" s="43"/>
      <c r="G133" s="43"/>
      <c r="H133" s="43"/>
      <c r="I133" s="43"/>
      <c r="J133" s="36"/>
    </row>
    <row r="134" spans="1:10" ht="12" customHeight="1">
      <c r="A134" s="43"/>
      <c r="B134" s="44"/>
      <c r="C134" s="43"/>
      <c r="D134" s="43"/>
      <c r="E134" s="43"/>
      <c r="F134" s="43"/>
      <c r="G134" s="43"/>
      <c r="H134" s="43"/>
      <c r="I134" s="43"/>
      <c r="J134" s="36"/>
    </row>
    <row r="135" spans="1:10" ht="30" customHeight="1">
      <c r="A135" s="43"/>
      <c r="B135" s="44"/>
      <c r="C135" s="43"/>
      <c r="D135" s="43"/>
      <c r="E135" s="43"/>
      <c r="F135" s="43"/>
      <c r="G135" s="43"/>
      <c r="H135" s="43"/>
      <c r="I135" s="43"/>
      <c r="J135" s="36"/>
    </row>
    <row r="136" spans="1:10">
      <c r="A136" s="43"/>
      <c r="B136" s="44"/>
      <c r="C136" s="43"/>
      <c r="D136" s="43"/>
      <c r="E136" s="43"/>
      <c r="F136" s="43"/>
      <c r="G136" s="43"/>
      <c r="H136" s="43"/>
      <c r="I136" s="43"/>
      <c r="J136" s="36"/>
    </row>
    <row r="137" spans="1:10">
      <c r="A137" s="43"/>
      <c r="B137" s="44"/>
      <c r="C137" s="43"/>
      <c r="D137" s="43"/>
      <c r="E137" s="43"/>
      <c r="F137" s="43"/>
      <c r="G137" s="43"/>
      <c r="H137" s="43"/>
      <c r="I137" s="43"/>
      <c r="J137" s="36"/>
    </row>
    <row r="138" spans="1:10">
      <c r="A138" s="43"/>
      <c r="B138" s="44"/>
      <c r="C138" s="45"/>
      <c r="D138" s="45"/>
      <c r="E138" s="45"/>
      <c r="F138" s="45"/>
      <c r="G138" s="45"/>
      <c r="H138" s="45"/>
      <c r="I138" s="45"/>
      <c r="J138" s="36"/>
    </row>
    <row r="139" spans="1:10" ht="17.25" customHeight="1">
      <c r="A139" s="43"/>
      <c r="B139" s="44"/>
      <c r="C139" s="43"/>
      <c r="D139" s="43"/>
      <c r="E139" s="43"/>
      <c r="F139" s="43"/>
      <c r="G139" s="43"/>
      <c r="H139" s="43"/>
      <c r="I139" s="43"/>
      <c r="J139" s="36"/>
    </row>
    <row r="140" spans="1:10" ht="12.75" customHeight="1">
      <c r="A140" s="43"/>
      <c r="B140" s="44"/>
      <c r="C140" s="43"/>
      <c r="D140" s="43"/>
      <c r="E140" s="43"/>
      <c r="F140" s="43"/>
      <c r="G140" s="43"/>
      <c r="H140" s="43"/>
      <c r="I140" s="43"/>
      <c r="J140" s="36"/>
    </row>
    <row r="141" spans="1:10" ht="30" customHeight="1">
      <c r="A141" s="43"/>
      <c r="B141" s="44"/>
      <c r="C141" s="43"/>
      <c r="D141" s="43"/>
      <c r="E141" s="43"/>
      <c r="F141" s="43"/>
      <c r="G141" s="43"/>
      <c r="H141" s="43"/>
      <c r="I141" s="43"/>
      <c r="J141" s="36"/>
    </row>
    <row r="142" spans="1:10">
      <c r="A142" s="43"/>
      <c r="B142" s="44"/>
      <c r="C142" s="43"/>
      <c r="D142" s="43"/>
      <c r="E142" s="43"/>
      <c r="F142" s="43"/>
      <c r="G142" s="43"/>
      <c r="H142" s="43"/>
      <c r="I142" s="43"/>
      <c r="J142" s="36"/>
    </row>
    <row r="143" spans="1:10">
      <c r="A143" s="43"/>
      <c r="B143" s="44"/>
      <c r="C143" s="43"/>
      <c r="D143" s="43"/>
      <c r="E143" s="43"/>
      <c r="F143" s="43"/>
      <c r="G143" s="43"/>
      <c r="H143" s="43"/>
      <c r="I143" s="43"/>
      <c r="J143" s="36"/>
    </row>
    <row r="144" spans="1:10">
      <c r="A144" s="43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18" customHeight="1">
      <c r="A145" s="43"/>
      <c r="B145" s="44"/>
      <c r="C145" s="43"/>
      <c r="D145" s="43"/>
      <c r="E145" s="43"/>
      <c r="F145" s="43"/>
      <c r="G145" s="43"/>
      <c r="H145" s="43"/>
      <c r="I145" s="43"/>
      <c r="J145" s="36"/>
    </row>
    <row r="146" spans="1:10" ht="11.25" customHeight="1">
      <c r="A146" s="43"/>
      <c r="B146" s="44"/>
      <c r="C146" s="43"/>
      <c r="D146" s="43"/>
      <c r="E146" s="43"/>
      <c r="F146" s="43"/>
      <c r="G146" s="43"/>
      <c r="H146" s="43"/>
      <c r="I146" s="43"/>
      <c r="J146" s="36"/>
    </row>
    <row r="147" spans="1:10" ht="32.25" customHeight="1">
      <c r="A147" s="43"/>
      <c r="B147" s="44"/>
      <c r="C147" s="43"/>
      <c r="D147" s="43"/>
      <c r="E147" s="43"/>
      <c r="F147" s="43"/>
      <c r="G147" s="43"/>
      <c r="H147" s="43"/>
      <c r="I147" s="43"/>
      <c r="J147" s="36"/>
    </row>
    <row r="148" spans="1:10">
      <c r="A148" s="43"/>
      <c r="B148" s="44"/>
      <c r="C148" s="43"/>
      <c r="D148" s="43"/>
      <c r="E148" s="43"/>
      <c r="F148" s="43"/>
      <c r="G148" s="43"/>
      <c r="H148" s="43"/>
      <c r="I148" s="43"/>
      <c r="J148" s="36"/>
    </row>
    <row r="149" spans="1:10">
      <c r="A149" s="43"/>
      <c r="B149" s="44"/>
      <c r="C149" s="43"/>
      <c r="D149" s="43"/>
      <c r="E149" s="43"/>
      <c r="F149" s="43"/>
      <c r="G149" s="43"/>
      <c r="H149" s="43"/>
      <c r="I149" s="43"/>
      <c r="J149" s="36"/>
    </row>
    <row r="150" spans="1:10">
      <c r="A150" s="43"/>
      <c r="B150" s="44"/>
      <c r="C150" s="45"/>
      <c r="D150" s="45"/>
      <c r="E150" s="45"/>
      <c r="F150" s="45"/>
      <c r="G150" s="45"/>
      <c r="H150" s="45"/>
      <c r="I150" s="45"/>
      <c r="J150" s="36"/>
    </row>
    <row r="151" spans="1:10" ht="17.25" customHeight="1">
      <c r="A151" s="43"/>
      <c r="B151" s="44"/>
      <c r="C151" s="43"/>
      <c r="D151" s="43"/>
      <c r="E151" s="43"/>
      <c r="F151" s="43"/>
      <c r="G151" s="43"/>
      <c r="H151" s="43"/>
      <c r="I151" s="43"/>
      <c r="J151" s="36"/>
    </row>
    <row r="152" spans="1:10" ht="13.5" customHeight="1">
      <c r="A152" s="43"/>
      <c r="B152" s="44"/>
      <c r="C152" s="43"/>
      <c r="D152" s="43"/>
      <c r="E152" s="43"/>
      <c r="F152" s="43"/>
      <c r="G152" s="43"/>
      <c r="H152" s="43"/>
      <c r="I152" s="43"/>
      <c r="J152" s="36"/>
    </row>
    <row r="153" spans="1:10" ht="33" customHeight="1">
      <c r="A153" s="43"/>
      <c r="B153" s="44"/>
      <c r="C153" s="43"/>
      <c r="D153" s="43"/>
      <c r="E153" s="43"/>
      <c r="F153" s="43"/>
      <c r="G153" s="43"/>
      <c r="H153" s="43"/>
      <c r="I153" s="43"/>
      <c r="J153" s="36"/>
    </row>
    <row r="154" spans="1:10">
      <c r="A154" s="43"/>
      <c r="B154" s="44"/>
      <c r="C154" s="43"/>
      <c r="D154" s="43"/>
      <c r="E154" s="43"/>
      <c r="F154" s="43"/>
      <c r="G154" s="43"/>
      <c r="H154" s="43"/>
      <c r="I154" s="43"/>
      <c r="J154" s="36"/>
    </row>
    <row r="155" spans="1:10">
      <c r="A155" s="43"/>
      <c r="B155" s="44"/>
      <c r="C155" s="43"/>
      <c r="D155" s="43"/>
      <c r="E155" s="43"/>
      <c r="F155" s="43"/>
      <c r="G155" s="43"/>
      <c r="H155" s="43"/>
      <c r="I155" s="43"/>
      <c r="J155" s="36"/>
    </row>
    <row r="156" spans="1:10" ht="22.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36"/>
    </row>
    <row r="157" spans="1:10" ht="17.25" customHeight="1">
      <c r="A157" s="45"/>
      <c r="B157" s="45"/>
      <c r="C157" s="45"/>
      <c r="D157" s="43"/>
      <c r="E157" s="43"/>
      <c r="F157" s="45"/>
      <c r="G157" s="45"/>
      <c r="H157" s="43"/>
      <c r="I157" s="45"/>
      <c r="J157" s="36"/>
    </row>
    <row r="158" spans="1:10" ht="12.75" customHeight="1">
      <c r="A158" s="45"/>
      <c r="B158" s="45"/>
      <c r="C158" s="45"/>
      <c r="D158" s="43"/>
      <c r="E158" s="43"/>
      <c r="F158" s="45"/>
      <c r="G158" s="45"/>
      <c r="H158" s="43"/>
      <c r="I158" s="45"/>
      <c r="J158" s="36"/>
    </row>
    <row r="159" spans="1:10" ht="30" customHeight="1">
      <c r="A159" s="45"/>
      <c r="B159" s="45"/>
      <c r="C159" s="45"/>
      <c r="D159" s="43"/>
      <c r="E159" s="43"/>
      <c r="F159" s="45"/>
      <c r="G159" s="45"/>
      <c r="H159" s="43"/>
      <c r="I159" s="45"/>
      <c r="J159" s="36"/>
    </row>
    <row r="160" spans="1:10">
      <c r="A160" s="45"/>
      <c r="B160" s="45"/>
      <c r="C160" s="45"/>
      <c r="D160" s="43"/>
      <c r="E160" s="43"/>
      <c r="F160" s="37"/>
      <c r="G160" s="37"/>
      <c r="H160" s="43"/>
      <c r="I160" s="37"/>
      <c r="J160" s="36"/>
    </row>
    <row r="161" spans="1:10">
      <c r="A161" s="45"/>
      <c r="B161" s="45"/>
      <c r="C161" s="45"/>
      <c r="D161" s="43"/>
      <c r="E161" s="43"/>
      <c r="F161" s="45"/>
      <c r="G161" s="45"/>
      <c r="H161" s="43"/>
      <c r="I161" s="45"/>
      <c r="J161" s="36"/>
    </row>
    <row r="162" spans="1:10">
      <c r="A162" s="43"/>
      <c r="B162" s="43"/>
      <c r="C162" s="45"/>
      <c r="D162" s="45"/>
      <c r="E162" s="45"/>
      <c r="F162" s="45"/>
      <c r="G162" s="45"/>
      <c r="H162" s="45"/>
      <c r="I162" s="45"/>
      <c r="J162" s="36"/>
    </row>
    <row r="163" spans="1:10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36"/>
    </row>
    <row r="164" spans="1:10" ht="11.2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36"/>
    </row>
    <row r="165" spans="1:10">
      <c r="A165" s="43"/>
      <c r="B165" s="43"/>
      <c r="C165" s="43"/>
      <c r="D165" s="43"/>
      <c r="E165" s="43"/>
      <c r="F165" s="43"/>
      <c r="G165" s="43"/>
      <c r="H165" s="43"/>
      <c r="I165" s="43"/>
      <c r="J165" s="36"/>
    </row>
    <row r="166" spans="1:10">
      <c r="A166" s="43"/>
      <c r="B166" s="43"/>
      <c r="C166" s="43"/>
      <c r="D166" s="43"/>
      <c r="E166" s="43"/>
      <c r="F166" s="43"/>
      <c r="G166" s="43"/>
      <c r="H166" s="43"/>
      <c r="I166" s="43"/>
      <c r="J166" s="36"/>
    </row>
    <row r="167" spans="1:10">
      <c r="A167" s="43"/>
      <c r="B167" s="43"/>
      <c r="C167" s="43"/>
      <c r="D167" s="44"/>
      <c r="E167" s="44"/>
      <c r="F167" s="44"/>
      <c r="G167" s="44"/>
      <c r="H167" s="44"/>
      <c r="I167" s="44"/>
      <c r="J167" s="36"/>
    </row>
    <row r="168" spans="1:10">
      <c r="A168" s="43"/>
      <c r="B168" s="44"/>
      <c r="C168" s="45"/>
      <c r="D168" s="45"/>
      <c r="E168" s="45"/>
      <c r="F168" s="45"/>
      <c r="G168" s="45"/>
      <c r="H168" s="45"/>
      <c r="I168" s="45"/>
      <c r="J168" s="36"/>
    </row>
    <row r="169" spans="1:10" ht="15" customHeight="1">
      <c r="A169" s="43"/>
      <c r="B169" s="44"/>
      <c r="C169" s="43"/>
      <c r="D169" s="43"/>
      <c r="E169" s="43"/>
      <c r="F169" s="43"/>
      <c r="G169" s="43"/>
      <c r="H169" s="43"/>
      <c r="I169" s="43"/>
      <c r="J169" s="36"/>
    </row>
    <row r="170" spans="1:10" ht="12" customHeight="1">
      <c r="A170" s="43"/>
      <c r="B170" s="44"/>
      <c r="C170" s="43"/>
      <c r="D170" s="43"/>
      <c r="E170" s="43"/>
      <c r="F170" s="43"/>
      <c r="G170" s="43"/>
      <c r="H170" s="43"/>
      <c r="I170" s="43"/>
      <c r="J170" s="36"/>
    </row>
    <row r="171" spans="1:10" ht="31.5" customHeight="1">
      <c r="A171" s="43"/>
      <c r="B171" s="44"/>
      <c r="C171" s="43"/>
      <c r="D171" s="43"/>
      <c r="E171" s="43"/>
      <c r="F171" s="43"/>
      <c r="G171" s="43"/>
      <c r="H171" s="43"/>
      <c r="I171" s="43"/>
      <c r="J171" s="36"/>
    </row>
    <row r="172" spans="1:10">
      <c r="A172" s="43"/>
      <c r="B172" s="44"/>
      <c r="C172" s="43"/>
      <c r="D172" s="43"/>
      <c r="E172" s="43"/>
      <c r="F172" s="43"/>
      <c r="G172" s="43"/>
      <c r="H172" s="43"/>
      <c r="I172" s="43"/>
      <c r="J172" s="36"/>
    </row>
    <row r="173" spans="1:10">
      <c r="A173" s="43"/>
      <c r="B173" s="44"/>
      <c r="C173" s="43"/>
      <c r="D173" s="43"/>
      <c r="E173" s="43"/>
      <c r="F173" s="43"/>
      <c r="G173" s="43"/>
      <c r="H173" s="43"/>
      <c r="I173" s="43"/>
      <c r="J173" s="36"/>
    </row>
    <row r="174" spans="1:10">
      <c r="A174" s="43"/>
      <c r="B174" s="44"/>
      <c r="C174" s="45"/>
      <c r="D174" s="45"/>
      <c r="E174" s="45"/>
      <c r="F174" s="45"/>
      <c r="G174" s="45"/>
      <c r="H174" s="45"/>
      <c r="I174" s="45"/>
      <c r="J174" s="36"/>
    </row>
    <row r="175" spans="1:10" ht="18" customHeight="1">
      <c r="A175" s="43"/>
      <c r="B175" s="44"/>
      <c r="C175" s="43"/>
      <c r="D175" s="43"/>
      <c r="E175" s="43"/>
      <c r="F175" s="43"/>
      <c r="G175" s="43"/>
      <c r="H175" s="43"/>
      <c r="I175" s="43"/>
      <c r="J175" s="36"/>
    </row>
    <row r="176" spans="1:10" ht="12.75" customHeight="1">
      <c r="A176" s="43"/>
      <c r="B176" s="44"/>
      <c r="C176" s="43"/>
      <c r="D176" s="43"/>
      <c r="E176" s="43"/>
      <c r="F176" s="43"/>
      <c r="G176" s="43"/>
      <c r="H176" s="43"/>
      <c r="I176" s="43"/>
      <c r="J176" s="36"/>
    </row>
    <row r="177" spans="1:10" ht="30.75" customHeight="1">
      <c r="A177" s="43"/>
      <c r="B177" s="44"/>
      <c r="C177" s="43"/>
      <c r="D177" s="43"/>
      <c r="E177" s="43"/>
      <c r="F177" s="43"/>
      <c r="G177" s="43"/>
      <c r="H177" s="43"/>
      <c r="I177" s="43"/>
      <c r="J177" s="36"/>
    </row>
    <row r="178" spans="1:10">
      <c r="A178" s="43"/>
      <c r="B178" s="44"/>
      <c r="C178" s="43"/>
      <c r="D178" s="43"/>
      <c r="E178" s="43"/>
      <c r="F178" s="43"/>
      <c r="G178" s="43"/>
      <c r="H178" s="43"/>
      <c r="I178" s="43"/>
      <c r="J178" s="36"/>
    </row>
    <row r="179" spans="1:10">
      <c r="A179" s="43"/>
      <c r="B179" s="44"/>
      <c r="C179" s="43"/>
      <c r="D179" s="43"/>
      <c r="E179" s="43"/>
      <c r="F179" s="43"/>
      <c r="G179" s="43"/>
      <c r="H179" s="43"/>
      <c r="I179" s="43"/>
      <c r="J179" s="36"/>
    </row>
    <row r="180" spans="1:10">
      <c r="A180" s="45"/>
      <c r="B180" s="45"/>
      <c r="C180" s="45"/>
      <c r="D180" s="45"/>
      <c r="E180" s="45"/>
      <c r="F180" s="45"/>
      <c r="G180" s="45"/>
      <c r="H180" s="45"/>
      <c r="I180" s="45"/>
      <c r="J180" s="36"/>
    </row>
    <row r="181" spans="1:10" ht="15" customHeight="1">
      <c r="A181" s="45"/>
      <c r="B181" s="45"/>
      <c r="C181" s="45"/>
      <c r="D181" s="43"/>
      <c r="E181" s="43"/>
      <c r="F181" s="43"/>
      <c r="G181" s="43"/>
      <c r="H181" s="43"/>
      <c r="I181" s="43"/>
      <c r="J181" s="36"/>
    </row>
    <row r="182" spans="1:10" ht="13.5" customHeight="1">
      <c r="A182" s="45"/>
      <c r="B182" s="45"/>
      <c r="C182" s="45"/>
      <c r="D182" s="43"/>
      <c r="E182" s="43"/>
      <c r="F182" s="43"/>
      <c r="G182" s="43"/>
      <c r="H182" s="43"/>
      <c r="I182" s="43"/>
      <c r="J182" s="36"/>
    </row>
    <row r="183" spans="1:10" ht="30" customHeight="1">
      <c r="A183" s="45"/>
      <c r="B183" s="45"/>
      <c r="C183" s="45"/>
      <c r="D183" s="43"/>
      <c r="E183" s="43"/>
      <c r="F183" s="43"/>
      <c r="G183" s="43"/>
      <c r="H183" s="43"/>
      <c r="I183" s="43"/>
      <c r="J183" s="36"/>
    </row>
    <row r="184" spans="1:10">
      <c r="A184" s="45"/>
      <c r="B184" s="45"/>
      <c r="C184" s="45"/>
      <c r="D184" s="43"/>
      <c r="E184" s="43"/>
      <c r="F184" s="43"/>
      <c r="G184" s="43"/>
      <c r="H184" s="43"/>
      <c r="I184" s="43"/>
      <c r="J184" s="36"/>
    </row>
    <row r="185" spans="1:10">
      <c r="A185" s="45"/>
      <c r="B185" s="45"/>
      <c r="C185" s="45"/>
      <c r="D185" s="43"/>
      <c r="E185" s="43"/>
      <c r="F185" s="43"/>
      <c r="G185" s="43"/>
      <c r="H185" s="43"/>
      <c r="I185" s="43"/>
      <c r="J185" s="36"/>
    </row>
    <row r="186" spans="1:10">
      <c r="A186" s="43"/>
      <c r="B186" s="44"/>
      <c r="C186" s="45"/>
      <c r="D186" s="45"/>
      <c r="E186" s="45"/>
      <c r="F186" s="45"/>
      <c r="G186" s="45"/>
      <c r="H186" s="45"/>
      <c r="I186" s="45"/>
      <c r="J186" s="36"/>
    </row>
    <row r="187" spans="1:10" ht="15.75" customHeight="1">
      <c r="A187" s="43"/>
      <c r="B187" s="44"/>
      <c r="C187" s="43"/>
      <c r="D187" s="43"/>
      <c r="E187" s="43"/>
      <c r="F187" s="43"/>
      <c r="G187" s="43"/>
      <c r="H187" s="43"/>
      <c r="I187" s="43"/>
      <c r="J187" s="36"/>
    </row>
    <row r="188" spans="1:10" ht="11.25" customHeight="1">
      <c r="A188" s="43"/>
      <c r="B188" s="44"/>
      <c r="C188" s="43"/>
      <c r="D188" s="43"/>
      <c r="E188" s="43"/>
      <c r="F188" s="43"/>
      <c r="G188" s="43"/>
      <c r="H188" s="43"/>
      <c r="I188" s="43"/>
      <c r="J188" s="36"/>
    </row>
    <row r="189" spans="1:10" ht="31.5" customHeight="1">
      <c r="A189" s="43"/>
      <c r="B189" s="44"/>
      <c r="C189" s="43"/>
      <c r="D189" s="43"/>
      <c r="E189" s="43"/>
      <c r="F189" s="43"/>
      <c r="G189" s="43"/>
      <c r="H189" s="43"/>
      <c r="I189" s="43"/>
      <c r="J189" s="36"/>
    </row>
    <row r="190" spans="1:10">
      <c r="A190" s="43"/>
      <c r="B190" s="44"/>
      <c r="C190" s="43"/>
      <c r="D190" s="43"/>
      <c r="E190" s="43"/>
      <c r="F190" s="43"/>
      <c r="G190" s="43"/>
      <c r="H190" s="43"/>
      <c r="I190" s="43"/>
      <c r="J190" s="36"/>
    </row>
    <row r="191" spans="1:10">
      <c r="A191" s="43"/>
      <c r="B191" s="44"/>
      <c r="C191" s="43"/>
      <c r="D191" s="43"/>
      <c r="E191" s="43"/>
      <c r="F191" s="43"/>
      <c r="G191" s="43"/>
      <c r="H191" s="43"/>
      <c r="I191" s="43"/>
      <c r="J191" s="36"/>
    </row>
    <row r="192" spans="1:10">
      <c r="A192" s="43"/>
      <c r="B192" s="43"/>
      <c r="C192" s="45"/>
      <c r="D192" s="45"/>
      <c r="E192" s="45"/>
      <c r="F192" s="45"/>
      <c r="G192" s="45"/>
      <c r="H192" s="45"/>
      <c r="I192" s="45"/>
      <c r="J192" s="36"/>
    </row>
    <row r="193" spans="1:10" ht="13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36"/>
    </row>
    <row r="194" spans="1:10" ht="12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36"/>
    </row>
    <row r="195" spans="1:10" ht="29.2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36"/>
    </row>
    <row r="196" spans="1:10">
      <c r="A196" s="43"/>
      <c r="B196" s="43"/>
      <c r="C196" s="43"/>
      <c r="D196" s="43"/>
      <c r="E196" s="43"/>
      <c r="F196" s="43"/>
      <c r="G196" s="43"/>
      <c r="H196" s="43"/>
      <c r="I196" s="43"/>
      <c r="J196" s="36"/>
    </row>
    <row r="197" spans="1:10">
      <c r="A197" s="43"/>
      <c r="B197" s="43"/>
      <c r="C197" s="43"/>
      <c r="D197" s="43"/>
      <c r="E197" s="43"/>
      <c r="F197" s="43"/>
      <c r="G197" s="43"/>
      <c r="H197" s="43"/>
      <c r="I197" s="43"/>
      <c r="J197" s="36"/>
    </row>
    <row r="198" spans="1:10">
      <c r="A198" s="43"/>
      <c r="B198" s="43"/>
      <c r="C198" s="45"/>
      <c r="D198" s="45"/>
      <c r="E198" s="45"/>
      <c r="F198" s="45"/>
      <c r="G198" s="45"/>
      <c r="H198" s="45"/>
      <c r="I198" s="45"/>
      <c r="J198" s="36"/>
    </row>
    <row r="199" spans="1:10" ht="1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36"/>
    </row>
    <row r="200" spans="1:10" ht="11.2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36"/>
    </row>
    <row r="201" spans="1:10" ht="28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36"/>
    </row>
    <row r="202" spans="1:10">
      <c r="A202" s="43"/>
      <c r="B202" s="43"/>
      <c r="C202" s="43"/>
      <c r="D202" s="43"/>
      <c r="E202" s="43"/>
      <c r="F202" s="43"/>
      <c r="G202" s="43"/>
      <c r="H202" s="43"/>
      <c r="I202" s="43"/>
      <c r="J202" s="36"/>
    </row>
    <row r="203" spans="1:10">
      <c r="A203" s="43"/>
      <c r="B203" s="43"/>
      <c r="C203" s="43"/>
      <c r="D203" s="43"/>
      <c r="E203" s="43"/>
      <c r="F203" s="43"/>
      <c r="G203" s="43"/>
      <c r="H203" s="43"/>
      <c r="I203" s="43"/>
      <c r="J203" s="36"/>
    </row>
    <row r="204" spans="1:10">
      <c r="A204" s="43"/>
      <c r="B204" s="43"/>
      <c r="C204" s="45"/>
      <c r="D204" s="45"/>
      <c r="E204" s="45"/>
      <c r="F204" s="45"/>
      <c r="G204" s="45"/>
      <c r="H204" s="45"/>
      <c r="I204" s="45"/>
      <c r="J204" s="36"/>
    </row>
    <row r="205" spans="1:10" ht="14.2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36"/>
    </row>
    <row r="206" spans="1:10" ht="12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36"/>
    </row>
    <row r="207" spans="1:10" ht="30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36"/>
    </row>
    <row r="208" spans="1:10">
      <c r="A208" s="43"/>
      <c r="B208" s="43"/>
      <c r="C208" s="43"/>
      <c r="D208" s="43"/>
      <c r="E208" s="43"/>
      <c r="F208" s="43"/>
      <c r="G208" s="43"/>
      <c r="H208" s="43"/>
      <c r="I208" s="43"/>
      <c r="J208" s="36"/>
    </row>
    <row r="209" spans="1:10">
      <c r="A209" s="43"/>
      <c r="B209" s="43"/>
      <c r="C209" s="43"/>
      <c r="D209" s="43"/>
      <c r="E209" s="43"/>
      <c r="F209" s="43"/>
      <c r="G209" s="43"/>
      <c r="H209" s="43"/>
      <c r="I209" s="43"/>
      <c r="J209" s="36"/>
    </row>
    <row r="210" spans="1:10" ht="57.75" customHeight="1">
      <c r="A210" s="43"/>
      <c r="B210" s="43"/>
      <c r="C210" s="45"/>
      <c r="D210" s="45"/>
      <c r="E210" s="45"/>
      <c r="F210" s="45"/>
      <c r="G210" s="45"/>
      <c r="H210" s="45"/>
      <c r="I210" s="45"/>
      <c r="J210" s="36"/>
    </row>
    <row r="211" spans="1:10">
      <c r="A211" s="38"/>
      <c r="B211" s="39"/>
      <c r="C211" s="39"/>
      <c r="D211" s="39"/>
      <c r="E211" s="39"/>
      <c r="F211" s="39"/>
      <c r="G211" s="39"/>
      <c r="H211" s="39"/>
      <c r="I211" s="39"/>
      <c r="J211" s="36"/>
    </row>
    <row r="212" spans="1:10" ht="1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36"/>
    </row>
    <row r="213" spans="1:10" ht="11.2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36"/>
    </row>
    <row r="214" spans="1:10" ht="28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36"/>
    </row>
    <row r="215" spans="1:10">
      <c r="A215" s="43"/>
      <c r="B215" s="43"/>
      <c r="C215" s="43"/>
      <c r="D215" s="43"/>
      <c r="E215" s="43"/>
      <c r="F215" s="43"/>
      <c r="G215" s="43"/>
      <c r="H215" s="43"/>
      <c r="I215" s="43"/>
      <c r="J215" s="36"/>
    </row>
    <row r="216" spans="1:10">
      <c r="A216" s="43"/>
      <c r="B216" s="43"/>
      <c r="C216" s="43"/>
      <c r="D216" s="43"/>
      <c r="E216" s="43"/>
      <c r="F216" s="43"/>
      <c r="G216" s="43"/>
      <c r="H216" s="43"/>
      <c r="I216" s="43"/>
      <c r="J216" s="36"/>
    </row>
    <row r="217" spans="1:10">
      <c r="A217" s="43"/>
      <c r="B217" s="43"/>
      <c r="C217" s="45"/>
      <c r="D217" s="45"/>
      <c r="E217" s="45"/>
      <c r="F217" s="45"/>
      <c r="G217" s="45"/>
      <c r="H217" s="45"/>
      <c r="I217" s="45"/>
      <c r="J217" s="36"/>
    </row>
    <row r="218" spans="1:10" ht="1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36"/>
    </row>
    <row r="219" spans="1:10" ht="11.2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36"/>
    </row>
    <row r="220" spans="1:10" ht="29.2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36"/>
    </row>
    <row r="221" spans="1:10">
      <c r="A221" s="43"/>
      <c r="B221" s="43"/>
      <c r="C221" s="43"/>
      <c r="D221" s="43"/>
      <c r="E221" s="43"/>
      <c r="F221" s="43"/>
      <c r="G221" s="43"/>
      <c r="H221" s="43"/>
      <c r="I221" s="43"/>
      <c r="J221" s="36"/>
    </row>
    <row r="222" spans="1:10">
      <c r="A222" s="43"/>
      <c r="B222" s="43"/>
      <c r="C222" s="43"/>
      <c r="D222" s="43"/>
      <c r="E222" s="43"/>
      <c r="F222" s="43"/>
      <c r="G222" s="43"/>
      <c r="H222" s="43"/>
      <c r="I222" s="43"/>
      <c r="J222" s="36"/>
    </row>
    <row r="223" spans="1:10">
      <c r="A223" s="43"/>
      <c r="B223" s="43"/>
      <c r="C223" s="45"/>
      <c r="D223" s="45"/>
      <c r="E223" s="45"/>
      <c r="F223" s="45"/>
      <c r="G223" s="45"/>
      <c r="H223" s="45"/>
      <c r="I223" s="45"/>
      <c r="J223" s="36"/>
    </row>
    <row r="224" spans="1:10" ht="13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36"/>
    </row>
    <row r="225" spans="1:10" ht="12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36"/>
    </row>
    <row r="226" spans="1:10" ht="30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36"/>
    </row>
    <row r="227" spans="1:10">
      <c r="A227" s="43"/>
      <c r="B227" s="43"/>
      <c r="C227" s="43"/>
      <c r="D227" s="43"/>
      <c r="E227" s="43"/>
      <c r="F227" s="43"/>
      <c r="G227" s="43"/>
      <c r="H227" s="43"/>
      <c r="I227" s="43"/>
      <c r="J227" s="36"/>
    </row>
    <row r="228" spans="1:10">
      <c r="A228" s="43"/>
      <c r="B228" s="43"/>
      <c r="C228" s="43"/>
      <c r="D228" s="43"/>
      <c r="E228" s="43"/>
      <c r="F228" s="43"/>
      <c r="G228" s="43"/>
      <c r="H228" s="43"/>
      <c r="I228" s="43"/>
      <c r="J228" s="36"/>
    </row>
    <row r="229" spans="1:10">
      <c r="A229" s="43"/>
      <c r="B229" s="43"/>
      <c r="C229" s="45"/>
      <c r="D229" s="45"/>
      <c r="E229" s="45"/>
      <c r="F229" s="45"/>
      <c r="G229" s="45"/>
      <c r="H229" s="45"/>
      <c r="I229" s="45"/>
      <c r="J229" s="36"/>
    </row>
    <row r="230" spans="1:10" ht="12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36"/>
    </row>
    <row r="231" spans="1:10" ht="12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36"/>
    </row>
    <row r="232" spans="1:10" ht="30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36"/>
    </row>
    <row r="233" spans="1:10">
      <c r="A233" s="43"/>
      <c r="B233" s="43"/>
      <c r="C233" s="43"/>
      <c r="D233" s="43"/>
      <c r="E233" s="43"/>
      <c r="F233" s="43"/>
      <c r="G233" s="43"/>
      <c r="H233" s="43"/>
      <c r="I233" s="43"/>
      <c r="J233" s="36"/>
    </row>
    <row r="234" spans="1:10">
      <c r="A234" s="43"/>
      <c r="B234" s="43"/>
      <c r="C234" s="43"/>
      <c r="D234" s="43"/>
      <c r="E234" s="43"/>
      <c r="F234" s="43"/>
      <c r="G234" s="43"/>
      <c r="H234" s="43"/>
      <c r="I234" s="43"/>
      <c r="J234" s="36"/>
    </row>
  </sheetData>
  <mergeCells count="30">
    <mergeCell ref="A1:I2"/>
    <mergeCell ref="A3:A6"/>
    <mergeCell ref="D3:I4"/>
    <mergeCell ref="A8:A12"/>
    <mergeCell ref="B8:B12"/>
    <mergeCell ref="I5:I6"/>
    <mergeCell ref="B3:B6"/>
    <mergeCell ref="D5:E5"/>
    <mergeCell ref="F5:F6"/>
    <mergeCell ref="G5:G6"/>
    <mergeCell ref="H5:H6"/>
    <mergeCell ref="A54:A58"/>
    <mergeCell ref="B54:B58"/>
    <mergeCell ref="B34:B38"/>
    <mergeCell ref="B44:B48"/>
    <mergeCell ref="A49:A53"/>
    <mergeCell ref="B49:B53"/>
    <mergeCell ref="A39:A43"/>
    <mergeCell ref="B39:B43"/>
    <mergeCell ref="A44:A48"/>
    <mergeCell ref="A13:A17"/>
    <mergeCell ref="B13:B17"/>
    <mergeCell ref="B29:B33"/>
    <mergeCell ref="A34:A38"/>
    <mergeCell ref="A29:A33"/>
    <mergeCell ref="A18:I18"/>
    <mergeCell ref="B19:B23"/>
    <mergeCell ref="A19:A23"/>
    <mergeCell ref="A24:A28"/>
    <mergeCell ref="B24:B2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showRuler="0" view="pageBreakPreview" zoomScale="96" zoomScaleSheetLayoutView="96" workbookViewId="0">
      <pane ySplit="5" topLeftCell="A6" activePane="bottomLeft" state="frozen"/>
      <selection pane="bottomLeft" sqref="A1:XFD1"/>
    </sheetView>
  </sheetViews>
  <sheetFormatPr defaultRowHeight="15"/>
  <cols>
    <col min="1" max="1" width="4.42578125" customWidth="1"/>
    <col min="2" max="2" width="27.85546875" customWidth="1"/>
    <col min="3" max="3" width="8.5703125" customWidth="1"/>
    <col min="4" max="4" width="6.5703125" style="207" customWidth="1"/>
    <col min="5" max="5" width="5" customWidth="1"/>
    <col min="6" max="6" width="5.28515625" customWidth="1"/>
    <col min="7" max="7" width="9.7109375" customWidth="1"/>
    <col min="8" max="9" width="10.85546875" customWidth="1"/>
    <col min="10" max="13" width="10.28515625" customWidth="1"/>
    <col min="14" max="14" width="11.85546875" customWidth="1"/>
  </cols>
  <sheetData>
    <row r="1" spans="1:14" s="189" customFormat="1" ht="26.25" customHeight="1">
      <c r="B1" s="190"/>
      <c r="G1" s="194"/>
      <c r="M1" s="210" t="s">
        <v>163</v>
      </c>
      <c r="N1" s="210"/>
    </row>
    <row r="2" spans="1:14" ht="32.25" customHeight="1" thickBot="1">
      <c r="A2" s="321" t="s">
        <v>113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ht="24" customHeight="1" thickBot="1">
      <c r="A3" s="211" t="s">
        <v>0</v>
      </c>
      <c r="B3" s="211" t="s">
        <v>1</v>
      </c>
      <c r="C3" s="211" t="s">
        <v>2</v>
      </c>
      <c r="D3" s="211" t="s">
        <v>3</v>
      </c>
      <c r="E3" s="211" t="s">
        <v>4</v>
      </c>
      <c r="F3" s="211"/>
      <c r="G3" s="211" t="s">
        <v>234</v>
      </c>
      <c r="H3" s="211" t="s">
        <v>5</v>
      </c>
      <c r="I3" s="211"/>
      <c r="J3" s="211"/>
      <c r="K3" s="211"/>
      <c r="L3" s="211"/>
      <c r="M3" s="211"/>
      <c r="N3" s="211"/>
    </row>
    <row r="4" spans="1:14" ht="15.75" thickBot="1">
      <c r="A4" s="211"/>
      <c r="B4" s="211"/>
      <c r="C4" s="211"/>
      <c r="D4" s="211"/>
      <c r="E4" s="211" t="s">
        <v>6</v>
      </c>
      <c r="F4" s="211" t="s">
        <v>7</v>
      </c>
      <c r="G4" s="211"/>
      <c r="H4" s="211">
        <v>2020</v>
      </c>
      <c r="I4" s="322"/>
      <c r="J4" s="195">
        <v>2021</v>
      </c>
      <c r="K4" s="195">
        <v>2022</v>
      </c>
      <c r="L4" s="195">
        <v>2023</v>
      </c>
      <c r="M4" s="195">
        <v>2024</v>
      </c>
      <c r="N4" s="195" t="s">
        <v>8</v>
      </c>
    </row>
    <row r="5" spans="1:14" ht="92.25" customHeight="1" thickBot="1">
      <c r="A5" s="211"/>
      <c r="B5" s="211"/>
      <c r="C5" s="211"/>
      <c r="D5" s="211"/>
      <c r="E5" s="211"/>
      <c r="F5" s="211"/>
      <c r="G5" s="211"/>
      <c r="H5" s="195" t="s">
        <v>130</v>
      </c>
      <c r="I5" s="195" t="s">
        <v>96</v>
      </c>
      <c r="J5" s="195" t="s">
        <v>130</v>
      </c>
      <c r="K5" s="195" t="s">
        <v>130</v>
      </c>
      <c r="L5" s="195" t="s">
        <v>130</v>
      </c>
      <c r="M5" s="195" t="s">
        <v>130</v>
      </c>
      <c r="N5" s="195" t="s">
        <v>239</v>
      </c>
    </row>
    <row r="6" spans="1:14" ht="22.5" customHeight="1" thickBot="1">
      <c r="A6" s="195">
        <v>1</v>
      </c>
      <c r="B6" s="195">
        <v>2</v>
      </c>
      <c r="C6" s="195">
        <v>3</v>
      </c>
      <c r="D6" s="195">
        <v>4</v>
      </c>
      <c r="E6" s="195">
        <v>5</v>
      </c>
      <c r="F6" s="195">
        <v>6</v>
      </c>
      <c r="G6" s="195">
        <v>7</v>
      </c>
      <c r="H6" s="195">
        <v>8</v>
      </c>
      <c r="I6" s="195">
        <v>9</v>
      </c>
      <c r="J6" s="195">
        <v>10</v>
      </c>
      <c r="K6" s="195">
        <v>11</v>
      </c>
      <c r="L6" s="195">
        <v>12</v>
      </c>
      <c r="M6" s="195">
        <v>13</v>
      </c>
      <c r="N6" s="195">
        <v>14</v>
      </c>
    </row>
    <row r="7" spans="1:14" ht="22.5" hidden="1" customHeight="1" thickBot="1">
      <c r="A7" s="52" t="s">
        <v>12</v>
      </c>
      <c r="B7" s="196" t="s">
        <v>13</v>
      </c>
      <c r="C7" s="47" t="s">
        <v>14</v>
      </c>
      <c r="D7" s="47" t="s">
        <v>15</v>
      </c>
      <c r="E7" s="197">
        <v>2015</v>
      </c>
      <c r="F7" s="197">
        <v>2021</v>
      </c>
      <c r="G7" s="204">
        <f t="shared" ref="G7:N7" si="0">SUM(G9:G17)</f>
        <v>0</v>
      </c>
      <c r="H7" s="205">
        <f t="shared" si="0"/>
        <v>22633.210000000003</v>
      </c>
      <c r="I7" s="205">
        <f t="shared" si="0"/>
        <v>0</v>
      </c>
      <c r="J7" s="205">
        <f t="shared" si="0"/>
        <v>22521.809999999998</v>
      </c>
      <c r="K7" s="205">
        <f t="shared" si="0"/>
        <v>22967.759999999998</v>
      </c>
      <c r="L7" s="205">
        <f t="shared" si="0"/>
        <v>22739.489999999998</v>
      </c>
      <c r="M7" s="205">
        <f t="shared" si="0"/>
        <v>23064.39</v>
      </c>
      <c r="N7" s="205">
        <f t="shared" si="0"/>
        <v>113926.65999999999</v>
      </c>
    </row>
    <row r="8" spans="1:14" ht="32.25" customHeight="1" thickBot="1">
      <c r="A8" s="52"/>
      <c r="B8" s="196" t="s">
        <v>209</v>
      </c>
      <c r="C8" s="47"/>
      <c r="D8" s="222" t="s">
        <v>141</v>
      </c>
      <c r="E8" s="197">
        <v>2021</v>
      </c>
      <c r="F8" s="197">
        <v>2024</v>
      </c>
      <c r="G8" s="92" t="s">
        <v>240</v>
      </c>
      <c r="H8" s="92">
        <f>'ЦБС 3'!D8</f>
        <v>8620.880000000001</v>
      </c>
      <c r="I8" s="92">
        <f>'ЦБС 3'!E8</f>
        <v>0</v>
      </c>
      <c r="J8" s="92">
        <f>'ЦБС 3'!F8</f>
        <v>8583.75</v>
      </c>
      <c r="K8" s="92">
        <f>'ЦБС 3'!G8</f>
        <v>8732.4000000000015</v>
      </c>
      <c r="L8" s="92">
        <f>'ЦБС 3'!H8</f>
        <v>8656.3100000000013</v>
      </c>
      <c r="M8" s="92">
        <f>'ЦБС 3'!I8</f>
        <v>8764.61</v>
      </c>
      <c r="N8" s="171">
        <f>SUM(H8,J8:M8)</f>
        <v>43357.950000000004</v>
      </c>
    </row>
    <row r="9" spans="1:14" ht="39.75" customHeight="1" thickBot="1">
      <c r="A9" s="52"/>
      <c r="B9" s="196" t="s">
        <v>207</v>
      </c>
      <c r="C9" s="47"/>
      <c r="D9" s="224"/>
      <c r="E9" s="176">
        <v>2021</v>
      </c>
      <c r="F9" s="176">
        <v>2024</v>
      </c>
      <c r="G9" s="144" t="s">
        <v>240</v>
      </c>
      <c r="H9" s="144">
        <f>'ЦБС 3'!D13</f>
        <v>8620.880000000001</v>
      </c>
      <c r="I9" s="144">
        <f>'ЦБС 3'!E13</f>
        <v>0</v>
      </c>
      <c r="J9" s="144">
        <f>'ЦБС 3'!F13</f>
        <v>8583.75</v>
      </c>
      <c r="K9" s="144">
        <f>'ЦБС 3'!G13</f>
        <v>8732.4000000000015</v>
      </c>
      <c r="L9" s="144">
        <f>'ЦБС 3'!H13</f>
        <v>8656.3100000000013</v>
      </c>
      <c r="M9" s="144">
        <f>'ЦБС 3'!I13</f>
        <v>8764.61</v>
      </c>
      <c r="N9" s="171">
        <f>SUM(H9,J9:M9)</f>
        <v>43357.950000000004</v>
      </c>
    </row>
    <row r="10" spans="1:14" ht="18.75" customHeight="1" thickBot="1">
      <c r="A10" s="215" t="s">
        <v>202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</row>
    <row r="11" spans="1:14" ht="31.5" customHeight="1" thickBot="1">
      <c r="A11" s="52">
        <v>1</v>
      </c>
      <c r="B11" s="51" t="s">
        <v>203</v>
      </c>
      <c r="C11" s="47"/>
      <c r="D11" s="320" t="s">
        <v>141</v>
      </c>
      <c r="E11" s="176">
        <v>2021</v>
      </c>
      <c r="F11" s="176">
        <v>2024</v>
      </c>
      <c r="G11" s="144" t="s">
        <v>240</v>
      </c>
      <c r="H11" s="144">
        <f>'ЦБС 3'!D19</f>
        <v>5391.45</v>
      </c>
      <c r="I11" s="144">
        <f>'ЦБС 3'!E19</f>
        <v>0</v>
      </c>
      <c r="J11" s="144">
        <f>'ЦБС 3'!F19</f>
        <v>5354.3099999999995</v>
      </c>
      <c r="K11" s="144">
        <f>'ЦБС 3'!G19</f>
        <v>5502.96</v>
      </c>
      <c r="L11" s="144">
        <f>'ЦБС 3'!H19</f>
        <v>5426.87</v>
      </c>
      <c r="M11" s="144">
        <f>'ЦБС 3'!I19</f>
        <v>5535.17</v>
      </c>
      <c r="N11" s="171">
        <f t="shared" ref="N11:N15" si="1">SUM(H11,J11:M11)</f>
        <v>27210.759999999995</v>
      </c>
    </row>
    <row r="12" spans="1:14" ht="83.25" customHeight="1" thickBot="1">
      <c r="A12" s="52"/>
      <c r="B12" s="51" t="s">
        <v>169</v>
      </c>
      <c r="C12" s="47"/>
      <c r="D12" s="277"/>
      <c r="E12" s="176">
        <v>2021</v>
      </c>
      <c r="F12" s="176">
        <v>2024</v>
      </c>
      <c r="G12" s="144" t="s">
        <v>112</v>
      </c>
      <c r="H12" s="144">
        <f>'ЦБС 3'!D24</f>
        <v>4930.8</v>
      </c>
      <c r="I12" s="144">
        <f>'ЦБС 3'!E24</f>
        <v>0</v>
      </c>
      <c r="J12" s="144">
        <f>'ЦБС 3'!F24</f>
        <v>4970.79</v>
      </c>
      <c r="K12" s="144">
        <f>'ЦБС 3'!G24</f>
        <v>5012.37</v>
      </c>
      <c r="L12" s="144">
        <f>'ЦБС 3'!H24</f>
        <v>5012.37</v>
      </c>
      <c r="M12" s="144">
        <f>'ЦБС 3'!I24</f>
        <v>5012.37</v>
      </c>
      <c r="N12" s="171">
        <f t="shared" si="1"/>
        <v>24938.699999999997</v>
      </c>
    </row>
    <row r="13" spans="1:14" ht="35.25" customHeight="1" thickBot="1">
      <c r="A13" s="52"/>
      <c r="B13" s="51" t="s">
        <v>170</v>
      </c>
      <c r="C13" s="47"/>
      <c r="D13" s="277"/>
      <c r="E13" s="176">
        <v>2021</v>
      </c>
      <c r="F13" s="176">
        <v>2024</v>
      </c>
      <c r="G13" s="144" t="s">
        <v>240</v>
      </c>
      <c r="H13" s="144">
        <f>'ЦБС 3'!D29</f>
        <v>460.65</v>
      </c>
      <c r="I13" s="144">
        <f>'ЦБС 3'!E29</f>
        <v>0</v>
      </c>
      <c r="J13" s="144">
        <f>'ЦБС 3'!F29</f>
        <v>383.52</v>
      </c>
      <c r="K13" s="144">
        <f>'ЦБС 3'!G29</f>
        <v>490.59</v>
      </c>
      <c r="L13" s="144">
        <f>'ЦБС 3'!H29</f>
        <v>414.5</v>
      </c>
      <c r="M13" s="144">
        <f>'ЦБС 3'!I29</f>
        <v>522.79999999999995</v>
      </c>
      <c r="N13" s="171">
        <f t="shared" si="1"/>
        <v>2272.06</v>
      </c>
    </row>
    <row r="14" spans="1:14" ht="61.5" customHeight="1" thickBot="1">
      <c r="A14" s="52">
        <v>2</v>
      </c>
      <c r="B14" s="51" t="s">
        <v>172</v>
      </c>
      <c r="C14" s="47"/>
      <c r="D14" s="277"/>
      <c r="E14" s="176">
        <v>2021</v>
      </c>
      <c r="F14" s="176">
        <v>2024</v>
      </c>
      <c r="G14" s="144" t="s">
        <v>133</v>
      </c>
      <c r="H14" s="144">
        <f>'ЦБС 3'!D34</f>
        <v>3166.49</v>
      </c>
      <c r="I14" s="144">
        <f>'ЦБС 3'!E34</f>
        <v>0</v>
      </c>
      <c r="J14" s="144">
        <f>'ЦБС 3'!F34</f>
        <v>3166.5</v>
      </c>
      <c r="K14" s="144">
        <f>'ЦБС 3'!G34</f>
        <v>3166.5</v>
      </c>
      <c r="L14" s="144">
        <f>'ЦБС 3'!H34</f>
        <v>3166.5</v>
      </c>
      <c r="M14" s="144">
        <f>'ЦБС 3'!I34</f>
        <v>3166.5</v>
      </c>
      <c r="N14" s="171">
        <f t="shared" si="1"/>
        <v>15832.49</v>
      </c>
    </row>
    <row r="15" spans="1:14" ht="33.75" customHeight="1" thickBot="1">
      <c r="A15" s="52">
        <v>3</v>
      </c>
      <c r="B15" s="51" t="s">
        <v>210</v>
      </c>
      <c r="C15" s="47"/>
      <c r="D15" s="277"/>
      <c r="E15" s="176">
        <v>2021</v>
      </c>
      <c r="F15" s="176">
        <v>2024</v>
      </c>
      <c r="G15" s="144" t="s">
        <v>240</v>
      </c>
      <c r="H15" s="144">
        <f>'ЦБС 3'!D39</f>
        <v>62.94</v>
      </c>
      <c r="I15" s="144">
        <f>'ЦБС 3'!E39</f>
        <v>0</v>
      </c>
      <c r="J15" s="144">
        <f>'ЦБС 3'!F39</f>
        <v>62.94</v>
      </c>
      <c r="K15" s="144">
        <f>'ЦБС 3'!G39</f>
        <v>62.94</v>
      </c>
      <c r="L15" s="144">
        <f>'ЦБС 3'!H39</f>
        <v>62.94</v>
      </c>
      <c r="M15" s="144">
        <f>'ЦБС 3'!I39</f>
        <v>62.94</v>
      </c>
      <c r="N15" s="171">
        <f t="shared" si="1"/>
        <v>314.7</v>
      </c>
    </row>
    <row r="16" spans="1:14" ht="26.25" thickBot="1">
      <c r="A16" s="140">
        <v>4</v>
      </c>
      <c r="B16" s="139" t="s">
        <v>173</v>
      </c>
      <c r="C16" s="202"/>
      <c r="D16" s="277"/>
      <c r="E16" s="176">
        <v>2021</v>
      </c>
      <c r="F16" s="176">
        <v>2024</v>
      </c>
      <c r="G16" s="144" t="s">
        <v>132</v>
      </c>
      <c r="H16" s="144">
        <f>'ЦБС 3'!D44</f>
        <v>0</v>
      </c>
      <c r="I16" s="144">
        <f>'ЦБС 3'!E44</f>
        <v>0</v>
      </c>
      <c r="J16" s="144">
        <f>'ЦБС 3'!F44</f>
        <v>0</v>
      </c>
      <c r="K16" s="144">
        <f>'ЦБС 3'!G44</f>
        <v>0</v>
      </c>
      <c r="L16" s="144">
        <f>'ЦБС 3'!H44</f>
        <v>0</v>
      </c>
      <c r="M16" s="144">
        <f>'ЦБС 3'!I44</f>
        <v>0</v>
      </c>
      <c r="N16" s="171">
        <f>SUM(H16,J16:M16)</f>
        <v>0</v>
      </c>
    </row>
    <row r="17" spans="1:14" ht="15.75" thickBot="1">
      <c r="A17" s="140"/>
      <c r="B17" s="139" t="s">
        <v>204</v>
      </c>
      <c r="C17" s="202"/>
      <c r="D17" s="278"/>
      <c r="E17" s="176">
        <v>2021</v>
      </c>
      <c r="F17" s="176">
        <v>2024</v>
      </c>
      <c r="G17" s="144" t="s">
        <v>132</v>
      </c>
      <c r="H17" s="144">
        <f>'ЦБС 3'!D49</f>
        <v>0</v>
      </c>
      <c r="I17" s="144">
        <f>'ЦБС 3'!E49</f>
        <v>0</v>
      </c>
      <c r="J17" s="144">
        <f>'ЦБС 3'!F49</f>
        <v>0</v>
      </c>
      <c r="K17" s="144">
        <f>'ЦБС 3'!G49</f>
        <v>0</v>
      </c>
      <c r="L17" s="144">
        <f>'ЦБС 3'!H49</f>
        <v>0</v>
      </c>
      <c r="M17" s="144">
        <f>'ЦБС 3'!I49</f>
        <v>0</v>
      </c>
      <c r="N17" s="171">
        <f t="shared" ref="N17:N22" si="2">SUM(H17,J17:M17)</f>
        <v>0</v>
      </c>
    </row>
    <row r="18" spans="1:14" ht="15.75" thickBot="1">
      <c r="A18" s="200"/>
      <c r="B18" s="200" t="s">
        <v>236</v>
      </c>
      <c r="C18" s="203" t="s">
        <v>135</v>
      </c>
      <c r="D18" s="206" t="s">
        <v>135</v>
      </c>
      <c r="E18" s="203" t="s">
        <v>135</v>
      </c>
      <c r="F18" s="203" t="s">
        <v>135</v>
      </c>
      <c r="G18" s="203" t="s">
        <v>135</v>
      </c>
      <c r="H18" s="125">
        <f t="shared" ref="H18:M18" si="3">H11+H14+H15+H16</f>
        <v>8620.8799999999992</v>
      </c>
      <c r="I18" s="125">
        <f t="shared" si="3"/>
        <v>0</v>
      </c>
      <c r="J18" s="125">
        <f t="shared" si="3"/>
        <v>8583.75</v>
      </c>
      <c r="K18" s="125">
        <f t="shared" si="3"/>
        <v>8732.4</v>
      </c>
      <c r="L18" s="125">
        <f t="shared" si="3"/>
        <v>8656.31</v>
      </c>
      <c r="M18" s="125">
        <f t="shared" si="3"/>
        <v>8764.61</v>
      </c>
      <c r="N18" s="171">
        <f t="shared" si="2"/>
        <v>43357.95</v>
      </c>
    </row>
    <row r="19" spans="1:14" ht="15.75" thickBot="1">
      <c r="A19" s="200"/>
      <c r="B19" s="200" t="s">
        <v>132</v>
      </c>
      <c r="C19" s="203" t="s">
        <v>135</v>
      </c>
      <c r="D19" s="206" t="s">
        <v>135</v>
      </c>
      <c r="E19" s="203" t="s">
        <v>135</v>
      </c>
      <c r="F19" s="203" t="s">
        <v>135</v>
      </c>
      <c r="G19" s="203" t="s">
        <v>135</v>
      </c>
      <c r="H19" s="125">
        <f>'ЦБС 3'!D9</f>
        <v>56.21</v>
      </c>
      <c r="I19" s="125">
        <f>'ЦБС 3'!E9</f>
        <v>0</v>
      </c>
      <c r="J19" s="125">
        <f>'ЦБС 3'!F9</f>
        <v>56.21</v>
      </c>
      <c r="K19" s="125">
        <f>'ЦБС 3'!G9</f>
        <v>56.21</v>
      </c>
      <c r="L19" s="125">
        <f>'ЦБС 3'!H9</f>
        <v>56.21</v>
      </c>
      <c r="M19" s="125">
        <f>'ЦБС 3'!I9</f>
        <v>56.21</v>
      </c>
      <c r="N19" s="171">
        <f>SUM(H19,J19:M19)</f>
        <v>281.05</v>
      </c>
    </row>
    <row r="20" spans="1:14" ht="15.75" thickBot="1">
      <c r="A20" s="200"/>
      <c r="B20" s="200" t="s">
        <v>133</v>
      </c>
      <c r="C20" s="203" t="s">
        <v>135</v>
      </c>
      <c r="D20" s="206" t="s">
        <v>135</v>
      </c>
      <c r="E20" s="203" t="s">
        <v>135</v>
      </c>
      <c r="F20" s="203" t="s">
        <v>135</v>
      </c>
      <c r="G20" s="203" t="s">
        <v>135</v>
      </c>
      <c r="H20" s="125">
        <f>'ЦБС 3'!D10</f>
        <v>3257.58</v>
      </c>
      <c r="I20" s="125">
        <f>'ЦБС 3'!E10</f>
        <v>0</v>
      </c>
      <c r="J20" s="125">
        <f>'ЦБС 3'!F10</f>
        <v>3170.09</v>
      </c>
      <c r="K20" s="125">
        <f>'ЦБС 3'!G10</f>
        <v>3257.59</v>
      </c>
      <c r="L20" s="125">
        <f>'ЦБС 3'!H10</f>
        <v>3170.09</v>
      </c>
      <c r="M20" s="125">
        <f>'ЦБС 3'!I10</f>
        <v>3257.59</v>
      </c>
      <c r="N20" s="171">
        <f t="shared" si="2"/>
        <v>16112.94</v>
      </c>
    </row>
    <row r="21" spans="1:14" ht="15.75" thickBot="1">
      <c r="A21" s="200"/>
      <c r="B21" s="200" t="s">
        <v>112</v>
      </c>
      <c r="C21" s="203" t="s">
        <v>135</v>
      </c>
      <c r="D21" s="206" t="s">
        <v>135</v>
      </c>
      <c r="E21" s="203" t="s">
        <v>135</v>
      </c>
      <c r="F21" s="203" t="s">
        <v>135</v>
      </c>
      <c r="G21" s="203" t="s">
        <v>135</v>
      </c>
      <c r="H21" s="125">
        <f>'ЦБС 3'!D11</f>
        <v>5307.09</v>
      </c>
      <c r="I21" s="125">
        <f>'ЦБС 3'!E11</f>
        <v>0</v>
      </c>
      <c r="J21" s="125">
        <f>'ЦБС 3'!F11</f>
        <v>5357.45</v>
      </c>
      <c r="K21" s="125">
        <f>'ЦБС 3'!G11</f>
        <v>5418.6</v>
      </c>
      <c r="L21" s="125">
        <f>'ЦБС 3'!H11</f>
        <v>5430.01</v>
      </c>
      <c r="M21" s="125">
        <f>'ЦБС 3'!I11</f>
        <v>5450.81</v>
      </c>
      <c r="N21" s="171">
        <f t="shared" si="2"/>
        <v>26963.960000000003</v>
      </c>
    </row>
    <row r="22" spans="1:14" ht="15.75" thickBot="1">
      <c r="A22" s="200"/>
      <c r="B22" s="200" t="s">
        <v>134</v>
      </c>
      <c r="C22" s="203" t="s">
        <v>135</v>
      </c>
      <c r="D22" s="206" t="s">
        <v>135</v>
      </c>
      <c r="E22" s="203" t="s">
        <v>135</v>
      </c>
      <c r="F22" s="203" t="s">
        <v>135</v>
      </c>
      <c r="G22" s="203" t="s">
        <v>135</v>
      </c>
      <c r="H22" s="125">
        <f>'ЦБС 3'!D12</f>
        <v>0</v>
      </c>
      <c r="I22" s="125">
        <f>'ЦБС 3'!E12</f>
        <v>0</v>
      </c>
      <c r="J22" s="125">
        <f>'ЦБС 3'!F12</f>
        <v>0</v>
      </c>
      <c r="K22" s="125">
        <f>'ЦБС 3'!G12</f>
        <v>0</v>
      </c>
      <c r="L22" s="125">
        <f>'ЦБС 3'!H12</f>
        <v>0</v>
      </c>
      <c r="M22" s="125">
        <f>'ЦБС 3'!I12</f>
        <v>0</v>
      </c>
      <c r="N22" s="171">
        <f t="shared" si="2"/>
        <v>0</v>
      </c>
    </row>
  </sheetData>
  <mergeCells count="15">
    <mergeCell ref="H3:N3"/>
    <mergeCell ref="G3:G5"/>
    <mergeCell ref="D8:D9"/>
    <mergeCell ref="D11:D17"/>
    <mergeCell ref="M1:N1"/>
    <mergeCell ref="A2:N2"/>
    <mergeCell ref="A3:A5"/>
    <mergeCell ref="B3:B5"/>
    <mergeCell ref="C3:C5"/>
    <mergeCell ref="D3:D5"/>
    <mergeCell ref="E3:F3"/>
    <mergeCell ref="E4:E5"/>
    <mergeCell ref="F4:F5"/>
    <mergeCell ref="H4:I4"/>
    <mergeCell ref="A10:N10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"/>
  <sheetViews>
    <sheetView showRuler="0" view="pageBreakPreview" zoomScaleSheetLayoutView="100" workbookViewId="0">
      <selection activeCell="I27" sqref="I27"/>
    </sheetView>
  </sheetViews>
  <sheetFormatPr defaultRowHeight="15"/>
  <cols>
    <col min="1" max="1" width="15.7109375" customWidth="1"/>
    <col min="2" max="2" width="49.5703125" customWidth="1"/>
    <col min="4" max="4" width="11.5703125" customWidth="1"/>
    <col min="5" max="5" width="9.7109375" customWidth="1"/>
    <col min="6" max="6" width="11.28515625" customWidth="1"/>
    <col min="7" max="7" width="11" customWidth="1"/>
    <col min="8" max="8" width="11.5703125" customWidth="1"/>
    <col min="9" max="9" width="12.7109375" customWidth="1"/>
  </cols>
  <sheetData>
    <row r="1" spans="1:9">
      <c r="A1" s="323" t="s">
        <v>114</v>
      </c>
      <c r="B1" s="324"/>
      <c r="C1" s="324"/>
      <c r="D1" s="324"/>
      <c r="E1" s="324"/>
      <c r="F1" s="324"/>
      <c r="G1" s="324"/>
      <c r="H1" s="324"/>
      <c r="I1" s="324"/>
    </row>
    <row r="2" spans="1:9" ht="15.75" thickBot="1">
      <c r="A2" s="325"/>
      <c r="B2" s="325"/>
      <c r="C2" s="325"/>
      <c r="D2" s="325"/>
      <c r="E2" s="325"/>
      <c r="F2" s="325"/>
      <c r="G2" s="325"/>
      <c r="H2" s="325"/>
      <c r="I2" s="325"/>
    </row>
    <row r="3" spans="1:9" ht="27.75" customHeight="1" thickBot="1">
      <c r="A3" s="222" t="s">
        <v>32</v>
      </c>
      <c r="B3" s="222" t="s">
        <v>33</v>
      </c>
      <c r="C3" s="222" t="s">
        <v>34</v>
      </c>
      <c r="D3" s="225" t="s">
        <v>35</v>
      </c>
      <c r="E3" s="225"/>
      <c r="F3" s="225"/>
      <c r="G3" s="225"/>
      <c r="H3" s="225"/>
      <c r="I3" s="226"/>
    </row>
    <row r="4" spans="1:9" ht="15.75" thickBot="1">
      <c r="A4" s="223"/>
      <c r="B4" s="223"/>
      <c r="C4" s="223"/>
      <c r="D4" s="227" t="s">
        <v>36</v>
      </c>
      <c r="E4" s="228"/>
      <c r="F4" s="222" t="s">
        <v>125</v>
      </c>
      <c r="G4" s="222" t="s">
        <v>156</v>
      </c>
      <c r="H4" s="222" t="s">
        <v>157</v>
      </c>
      <c r="I4" s="222" t="s">
        <v>158</v>
      </c>
    </row>
    <row r="5" spans="1:9" ht="50.25" customHeight="1" thickBot="1">
      <c r="A5" s="224"/>
      <c r="B5" s="224"/>
      <c r="C5" s="223"/>
      <c r="D5" s="70" t="s">
        <v>9</v>
      </c>
      <c r="E5" s="70" t="s">
        <v>37</v>
      </c>
      <c r="F5" s="224"/>
      <c r="G5" s="224"/>
      <c r="H5" s="224"/>
      <c r="I5" s="224"/>
    </row>
    <row r="6" spans="1:9" ht="30" customHeight="1" thickBot="1">
      <c r="A6" s="17" t="s">
        <v>43</v>
      </c>
      <c r="B6" s="48" t="s">
        <v>13</v>
      </c>
      <c r="C6" s="160" t="s">
        <v>15</v>
      </c>
      <c r="D6" s="104">
        <f>'ЦБС 3'!D11</f>
        <v>5307.09</v>
      </c>
      <c r="E6" s="104">
        <f>'ЦБС 3'!E11</f>
        <v>0</v>
      </c>
      <c r="F6" s="104">
        <f>'ЦБС 3'!F11</f>
        <v>5357.45</v>
      </c>
      <c r="G6" s="104">
        <f>'ЦБС 3'!G11</f>
        <v>5418.6</v>
      </c>
      <c r="H6" s="104">
        <f>'ЦБС 3'!H11</f>
        <v>5430.01</v>
      </c>
      <c r="I6" s="104">
        <f>'ЦБС 3'!I11</f>
        <v>5450.81</v>
      </c>
    </row>
    <row r="7" spans="1:9">
      <c r="B7" s="61"/>
      <c r="D7" s="105"/>
      <c r="E7" s="105"/>
      <c r="F7" s="105"/>
      <c r="G7" s="105"/>
      <c r="H7" s="105"/>
      <c r="I7" s="105"/>
    </row>
    <row r="8" spans="1:9">
      <c r="D8" s="105"/>
      <c r="E8" s="105"/>
      <c r="F8" s="105"/>
      <c r="G8" s="105"/>
      <c r="H8" s="105"/>
      <c r="I8" s="105"/>
    </row>
  </sheetData>
  <mergeCells count="10">
    <mergeCell ref="G4:G5"/>
    <mergeCell ref="H4:H5"/>
    <mergeCell ref="A1:I2"/>
    <mergeCell ref="A3:A5"/>
    <mergeCell ref="B3:B5"/>
    <mergeCell ref="C3:C5"/>
    <mergeCell ref="D3:I3"/>
    <mergeCell ref="I4:I5"/>
    <mergeCell ref="D4:E4"/>
    <mergeCell ref="F4:F5"/>
  </mergeCells>
  <pageMargins left="0.25" right="0.25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4"/>
  <sheetViews>
    <sheetView view="pageBreakPreview" zoomScale="95" zoomScaleSheetLayoutView="95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I29" sqref="I29"/>
    </sheetView>
  </sheetViews>
  <sheetFormatPr defaultRowHeight="15"/>
  <cols>
    <col min="1" max="1" width="6.7109375" customWidth="1"/>
    <col min="2" max="2" width="41" customWidth="1"/>
    <col min="3" max="3" width="15.140625" customWidth="1"/>
    <col min="4" max="6" width="11.5703125" customWidth="1"/>
    <col min="7" max="7" width="11" bestFit="1" customWidth="1"/>
    <col min="8" max="8" width="11.5703125" customWidth="1"/>
    <col min="9" max="9" width="11.28515625" customWidth="1"/>
  </cols>
  <sheetData>
    <row r="1" spans="1:9" ht="26.25" customHeight="1">
      <c r="A1" s="338" t="s">
        <v>115</v>
      </c>
      <c r="B1" s="339"/>
      <c r="C1" s="339"/>
      <c r="D1" s="339"/>
      <c r="E1" s="339"/>
      <c r="F1" s="339"/>
      <c r="G1" s="339"/>
      <c r="H1" s="339"/>
      <c r="I1" s="339"/>
    </row>
    <row r="2" spans="1:9" ht="36" customHeight="1" thickBot="1">
      <c r="A2" s="340"/>
      <c r="B2" s="340"/>
      <c r="C2" s="340"/>
      <c r="D2" s="340"/>
      <c r="E2" s="340"/>
      <c r="F2" s="340"/>
      <c r="G2" s="340"/>
      <c r="H2" s="340"/>
      <c r="I2" s="340"/>
    </row>
    <row r="3" spans="1:9">
      <c r="A3" s="269" t="s">
        <v>0</v>
      </c>
      <c r="B3" s="269" t="s">
        <v>166</v>
      </c>
      <c r="C3" s="269" t="s">
        <v>243</v>
      </c>
      <c r="D3" s="341" t="s">
        <v>59</v>
      </c>
      <c r="E3" s="341"/>
      <c r="F3" s="341"/>
      <c r="G3" s="341"/>
      <c r="H3" s="341"/>
      <c r="I3" s="342"/>
    </row>
    <row r="4" spans="1:9" ht="5.25" customHeight="1" thickBot="1">
      <c r="A4" s="282"/>
      <c r="B4" s="282"/>
      <c r="C4" s="282"/>
      <c r="D4" s="343"/>
      <c r="E4" s="343"/>
      <c r="F4" s="343"/>
      <c r="G4" s="343"/>
      <c r="H4" s="343"/>
      <c r="I4" s="344"/>
    </row>
    <row r="5" spans="1:9" ht="15.75" thickBot="1">
      <c r="A5" s="282"/>
      <c r="B5" s="282"/>
      <c r="C5" s="282"/>
      <c r="D5" s="301" t="s">
        <v>60</v>
      </c>
      <c r="E5" s="228"/>
      <c r="F5" s="269" t="s">
        <v>124</v>
      </c>
      <c r="G5" s="269" t="s">
        <v>148</v>
      </c>
      <c r="H5" s="269" t="s">
        <v>155</v>
      </c>
      <c r="I5" s="269" t="s">
        <v>150</v>
      </c>
    </row>
    <row r="6" spans="1:9" ht="39" thickBot="1">
      <c r="A6" s="283"/>
      <c r="B6" s="283"/>
      <c r="C6" s="283"/>
      <c r="D6" s="72" t="s">
        <v>9</v>
      </c>
      <c r="E6" s="72" t="s">
        <v>37</v>
      </c>
      <c r="F6" s="283"/>
      <c r="G6" s="283"/>
      <c r="H6" s="283"/>
      <c r="I6" s="283"/>
    </row>
    <row r="7" spans="1:9" ht="15.75" thickBot="1">
      <c r="A7" s="34">
        <v>1</v>
      </c>
      <c r="B7" s="30">
        <v>2</v>
      </c>
      <c r="C7" s="30">
        <v>3</v>
      </c>
      <c r="D7" s="30">
        <v>11</v>
      </c>
      <c r="E7" s="70">
        <v>12</v>
      </c>
      <c r="F7" s="81"/>
      <c r="G7" s="81">
        <v>13</v>
      </c>
      <c r="H7" s="81">
        <v>13</v>
      </c>
      <c r="I7" s="30">
        <v>13</v>
      </c>
    </row>
    <row r="8" spans="1:9" ht="15.75" thickBot="1">
      <c r="A8" s="332"/>
      <c r="B8" s="332" t="s">
        <v>208</v>
      </c>
      <c r="C8" s="22" t="s">
        <v>61</v>
      </c>
      <c r="D8" s="87">
        <f t="shared" ref="D8:I8" si="0">SUM(D9:D12)</f>
        <v>8620.880000000001</v>
      </c>
      <c r="E8" s="87">
        <f t="shared" si="0"/>
        <v>0</v>
      </c>
      <c r="F8" s="87">
        <f t="shared" si="0"/>
        <v>8583.75</v>
      </c>
      <c r="G8" s="87">
        <f t="shared" si="0"/>
        <v>8732.4000000000015</v>
      </c>
      <c r="H8" s="87">
        <f t="shared" si="0"/>
        <v>8656.3100000000013</v>
      </c>
      <c r="I8" s="87">
        <f t="shared" si="0"/>
        <v>8764.61</v>
      </c>
    </row>
    <row r="9" spans="1:9" ht="26.25" thickBot="1">
      <c r="A9" s="333"/>
      <c r="B9" s="333"/>
      <c r="C9" s="16" t="s">
        <v>70</v>
      </c>
      <c r="D9" s="128">
        <f t="shared" ref="D9:I9" si="1">D14</f>
        <v>56.21</v>
      </c>
      <c r="E9" s="128">
        <f t="shared" si="1"/>
        <v>0</v>
      </c>
      <c r="F9" s="128">
        <f t="shared" si="1"/>
        <v>56.21</v>
      </c>
      <c r="G9" s="128">
        <f t="shared" si="1"/>
        <v>56.21</v>
      </c>
      <c r="H9" s="128">
        <f t="shared" si="1"/>
        <v>56.21</v>
      </c>
      <c r="I9" s="128">
        <f t="shared" si="1"/>
        <v>56.21</v>
      </c>
    </row>
    <row r="10" spans="1:9" ht="26.25" thickBot="1">
      <c r="A10" s="333"/>
      <c r="B10" s="333"/>
      <c r="C10" s="16" t="s">
        <v>62</v>
      </c>
      <c r="D10" s="128">
        <f t="shared" ref="D10:I10" si="2">D15</f>
        <v>3257.58</v>
      </c>
      <c r="E10" s="128">
        <f t="shared" si="2"/>
        <v>0</v>
      </c>
      <c r="F10" s="128">
        <f t="shared" si="2"/>
        <v>3170.09</v>
      </c>
      <c r="G10" s="128">
        <f t="shared" si="2"/>
        <v>3257.59</v>
      </c>
      <c r="H10" s="128">
        <f t="shared" si="2"/>
        <v>3170.09</v>
      </c>
      <c r="I10" s="128">
        <f t="shared" si="2"/>
        <v>3257.59</v>
      </c>
    </row>
    <row r="11" spans="1:9" ht="15.75" thickBot="1">
      <c r="A11" s="333"/>
      <c r="B11" s="333"/>
      <c r="C11" s="16" t="s">
        <v>63</v>
      </c>
      <c r="D11" s="128">
        <f t="shared" ref="D11:I11" si="3">D16</f>
        <v>5307.09</v>
      </c>
      <c r="E11" s="128">
        <f t="shared" si="3"/>
        <v>0</v>
      </c>
      <c r="F11" s="128">
        <f t="shared" si="3"/>
        <v>5357.45</v>
      </c>
      <c r="G11" s="128">
        <f t="shared" si="3"/>
        <v>5418.6</v>
      </c>
      <c r="H11" s="128">
        <f t="shared" si="3"/>
        <v>5430.01</v>
      </c>
      <c r="I11" s="128">
        <f t="shared" si="3"/>
        <v>5450.81</v>
      </c>
    </row>
    <row r="12" spans="1:9" ht="26.25" thickBot="1">
      <c r="A12" s="334"/>
      <c r="B12" s="334"/>
      <c r="C12" s="16" t="s">
        <v>64</v>
      </c>
      <c r="D12" s="128">
        <f t="shared" ref="D12:I12" si="4">D17</f>
        <v>0</v>
      </c>
      <c r="E12" s="128">
        <f t="shared" si="4"/>
        <v>0</v>
      </c>
      <c r="F12" s="128">
        <f t="shared" si="4"/>
        <v>0</v>
      </c>
      <c r="G12" s="128">
        <f t="shared" si="4"/>
        <v>0</v>
      </c>
      <c r="H12" s="128">
        <f t="shared" si="4"/>
        <v>0</v>
      </c>
      <c r="I12" s="128">
        <f t="shared" si="4"/>
        <v>0</v>
      </c>
    </row>
    <row r="13" spans="1:9" ht="17.25" customHeight="1" thickBot="1">
      <c r="A13" s="332"/>
      <c r="B13" s="332" t="s">
        <v>206</v>
      </c>
      <c r="C13" s="22" t="s">
        <v>72</v>
      </c>
      <c r="D13" s="87">
        <f t="shared" ref="D13:I13" si="5">SUM(D14:D17)</f>
        <v>8620.880000000001</v>
      </c>
      <c r="E13" s="87">
        <f t="shared" si="5"/>
        <v>0</v>
      </c>
      <c r="F13" s="87">
        <f t="shared" si="5"/>
        <v>8583.75</v>
      </c>
      <c r="G13" s="87">
        <f t="shared" ref="G13:H13" si="6">SUM(G14:G17)</f>
        <v>8732.4000000000015</v>
      </c>
      <c r="H13" s="87">
        <f t="shared" si="6"/>
        <v>8656.3100000000013</v>
      </c>
      <c r="I13" s="87">
        <f t="shared" si="5"/>
        <v>8764.61</v>
      </c>
    </row>
    <row r="14" spans="1:9" ht="32.25" customHeight="1" thickBot="1">
      <c r="A14" s="333"/>
      <c r="B14" s="333"/>
      <c r="C14" s="47" t="s">
        <v>145</v>
      </c>
      <c r="D14" s="103">
        <f t="shared" ref="D14:I14" si="7">D20+D35+D40+D45</f>
        <v>56.21</v>
      </c>
      <c r="E14" s="103">
        <f t="shared" si="7"/>
        <v>0</v>
      </c>
      <c r="F14" s="103">
        <f t="shared" si="7"/>
        <v>56.21</v>
      </c>
      <c r="G14" s="103">
        <f t="shared" si="7"/>
        <v>56.21</v>
      </c>
      <c r="H14" s="103">
        <f t="shared" si="7"/>
        <v>56.21</v>
      </c>
      <c r="I14" s="103">
        <f t="shared" si="7"/>
        <v>56.21</v>
      </c>
    </row>
    <row r="15" spans="1:9" ht="26.25" thickBot="1">
      <c r="A15" s="333"/>
      <c r="B15" s="333"/>
      <c r="C15" s="16" t="s">
        <v>62</v>
      </c>
      <c r="D15" s="103">
        <f t="shared" ref="D15:I15" si="8">D21+D36+D41+D46</f>
        <v>3257.58</v>
      </c>
      <c r="E15" s="103">
        <f t="shared" si="8"/>
        <v>0</v>
      </c>
      <c r="F15" s="103">
        <f t="shared" si="8"/>
        <v>3170.09</v>
      </c>
      <c r="G15" s="103">
        <f t="shared" si="8"/>
        <v>3257.59</v>
      </c>
      <c r="H15" s="103">
        <f t="shared" si="8"/>
        <v>3170.09</v>
      </c>
      <c r="I15" s="103">
        <f t="shared" si="8"/>
        <v>3257.59</v>
      </c>
    </row>
    <row r="16" spans="1:9" ht="15.75" thickBot="1">
      <c r="A16" s="333"/>
      <c r="B16" s="333"/>
      <c r="C16" s="16" t="s">
        <v>63</v>
      </c>
      <c r="D16" s="103">
        <f t="shared" ref="D16:I16" si="9">D22+D37+D42+D47</f>
        <v>5307.09</v>
      </c>
      <c r="E16" s="103">
        <f t="shared" si="9"/>
        <v>0</v>
      </c>
      <c r="F16" s="103">
        <f t="shared" si="9"/>
        <v>5357.45</v>
      </c>
      <c r="G16" s="103">
        <f t="shared" si="9"/>
        <v>5418.6</v>
      </c>
      <c r="H16" s="103">
        <f t="shared" si="9"/>
        <v>5430.01</v>
      </c>
      <c r="I16" s="103">
        <f t="shared" si="9"/>
        <v>5450.81</v>
      </c>
    </row>
    <row r="17" spans="1:10" ht="30.75" customHeight="1" thickBot="1">
      <c r="A17" s="334"/>
      <c r="B17" s="334"/>
      <c r="C17" s="16" t="s">
        <v>64</v>
      </c>
      <c r="D17" s="103">
        <f t="shared" ref="D17:I17" si="10">D23+D38+D43+D48</f>
        <v>0</v>
      </c>
      <c r="E17" s="103">
        <f t="shared" si="10"/>
        <v>0</v>
      </c>
      <c r="F17" s="103">
        <f t="shared" si="10"/>
        <v>0</v>
      </c>
      <c r="G17" s="103">
        <f t="shared" si="10"/>
        <v>0</v>
      </c>
      <c r="H17" s="103">
        <f t="shared" si="10"/>
        <v>0</v>
      </c>
      <c r="I17" s="103">
        <f t="shared" si="10"/>
        <v>0</v>
      </c>
    </row>
    <row r="18" spans="1:10" ht="19.5" customHeight="1" thickBot="1">
      <c r="A18" s="302" t="s">
        <v>202</v>
      </c>
      <c r="B18" s="303"/>
      <c r="C18" s="303"/>
      <c r="D18" s="303"/>
      <c r="E18" s="303"/>
      <c r="F18" s="303"/>
      <c r="G18" s="303"/>
      <c r="H18" s="303"/>
      <c r="I18" s="304"/>
      <c r="J18" s="36"/>
    </row>
    <row r="19" spans="1:10" ht="15.75" thickBot="1">
      <c r="A19" s="241">
        <v>1</v>
      </c>
      <c r="B19" s="305" t="s">
        <v>203</v>
      </c>
      <c r="C19" s="170" t="s">
        <v>61</v>
      </c>
      <c r="D19" s="87">
        <f t="shared" ref="D19:I19" si="11">SUM(D20:D23)</f>
        <v>5391.45</v>
      </c>
      <c r="E19" s="87">
        <f t="shared" si="11"/>
        <v>0</v>
      </c>
      <c r="F19" s="87">
        <f>SUM(F20:F23)</f>
        <v>5354.3099999999995</v>
      </c>
      <c r="G19" s="87">
        <f t="shared" si="11"/>
        <v>5502.96</v>
      </c>
      <c r="H19" s="87">
        <f t="shared" si="11"/>
        <v>5426.87</v>
      </c>
      <c r="I19" s="87">
        <f t="shared" si="11"/>
        <v>5535.17</v>
      </c>
    </row>
    <row r="20" spans="1:10" ht="30.75" customHeight="1" thickBot="1">
      <c r="A20" s="242"/>
      <c r="B20" s="306"/>
      <c r="C20" s="158" t="s">
        <v>104</v>
      </c>
      <c r="D20" s="168">
        <f t="shared" ref="D20:I20" si="12">D25+D30</f>
        <v>0</v>
      </c>
      <c r="E20" s="168">
        <f t="shared" si="12"/>
        <v>0</v>
      </c>
      <c r="F20" s="168">
        <f t="shared" si="12"/>
        <v>0</v>
      </c>
      <c r="G20" s="168">
        <f t="shared" si="12"/>
        <v>0</v>
      </c>
      <c r="H20" s="168">
        <f t="shared" si="12"/>
        <v>0</v>
      </c>
      <c r="I20" s="168">
        <f t="shared" si="12"/>
        <v>0</v>
      </c>
    </row>
    <row r="21" spans="1:10" ht="32.25" customHeight="1" thickBot="1">
      <c r="A21" s="242"/>
      <c r="B21" s="306"/>
      <c r="C21" s="158" t="s">
        <v>62</v>
      </c>
      <c r="D21" s="168">
        <f t="shared" ref="D21:I21" si="13">D26+D31</f>
        <v>87.5</v>
      </c>
      <c r="E21" s="168">
        <f t="shared" si="13"/>
        <v>0</v>
      </c>
      <c r="F21" s="168">
        <f t="shared" si="13"/>
        <v>0</v>
      </c>
      <c r="G21" s="168">
        <f t="shared" si="13"/>
        <v>87.5</v>
      </c>
      <c r="H21" s="168">
        <f t="shared" si="13"/>
        <v>0</v>
      </c>
      <c r="I21" s="168">
        <f t="shared" si="13"/>
        <v>87.5</v>
      </c>
    </row>
    <row r="22" spans="1:10" ht="15.75" thickBot="1">
      <c r="A22" s="242"/>
      <c r="B22" s="306"/>
      <c r="C22" s="158" t="s">
        <v>63</v>
      </c>
      <c r="D22" s="168">
        <f>D27+D32</f>
        <v>5303.95</v>
      </c>
      <c r="E22" s="168">
        <f t="shared" ref="E22:I22" si="14">E27+E32</f>
        <v>0</v>
      </c>
      <c r="F22" s="168">
        <f t="shared" si="14"/>
        <v>5354.3099999999995</v>
      </c>
      <c r="G22" s="168">
        <f t="shared" si="14"/>
        <v>5415.46</v>
      </c>
      <c r="H22" s="168">
        <f t="shared" si="14"/>
        <v>5426.87</v>
      </c>
      <c r="I22" s="168">
        <f t="shared" si="14"/>
        <v>5447.67</v>
      </c>
    </row>
    <row r="23" spans="1:10" ht="26.25" thickBot="1">
      <c r="A23" s="243"/>
      <c r="B23" s="307"/>
      <c r="C23" s="158" t="s">
        <v>64</v>
      </c>
      <c r="D23" s="168">
        <f t="shared" ref="D23:I23" si="15">D28+D33</f>
        <v>0</v>
      </c>
      <c r="E23" s="168">
        <f t="shared" si="15"/>
        <v>0</v>
      </c>
      <c r="F23" s="168">
        <f t="shared" si="15"/>
        <v>0</v>
      </c>
      <c r="G23" s="168">
        <f t="shared" si="15"/>
        <v>0</v>
      </c>
      <c r="H23" s="168">
        <f t="shared" si="15"/>
        <v>0</v>
      </c>
      <c r="I23" s="168">
        <f t="shared" si="15"/>
        <v>0</v>
      </c>
    </row>
    <row r="24" spans="1:10" ht="20.25" customHeight="1" thickBot="1">
      <c r="A24" s="332"/>
      <c r="B24" s="335" t="s">
        <v>169</v>
      </c>
      <c r="C24" s="22" t="s">
        <v>72</v>
      </c>
      <c r="D24" s="87">
        <f t="shared" ref="D24:I24" si="16">SUM(D25:D28)</f>
        <v>4930.8</v>
      </c>
      <c r="E24" s="87">
        <f t="shared" si="16"/>
        <v>0</v>
      </c>
      <c r="F24" s="87">
        <f t="shared" si="16"/>
        <v>4970.79</v>
      </c>
      <c r="G24" s="87">
        <f t="shared" ref="G24:H24" si="17">SUM(G25:G28)</f>
        <v>5012.37</v>
      </c>
      <c r="H24" s="87">
        <f t="shared" si="17"/>
        <v>5012.37</v>
      </c>
      <c r="I24" s="87">
        <f t="shared" si="16"/>
        <v>5012.37</v>
      </c>
    </row>
    <row r="25" spans="1:10" ht="26.25" thickBot="1">
      <c r="A25" s="333"/>
      <c r="B25" s="336"/>
      <c r="C25" s="47" t="s">
        <v>147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10" ht="26.25" thickBot="1">
      <c r="A26" s="333"/>
      <c r="B26" s="336"/>
      <c r="C26" s="16" t="s">
        <v>62</v>
      </c>
      <c r="D26" s="89"/>
      <c r="E26" s="89"/>
      <c r="F26" s="89"/>
      <c r="G26" s="89"/>
      <c r="H26" s="89"/>
      <c r="I26" s="89"/>
    </row>
    <row r="27" spans="1:10" ht="15.75" thickBot="1">
      <c r="A27" s="333"/>
      <c r="B27" s="336"/>
      <c r="C27" s="16" t="s">
        <v>63</v>
      </c>
      <c r="D27" s="89">
        <v>4930.8</v>
      </c>
      <c r="E27" s="89"/>
      <c r="F27" s="89">
        <v>4970.79</v>
      </c>
      <c r="G27" s="89">
        <v>5012.37</v>
      </c>
      <c r="H27" s="89">
        <v>5012.37</v>
      </c>
      <c r="I27" s="89">
        <v>5012.37</v>
      </c>
    </row>
    <row r="28" spans="1:10" ht="26.25" thickBot="1">
      <c r="A28" s="334"/>
      <c r="B28" s="337"/>
      <c r="C28" s="16" t="s">
        <v>64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</row>
    <row r="29" spans="1:10" ht="15.75" thickBot="1">
      <c r="A29" s="332"/>
      <c r="B29" s="335" t="s">
        <v>170</v>
      </c>
      <c r="C29" s="22" t="s">
        <v>72</v>
      </c>
      <c r="D29" s="87">
        <f t="shared" ref="D29:I29" si="18">SUM(D30:D33)</f>
        <v>460.65</v>
      </c>
      <c r="E29" s="87">
        <f t="shared" si="18"/>
        <v>0</v>
      </c>
      <c r="F29" s="87">
        <f t="shared" si="18"/>
        <v>383.52</v>
      </c>
      <c r="G29" s="87">
        <f t="shared" ref="G29:H29" si="19">SUM(G30:G33)</f>
        <v>490.59</v>
      </c>
      <c r="H29" s="87">
        <f t="shared" si="19"/>
        <v>414.5</v>
      </c>
      <c r="I29" s="87">
        <f t="shared" si="18"/>
        <v>522.79999999999995</v>
      </c>
    </row>
    <row r="30" spans="1:10" ht="26.25" thickBot="1">
      <c r="A30" s="333"/>
      <c r="B30" s="336"/>
      <c r="C30" s="47" t="s">
        <v>147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</row>
    <row r="31" spans="1:10" ht="26.25" thickBot="1">
      <c r="A31" s="333"/>
      <c r="B31" s="336"/>
      <c r="C31" s="16" t="s">
        <v>62</v>
      </c>
      <c r="D31" s="89">
        <v>87.5</v>
      </c>
      <c r="E31" s="89"/>
      <c r="F31" s="89"/>
      <c r="G31" s="89">
        <v>87.5</v>
      </c>
      <c r="H31" s="89"/>
      <c r="I31" s="89">
        <v>87.5</v>
      </c>
    </row>
    <row r="32" spans="1:10" ht="15.75" thickBot="1">
      <c r="A32" s="333"/>
      <c r="B32" s="336"/>
      <c r="C32" s="16" t="s">
        <v>63</v>
      </c>
      <c r="D32" s="89">
        <f>368.77+4.38</f>
        <v>373.15</v>
      </c>
      <c r="E32" s="89"/>
      <c r="F32" s="89">
        <v>383.52</v>
      </c>
      <c r="G32" s="89">
        <f>398.71+4.38</f>
        <v>403.09</v>
      </c>
      <c r="H32" s="89">
        <v>414.5</v>
      </c>
      <c r="I32" s="89">
        <f>430.92+4.38</f>
        <v>435.3</v>
      </c>
    </row>
    <row r="33" spans="1:9" ht="26.25" thickBot="1">
      <c r="A33" s="334"/>
      <c r="B33" s="337"/>
      <c r="C33" s="16" t="s">
        <v>64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</row>
    <row r="34" spans="1:9" ht="15.75" customHeight="1" thickBot="1">
      <c r="A34" s="329">
        <v>2</v>
      </c>
      <c r="B34" s="286" t="s">
        <v>172</v>
      </c>
      <c r="C34" s="22" t="s">
        <v>61</v>
      </c>
      <c r="D34" s="97">
        <f t="shared" ref="D34:I34" si="20">SUM(D35:D38)</f>
        <v>3166.49</v>
      </c>
      <c r="E34" s="97">
        <f t="shared" si="20"/>
        <v>0</v>
      </c>
      <c r="F34" s="97">
        <f t="shared" si="20"/>
        <v>3166.5</v>
      </c>
      <c r="G34" s="97">
        <f t="shared" ref="G34:H34" si="21">SUM(G35:G38)</f>
        <v>3166.5</v>
      </c>
      <c r="H34" s="97">
        <f t="shared" si="21"/>
        <v>3166.5</v>
      </c>
      <c r="I34" s="97">
        <f t="shared" si="20"/>
        <v>3166.5</v>
      </c>
    </row>
    <row r="35" spans="1:9" ht="26.25" thickBot="1">
      <c r="A35" s="330"/>
      <c r="B35" s="264"/>
      <c r="C35" s="16" t="s">
        <v>70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</row>
    <row r="36" spans="1:9" ht="26.25" thickBot="1">
      <c r="A36" s="330"/>
      <c r="B36" s="264"/>
      <c r="C36" s="16" t="s">
        <v>62</v>
      </c>
      <c r="D36" s="99">
        <v>3166.49</v>
      </c>
      <c r="E36" s="99">
        <v>0</v>
      </c>
      <c r="F36" s="99">
        <v>3166.5</v>
      </c>
      <c r="G36" s="99">
        <v>3166.5</v>
      </c>
      <c r="H36" s="99">
        <v>3166.5</v>
      </c>
      <c r="I36" s="99">
        <v>3166.5</v>
      </c>
    </row>
    <row r="37" spans="1:9" ht="15.75" thickBot="1">
      <c r="A37" s="330"/>
      <c r="B37" s="264"/>
      <c r="C37" s="16" t="s">
        <v>63</v>
      </c>
      <c r="D37" s="99"/>
      <c r="E37" s="99">
        <v>0</v>
      </c>
      <c r="F37" s="99"/>
      <c r="G37" s="99"/>
      <c r="H37" s="99">
        <f>G37*1.04</f>
        <v>0</v>
      </c>
      <c r="I37" s="99">
        <f>H37*1.04</f>
        <v>0</v>
      </c>
    </row>
    <row r="38" spans="1:9" ht="26.25" thickBot="1">
      <c r="A38" s="331"/>
      <c r="B38" s="265"/>
      <c r="C38" s="18" t="s">
        <v>64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</row>
    <row r="39" spans="1:9" ht="15.75" thickBot="1">
      <c r="A39" s="332">
        <v>3</v>
      </c>
      <c r="B39" s="335" t="s">
        <v>210</v>
      </c>
      <c r="C39" s="62" t="s">
        <v>61</v>
      </c>
      <c r="D39" s="97">
        <f t="shared" ref="D39:I39" si="22">SUM(D40:D43)</f>
        <v>62.94</v>
      </c>
      <c r="E39" s="97">
        <f t="shared" si="22"/>
        <v>0</v>
      </c>
      <c r="F39" s="97">
        <f t="shared" si="22"/>
        <v>62.94</v>
      </c>
      <c r="G39" s="97">
        <f t="shared" ref="G39:H39" si="23">SUM(G40:G43)</f>
        <v>62.94</v>
      </c>
      <c r="H39" s="97">
        <f t="shared" si="23"/>
        <v>62.94</v>
      </c>
      <c r="I39" s="97">
        <f t="shared" si="22"/>
        <v>62.94</v>
      </c>
    </row>
    <row r="40" spans="1:9" ht="27.75" customHeight="1" thickBot="1">
      <c r="A40" s="333"/>
      <c r="B40" s="336"/>
      <c r="C40" s="16" t="s">
        <v>70</v>
      </c>
      <c r="D40" s="98">
        <v>56.21</v>
      </c>
      <c r="E40" s="98">
        <v>0</v>
      </c>
      <c r="F40" s="98">
        <v>56.21</v>
      </c>
      <c r="G40" s="98">
        <v>56.21</v>
      </c>
      <c r="H40" s="98">
        <v>56.21</v>
      </c>
      <c r="I40" s="98">
        <v>56.21</v>
      </c>
    </row>
    <row r="41" spans="1:9" ht="28.5" customHeight="1" thickBot="1">
      <c r="A41" s="333"/>
      <c r="B41" s="336"/>
      <c r="C41" s="16" t="s">
        <v>62</v>
      </c>
      <c r="D41" s="98">
        <v>3.59</v>
      </c>
      <c r="E41" s="98">
        <v>0</v>
      </c>
      <c r="F41" s="98">
        <v>3.59</v>
      </c>
      <c r="G41" s="98">
        <v>3.59</v>
      </c>
      <c r="H41" s="98">
        <v>3.59</v>
      </c>
      <c r="I41" s="98">
        <v>3.59</v>
      </c>
    </row>
    <row r="42" spans="1:9" ht="15.75" thickBot="1">
      <c r="A42" s="333"/>
      <c r="B42" s="336"/>
      <c r="C42" s="16" t="s">
        <v>63</v>
      </c>
      <c r="D42" s="98">
        <v>3.14</v>
      </c>
      <c r="E42" s="98">
        <v>0</v>
      </c>
      <c r="F42" s="98">
        <v>3.14</v>
      </c>
      <c r="G42" s="98">
        <v>3.14</v>
      </c>
      <c r="H42" s="98">
        <v>3.14</v>
      </c>
      <c r="I42" s="98">
        <v>3.14</v>
      </c>
    </row>
    <row r="43" spans="1:9" ht="27.75" customHeight="1" thickBot="1">
      <c r="A43" s="334"/>
      <c r="B43" s="337"/>
      <c r="C43" s="16" t="s">
        <v>64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</row>
    <row r="44" spans="1:9" ht="15.75" thickBot="1">
      <c r="A44" s="329">
        <v>4</v>
      </c>
      <c r="B44" s="284" t="s">
        <v>173</v>
      </c>
      <c r="C44" s="62" t="s">
        <v>61</v>
      </c>
      <c r="D44" s="100">
        <f t="shared" ref="D44:I44" si="24">SUM(D45:D48)</f>
        <v>0</v>
      </c>
      <c r="E44" s="100">
        <f t="shared" si="24"/>
        <v>0</v>
      </c>
      <c r="F44" s="100">
        <f t="shared" si="24"/>
        <v>0</v>
      </c>
      <c r="G44" s="100">
        <f t="shared" ref="G44:H44" si="25">SUM(G45:G48)</f>
        <v>0</v>
      </c>
      <c r="H44" s="100">
        <f t="shared" si="25"/>
        <v>0</v>
      </c>
      <c r="I44" s="100">
        <f t="shared" si="24"/>
        <v>0</v>
      </c>
    </row>
    <row r="45" spans="1:9" ht="26.25" thickBot="1">
      <c r="A45" s="330"/>
      <c r="B45" s="285"/>
      <c r="C45" s="16" t="s">
        <v>70</v>
      </c>
      <c r="D45" s="99">
        <f t="shared" ref="D45:I48" si="26">D50</f>
        <v>0</v>
      </c>
      <c r="E45" s="99">
        <f t="shared" si="26"/>
        <v>0</v>
      </c>
      <c r="F45" s="99">
        <f t="shared" si="26"/>
        <v>0</v>
      </c>
      <c r="G45" s="99">
        <f t="shared" si="26"/>
        <v>0</v>
      </c>
      <c r="H45" s="99">
        <f t="shared" si="26"/>
        <v>0</v>
      </c>
      <c r="I45" s="99">
        <f t="shared" si="26"/>
        <v>0</v>
      </c>
    </row>
    <row r="46" spans="1:9" ht="26.25" thickBot="1">
      <c r="A46" s="330"/>
      <c r="B46" s="285"/>
      <c r="C46" s="16" t="s">
        <v>62</v>
      </c>
      <c r="D46" s="99">
        <f t="shared" si="26"/>
        <v>0</v>
      </c>
      <c r="E46" s="99">
        <f t="shared" si="26"/>
        <v>0</v>
      </c>
      <c r="F46" s="99">
        <f t="shared" si="26"/>
        <v>0</v>
      </c>
      <c r="G46" s="99">
        <f t="shared" si="26"/>
        <v>0</v>
      </c>
      <c r="H46" s="99">
        <f t="shared" si="26"/>
        <v>0</v>
      </c>
      <c r="I46" s="99">
        <f t="shared" si="26"/>
        <v>0</v>
      </c>
    </row>
    <row r="47" spans="1:9" ht="15.75" thickBot="1">
      <c r="A47" s="330"/>
      <c r="B47" s="285"/>
      <c r="C47" s="16" t="s">
        <v>63</v>
      </c>
      <c r="D47" s="99">
        <f t="shared" si="26"/>
        <v>0</v>
      </c>
      <c r="E47" s="99">
        <f t="shared" si="26"/>
        <v>0</v>
      </c>
      <c r="F47" s="99">
        <f t="shared" si="26"/>
        <v>0</v>
      </c>
      <c r="G47" s="99">
        <f t="shared" si="26"/>
        <v>0</v>
      </c>
      <c r="H47" s="99">
        <f t="shared" si="26"/>
        <v>0</v>
      </c>
      <c r="I47" s="99">
        <f t="shared" si="26"/>
        <v>0</v>
      </c>
    </row>
    <row r="48" spans="1:9" ht="26.25" thickBot="1">
      <c r="A48" s="330"/>
      <c r="B48" s="285"/>
      <c r="C48" s="76" t="s">
        <v>64</v>
      </c>
      <c r="D48" s="99">
        <f t="shared" si="26"/>
        <v>0</v>
      </c>
      <c r="E48" s="99">
        <f t="shared" si="26"/>
        <v>0</v>
      </c>
      <c r="F48" s="99">
        <f t="shared" si="26"/>
        <v>0</v>
      </c>
      <c r="G48" s="99">
        <f t="shared" si="26"/>
        <v>0</v>
      </c>
      <c r="H48" s="99">
        <f t="shared" si="26"/>
        <v>0</v>
      </c>
      <c r="I48" s="99">
        <f t="shared" si="26"/>
        <v>0</v>
      </c>
    </row>
    <row r="49" spans="1:9" ht="15.75" customHeight="1" thickBot="1">
      <c r="A49" s="326"/>
      <c r="B49" s="263" t="s">
        <v>204</v>
      </c>
      <c r="C49" s="79" t="s">
        <v>61</v>
      </c>
      <c r="D49" s="100">
        <f t="shared" ref="D49:I49" si="27">SUM(D50:D53)</f>
        <v>0</v>
      </c>
      <c r="E49" s="100">
        <f t="shared" si="27"/>
        <v>0</v>
      </c>
      <c r="F49" s="100">
        <f t="shared" si="27"/>
        <v>0</v>
      </c>
      <c r="G49" s="100">
        <f t="shared" ref="G49:H49" si="28">SUM(G50:G53)</f>
        <v>0</v>
      </c>
      <c r="H49" s="100">
        <f t="shared" si="28"/>
        <v>0</v>
      </c>
      <c r="I49" s="100">
        <f t="shared" si="27"/>
        <v>0</v>
      </c>
    </row>
    <row r="50" spans="1:9" ht="26.25" thickBot="1">
      <c r="A50" s="327"/>
      <c r="B50" s="264"/>
      <c r="C50" s="16" t="s">
        <v>70</v>
      </c>
      <c r="D50" s="99"/>
      <c r="E50" s="99">
        <v>0</v>
      </c>
      <c r="F50" s="99">
        <v>0</v>
      </c>
      <c r="G50" s="99">
        <f t="shared" ref="G50" si="29">G55</f>
        <v>0</v>
      </c>
      <c r="H50" s="99">
        <v>0</v>
      </c>
      <c r="I50" s="99">
        <v>0</v>
      </c>
    </row>
    <row r="51" spans="1:9" ht="26.25" thickBot="1">
      <c r="A51" s="327"/>
      <c r="B51" s="264"/>
      <c r="C51" s="16" t="s">
        <v>62</v>
      </c>
      <c r="D51" s="99"/>
      <c r="E51" s="99">
        <v>0</v>
      </c>
      <c r="F51" s="99">
        <v>0</v>
      </c>
      <c r="G51" s="99"/>
      <c r="H51" s="99">
        <v>0</v>
      </c>
      <c r="I51" s="99"/>
    </row>
    <row r="52" spans="1:9" ht="15.75" thickBot="1">
      <c r="A52" s="327"/>
      <c r="B52" s="264"/>
      <c r="C52" s="18" t="s">
        <v>63</v>
      </c>
      <c r="D52" s="99"/>
      <c r="E52" s="99">
        <v>0</v>
      </c>
      <c r="F52" s="99"/>
      <c r="G52" s="99"/>
      <c r="H52" s="99"/>
      <c r="I52" s="99"/>
    </row>
    <row r="53" spans="1:9" ht="26.25" thickBot="1">
      <c r="A53" s="328"/>
      <c r="B53" s="265"/>
      <c r="C53" s="80" t="s">
        <v>64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</row>
    <row r="54" spans="1:9">
      <c r="D54" s="93"/>
      <c r="E54" s="93"/>
      <c r="F54" s="93"/>
      <c r="G54" s="93"/>
      <c r="H54" s="93"/>
      <c r="I54" s="93"/>
    </row>
  </sheetData>
  <mergeCells count="29">
    <mergeCell ref="A1:I2"/>
    <mergeCell ref="F5:F6"/>
    <mergeCell ref="G5:G6"/>
    <mergeCell ref="H5:H6"/>
    <mergeCell ref="D3:I4"/>
    <mergeCell ref="I5:I6"/>
    <mergeCell ref="B24:B28"/>
    <mergeCell ref="B29:B33"/>
    <mergeCell ref="A29:A33"/>
    <mergeCell ref="B3:B6"/>
    <mergeCell ref="A18:I18"/>
    <mergeCell ref="A19:A23"/>
    <mergeCell ref="B19:B23"/>
    <mergeCell ref="A49:A53"/>
    <mergeCell ref="B49:B53"/>
    <mergeCell ref="D5:E5"/>
    <mergeCell ref="A44:A48"/>
    <mergeCell ref="B44:B48"/>
    <mergeCell ref="B34:B38"/>
    <mergeCell ref="A34:A38"/>
    <mergeCell ref="A3:A6"/>
    <mergeCell ref="A8:A12"/>
    <mergeCell ref="B8:B12"/>
    <mergeCell ref="A13:A17"/>
    <mergeCell ref="B13:B17"/>
    <mergeCell ref="A39:A43"/>
    <mergeCell ref="B39:B43"/>
    <mergeCell ref="C3:C6"/>
    <mergeCell ref="A24:A28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План прогр. меропр.</vt:lpstr>
      <vt:lpstr>средства МО г. Северобайк</vt:lpstr>
      <vt:lpstr>Все источники</vt:lpstr>
      <vt:lpstr>ХИО 1</vt:lpstr>
      <vt:lpstr>ХИО 2</vt:lpstr>
      <vt:lpstr>ХИО 3</vt:lpstr>
      <vt:lpstr>ЦБС 1</vt:lpstr>
      <vt:lpstr>ЦБС 2</vt:lpstr>
      <vt:lpstr>ЦБС 3</vt:lpstr>
      <vt:lpstr>КДО 1</vt:lpstr>
      <vt:lpstr>КДО 2</vt:lpstr>
      <vt:lpstr>КДО 3</vt:lpstr>
      <vt:lpstr>ДШИ 1</vt:lpstr>
      <vt:lpstr>ДШИ 2</vt:lpstr>
      <vt:lpstr>ДШИ 3</vt:lpstr>
      <vt:lpstr>Гор.мер 1</vt:lpstr>
      <vt:lpstr>Гор.мер 2</vt:lpstr>
      <vt:lpstr>Гор. мер 3</vt:lpstr>
      <vt:lpstr>Редакция 1</vt:lpstr>
      <vt:lpstr>Редакция 2</vt:lpstr>
      <vt:lpstr>Редакция 3</vt:lpstr>
      <vt:lpstr>'ХИО 3'!Область_печати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2019-11-26T03:06:29Z</cp:lastPrinted>
  <dcterms:created xsi:type="dcterms:W3CDTF">2016-04-19T01:11:28Z</dcterms:created>
  <dcterms:modified xsi:type="dcterms:W3CDTF">2019-11-26T03:06:46Z</dcterms:modified>
</cp:coreProperties>
</file>