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Table1" sheetId="1" r:id="rId1"/>
    <sheet name="Table2" sheetId="2" r:id="rId2"/>
    <sheet name="Table3" sheetId="3" r:id="rId3"/>
    <sheet name="вб" sheetId="6" r:id="rId4"/>
    <sheet name="мз" sheetId="5" r:id="rId5"/>
    <sheet name="ис" sheetId="7" r:id="rId6"/>
  </sheets>
  <definedNames>
    <definedName name="_xlnm.Print_Titles" localSheetId="0">Table1!$1:$16</definedName>
    <definedName name="_xlnm.Print_Titles" localSheetId="1">Table2!$2:$5</definedName>
    <definedName name="_xlnm.Print_Titles" localSheetId="2">Table3!$2:$4</definedName>
    <definedName name="_xlnm.Print_Area" localSheetId="1">Table2!$A$1:$H$31</definedName>
    <definedName name="_xlnm.Print_Area" localSheetId="2">Table3!$A$1:$J$27</definedName>
    <definedName name="_xlnm.Print_Area" localSheetId="3">вб!$A$1:$J$43</definedName>
    <definedName name="_xlnm.Print_Area" localSheetId="4">мз!$A$1:$K$40</definedName>
  </definedNames>
  <calcPr calcId="162913"/>
</workbook>
</file>

<file path=xl/calcChain.xml><?xml version="1.0" encoding="utf-8"?>
<calcChain xmlns="http://schemas.openxmlformats.org/spreadsheetml/2006/main">
  <c r="I6" i="2" l="1"/>
  <c r="L5" i="5" l="1"/>
  <c r="D27" i="5" l="1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5" i="5"/>
  <c r="K12" i="3" l="1"/>
  <c r="K10" i="5" l="1"/>
  <c r="H32" i="6" l="1"/>
  <c r="N8" i="3"/>
  <c r="N9" i="3"/>
  <c r="N10" i="3"/>
  <c r="N11" i="3"/>
  <c r="N14" i="3"/>
  <c r="N15" i="3"/>
  <c r="N7" i="3"/>
  <c r="J6" i="6" l="1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5" i="6"/>
  <c r="F36" i="7"/>
  <c r="J32" i="6" l="1"/>
  <c r="E27" i="5" l="1"/>
  <c r="E29" i="5" s="1"/>
  <c r="E28" i="7"/>
  <c r="F28" i="7"/>
  <c r="C28" i="7"/>
  <c r="F27" i="5"/>
  <c r="G27" i="5"/>
  <c r="G29" i="5" s="1"/>
  <c r="H27" i="5"/>
  <c r="H29" i="5" s="1"/>
  <c r="I27" i="5"/>
  <c r="I29" i="5" s="1"/>
  <c r="F29" i="5" l="1"/>
  <c r="J27" i="5"/>
  <c r="E31" i="5"/>
  <c r="G37" i="6" l="1"/>
  <c r="I32" i="6" l="1"/>
  <c r="D35" i="7" l="1"/>
  <c r="D39" i="7" s="1"/>
  <c r="F35" i="7"/>
  <c r="D28" i="7" l="1"/>
  <c r="G3" i="7" l="1"/>
  <c r="G38" i="7" l="1"/>
  <c r="F38" i="7"/>
  <c r="C38" i="7"/>
  <c r="I38" i="7" s="1"/>
  <c r="G37" i="7"/>
  <c r="F37" i="7"/>
  <c r="C37" i="7"/>
  <c r="G36" i="7"/>
  <c r="C36" i="7"/>
  <c r="H35" i="7"/>
  <c r="H39" i="7" s="1"/>
  <c r="G34" i="7"/>
  <c r="F34" i="7"/>
  <c r="C34" i="7"/>
  <c r="G33" i="7"/>
  <c r="F33" i="7"/>
  <c r="C33" i="7"/>
  <c r="I33" i="7" s="1"/>
  <c r="G32" i="7"/>
  <c r="F32" i="7"/>
  <c r="C32" i="7"/>
  <c r="I32" i="7" s="1"/>
  <c r="G31" i="7"/>
  <c r="F31" i="7"/>
  <c r="C31" i="7"/>
  <c r="H28" i="7"/>
  <c r="I27" i="7"/>
  <c r="I26" i="7"/>
  <c r="I24" i="7"/>
  <c r="I23" i="7"/>
  <c r="I22" i="7"/>
  <c r="I21" i="7"/>
  <c r="I20" i="7"/>
  <c r="I19" i="7"/>
  <c r="I18" i="7"/>
  <c r="I17" i="7"/>
  <c r="I16" i="7"/>
  <c r="G28" i="7"/>
  <c r="I14" i="7"/>
  <c r="I13" i="7"/>
  <c r="I12" i="7"/>
  <c r="I11" i="7"/>
  <c r="I10" i="7"/>
  <c r="I9" i="7"/>
  <c r="I8" i="7"/>
  <c r="I7" i="7"/>
  <c r="I6" i="7"/>
  <c r="I5" i="7"/>
  <c r="C3" i="7"/>
  <c r="I34" i="7" l="1"/>
  <c r="I36" i="7"/>
  <c r="I37" i="7"/>
  <c r="F39" i="7"/>
  <c r="C35" i="7"/>
  <c r="I15" i="7"/>
  <c r="G35" i="7"/>
  <c r="G39" i="7" s="1"/>
  <c r="I28" i="7"/>
  <c r="I31" i="7"/>
  <c r="I35" i="7" l="1"/>
  <c r="C39" i="7"/>
  <c r="I39" i="7" s="1"/>
  <c r="I40" i="6" l="1"/>
  <c r="I43" i="6" s="1"/>
  <c r="H40" i="6"/>
  <c r="G40" i="6"/>
  <c r="C35" i="5"/>
  <c r="C40" i="6"/>
  <c r="F3" i="6"/>
  <c r="H42" i="6"/>
  <c r="G42" i="6"/>
  <c r="F42" i="6"/>
  <c r="E42" i="6"/>
  <c r="D42" i="6"/>
  <c r="C42" i="6"/>
  <c r="J42" i="6" s="1"/>
  <c r="H41" i="6"/>
  <c r="G41" i="6"/>
  <c r="F41" i="6"/>
  <c r="E41" i="6"/>
  <c r="D41" i="6"/>
  <c r="C41" i="6"/>
  <c r="F40" i="6"/>
  <c r="E40" i="6"/>
  <c r="D40" i="6"/>
  <c r="H39" i="6"/>
  <c r="G39" i="6"/>
  <c r="F39" i="6"/>
  <c r="E39" i="6"/>
  <c r="D39" i="6"/>
  <c r="C39" i="6"/>
  <c r="H38" i="6"/>
  <c r="G38" i="6"/>
  <c r="F38" i="6"/>
  <c r="E38" i="6"/>
  <c r="J38" i="6" s="1"/>
  <c r="D38" i="6"/>
  <c r="C38" i="6"/>
  <c r="H37" i="6"/>
  <c r="F37" i="6"/>
  <c r="E37" i="6"/>
  <c r="D37" i="6"/>
  <c r="C37" i="6"/>
  <c r="H36" i="6"/>
  <c r="G36" i="6"/>
  <c r="F36" i="6"/>
  <c r="E36" i="6"/>
  <c r="D36" i="6"/>
  <c r="J36" i="6" s="1"/>
  <c r="C36" i="6"/>
  <c r="G32" i="6"/>
  <c r="F32" i="6"/>
  <c r="E32" i="6"/>
  <c r="D32" i="6"/>
  <c r="C32" i="6"/>
  <c r="G3" i="5"/>
  <c r="K40" i="5"/>
  <c r="I38" i="5"/>
  <c r="H38" i="5"/>
  <c r="G38" i="5"/>
  <c r="F38" i="5"/>
  <c r="E38" i="5"/>
  <c r="I37" i="5"/>
  <c r="H37" i="5"/>
  <c r="G37" i="5"/>
  <c r="F37" i="5"/>
  <c r="E37" i="5"/>
  <c r="I36" i="5"/>
  <c r="H36" i="5"/>
  <c r="G36" i="5"/>
  <c r="F36" i="5"/>
  <c r="E36" i="5"/>
  <c r="C36" i="5"/>
  <c r="I35" i="5"/>
  <c r="H35" i="5"/>
  <c r="G35" i="5"/>
  <c r="F35" i="5"/>
  <c r="E35" i="5"/>
  <c r="I34" i="5"/>
  <c r="H34" i="5"/>
  <c r="G34" i="5"/>
  <c r="F34" i="5"/>
  <c r="E34" i="5"/>
  <c r="I33" i="5"/>
  <c r="H33" i="5"/>
  <c r="G33" i="5"/>
  <c r="F33" i="5"/>
  <c r="E33" i="5"/>
  <c r="C33" i="5"/>
  <c r="I32" i="5"/>
  <c r="H32" i="5"/>
  <c r="G32" i="5"/>
  <c r="F32" i="5"/>
  <c r="E32" i="5"/>
  <c r="I31" i="5"/>
  <c r="H31" i="5"/>
  <c r="G31" i="5"/>
  <c r="F31" i="5"/>
  <c r="K30" i="5"/>
  <c r="K29" i="5"/>
  <c r="C27" i="5"/>
  <c r="L27" i="5" s="1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9" i="5"/>
  <c r="K8" i="5"/>
  <c r="K7" i="5"/>
  <c r="K6" i="5"/>
  <c r="K5" i="5"/>
  <c r="E43" i="6" l="1"/>
  <c r="J37" i="6"/>
  <c r="J34" i="5"/>
  <c r="K34" i="5" s="1"/>
  <c r="J38" i="5"/>
  <c r="K38" i="5" s="1"/>
  <c r="G39" i="5"/>
  <c r="C39" i="5"/>
  <c r="J36" i="5"/>
  <c r="K36" i="5" s="1"/>
  <c r="J32" i="5"/>
  <c r="K32" i="5" s="1"/>
  <c r="J39" i="6"/>
  <c r="J35" i="5"/>
  <c r="G34" i="6"/>
  <c r="H39" i="5"/>
  <c r="J37" i="5"/>
  <c r="K37" i="5" s="1"/>
  <c r="E39" i="5"/>
  <c r="J33" i="5"/>
  <c r="K33" i="5" s="1"/>
  <c r="J40" i="6"/>
  <c r="K15" i="3" s="1"/>
  <c r="J41" i="6"/>
  <c r="F39" i="5"/>
  <c r="K27" i="5"/>
  <c r="I14" i="2" s="1"/>
  <c r="I7" i="2" s="1"/>
  <c r="J31" i="5"/>
  <c r="K31" i="5" s="1"/>
  <c r="H43" i="6"/>
  <c r="G43" i="6"/>
  <c r="C43" i="6"/>
  <c r="F43" i="6"/>
  <c r="D43" i="6"/>
  <c r="I39" i="5"/>
  <c r="K35" i="5" l="1"/>
  <c r="K7" i="3" s="1"/>
  <c r="L7" i="3" s="1"/>
  <c r="K14" i="3"/>
  <c r="J39" i="5"/>
  <c r="K39" i="5" s="1"/>
  <c r="J43" i="6"/>
</calcChain>
</file>

<file path=xl/sharedStrings.xml><?xml version="1.0" encoding="utf-8"?>
<sst xmlns="http://schemas.openxmlformats.org/spreadsheetml/2006/main" count="458" uniqueCount="182">
  <si>
    <t/>
  </si>
  <si>
    <t>(наименование должности уполномоченного лица)</t>
  </si>
  <si>
    <t>(подпись)                      (расшифровка подписи)</t>
  </si>
  <si>
    <t>Коды</t>
  </si>
  <si>
    <t>Дата</t>
  </si>
  <si>
    <t>Орган, осуществляющий</t>
  </si>
  <si>
    <t>глава по БК</t>
  </si>
  <si>
    <t>функции и полномочия учредителя</t>
  </si>
  <si>
    <t>Управление культуры Администрации города Нижний Тагил</t>
  </si>
  <si>
    <t>по Сводному реестру</t>
  </si>
  <si>
    <t>653У1582</t>
  </si>
  <si>
    <t>ИНН</t>
  </si>
  <si>
    <t>6668017677</t>
  </si>
  <si>
    <t>Учреждение</t>
  </si>
  <si>
    <t>Муниципальное бюджетное учреждение дополнительного образования "Детская школа искусств № 2"</t>
  </si>
  <si>
    <t>КПП</t>
  </si>
  <si>
    <t>662301001</t>
  </si>
  <si>
    <t>Единица измерения: руб.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</si>
  <si>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</si>
  <si>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</si>
  <si>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</si>
  <si>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</si>
  <si>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</si>
  <si>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</si>
  <si>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</si>
  <si>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</si>
  <si>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за пределами планового периода</t>
  </si>
  <si>
    <t>1</t>
  </si>
  <si>
    <t>2</t>
  </si>
  <si>
    <t>3</t>
  </si>
  <si>
    <t>4</t>
  </si>
  <si>
    <t>5</t>
  </si>
  <si>
    <t>6</t>
  </si>
  <si>
    <t>7</t>
  </si>
  <si>
    <t>8</t>
  </si>
  <si>
    <t>Остаток средств на начало текущего финансового года</t>
  </si>
  <si>
    <t>0001</t>
  </si>
  <si>
    <t>Х</t>
  </si>
  <si>
    <t>Остаток средств на конец текущего финансового года</t>
  </si>
  <si>
    <t>0002</t>
  </si>
  <si>
    <t>Доходы, всего:</t>
  </si>
  <si>
    <t>1000</t>
  </si>
  <si>
    <t>доходы от оказания услуг, работ, компенсации затрат учреждений, всего</t>
  </si>
  <si>
    <t>1200</t>
  </si>
  <si>
    <t>130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</si>
  <si>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</si>
  <si>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</si>
  <si>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доходы от оказания платных услуг, выполнения работ</t>
  </si>
  <si>
    <t>1230</t>
  </si>
  <si>
    <t>безвозмездные денежные поступления, всего</t>
  </si>
  <si>
    <t>1400</t>
  </si>
  <si>
    <t>150</t>
  </si>
  <si>
    <t>гранты, пожертвования, иные безвозмездные перечисления от юридических и физических лиц</t>
  </si>
  <si>
    <t>1440</t>
  </si>
  <si>
    <t>Расходы, всего</t>
  </si>
  <si>
    <t>2000</t>
  </si>
  <si>
    <t>х</t>
  </si>
  <si>
    <t>на выплаты персоналу, всего</t>
  </si>
  <si>
    <t>2100</t>
  </si>
  <si>
    <t>оплата труда</t>
  </si>
  <si>
    <t>2110</t>
  </si>
  <si>
    <t>111</t>
  </si>
  <si>
    <t>211</t>
  </si>
  <si>
    <t>266</t>
  </si>
  <si>
    <t>прочие выплаты персоналу, в том числе компенсационного характера</t>
  </si>
  <si>
    <t>2120</t>
  </si>
  <si>
    <t>112</t>
  </si>
  <si>
    <t>226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</si>
  <si>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</si>
  <si>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</si>
  <si>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</si>
  <si>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на выплаты по оплате труда</t>
  </si>
  <si>
    <t>2141</t>
  </si>
  <si>
    <t>213</t>
  </si>
  <si>
    <t>уплата налогов, сборов и иных платежей, всего</t>
  </si>
  <si>
    <t>2300</t>
  </si>
  <si>
    <t>850</t>
  </si>
  <si>
    <t>налог на имущество организаций и земельный налог</t>
  </si>
  <si>
    <t>2310</t>
  </si>
  <si>
    <t>851</t>
  </si>
  <si>
    <t>291</t>
  </si>
  <si>
    <t>расходы на закупку товаров, работ, услуг, всего</t>
  </si>
  <si>
    <t>2600</t>
  </si>
  <si>
    <t>прочую закупку товаров, работ и услуг</t>
  </si>
  <si>
    <t>2640</t>
  </si>
  <si>
    <t>244</t>
  </si>
  <si>
    <t>220</t>
  </si>
  <si>
    <t>Затраты на услуги связи</t>
  </si>
  <si>
    <t>221</t>
  </si>
  <si>
    <t>Коммунальные затраты</t>
  </si>
  <si>
    <t>223</t>
  </si>
  <si>
    <t>Работы, услуги по содержанию имущества</t>
  </si>
  <si>
    <t>225</t>
  </si>
  <si>
    <t>Прочие работы, услуги</t>
  </si>
  <si>
    <t>закупка энергетических ресурсов</t>
  </si>
  <si>
    <t>2660</t>
  </si>
  <si>
    <t>247</t>
  </si>
  <si>
    <t>Раздел 2. Сведения по выплатам на закупки товаров, работ, услуг</t>
  </si>
  <si>
    <t>№ п/п</t>
  </si>
  <si>
    <t>Коды строки</t>
  </si>
  <si>
    <t>Год начала закупки</t>
  </si>
  <si>
    <t>Уникальный код</t>
  </si>
  <si>
    <t>4.1</t>
  </si>
  <si>
    <t>4.2</t>
  </si>
  <si>
    <t>Выплаты на закупку товаров, работ, услуг, всего</t>
  </si>
  <si>
    <t>260000</t>
  </si>
  <si>
    <t>в том числе: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</si>
  <si>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</si>
  <si>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223-ФЗ, всего</t>
  </si>
  <si>
    <t>264000</t>
  </si>
  <si>
    <t>1.4.1</t>
  </si>
  <si>
    <t>за счет субсидий, предоставляемых на финансовое обеспечение выполнения муниципального задания</t>
  </si>
  <si>
    <t>264100</t>
  </si>
  <si>
    <t>1.4.1.1</t>
  </si>
  <si>
    <t>в соответствии с Федеральным законом № 44-ФЗ</t>
  </si>
  <si>
    <t>264110</t>
  </si>
  <si>
    <t>за счет прочих источников финансового обеспечения</t>
  </si>
  <si>
    <t>264500</t>
  </si>
  <si>
    <t>264510</t>
  </si>
  <si>
    <t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</t>
  </si>
  <si>
    <t>265000</t>
  </si>
  <si>
    <t>в том числе по году начала закупки:</t>
  </si>
  <si>
    <t>265100</t>
  </si>
  <si>
    <t>(должность)</t>
  </si>
  <si>
    <t>(подпись)</t>
  </si>
  <si>
    <t>(расшифровка подписи)</t>
  </si>
  <si>
    <t>Исполнитель</t>
  </si>
  <si>
    <t>(фамилия, инициалы)</t>
  </si>
  <si>
    <t>(телефон)</t>
  </si>
  <si>
    <t>СОГЛАСОВАНО</t>
  </si>
  <si>
    <t>(наименование должности уполномоченного лица органа-учредителя)</t>
  </si>
  <si>
    <t>"__"  __________________ 20___г.</t>
  </si>
  <si>
    <t>экономист</t>
  </si>
  <si>
    <t>Морозова Е.А.</t>
  </si>
  <si>
    <t>977-525</t>
  </si>
  <si>
    <t>Начальник управления культуры Администрации города Нижний Тагил</t>
  </si>
  <si>
    <t>С.В.Юрчишина</t>
  </si>
  <si>
    <t xml:space="preserve">МБУ ДО </t>
  </si>
  <si>
    <t>ДШИ 2</t>
  </si>
  <si>
    <t>Расшифровка по МЗ</t>
  </si>
  <si>
    <t xml:space="preserve">на </t>
  </si>
  <si>
    <t>г.</t>
  </si>
  <si>
    <t xml:space="preserve"> квр </t>
  </si>
  <si>
    <t xml:space="preserve"> косгу </t>
  </si>
  <si>
    <t xml:space="preserve"> 10мз00 </t>
  </si>
  <si>
    <t xml:space="preserve"> 10мз0у </t>
  </si>
  <si>
    <t xml:space="preserve"> 10м000 </t>
  </si>
  <si>
    <t xml:space="preserve"> 10мк00 </t>
  </si>
  <si>
    <t xml:space="preserve"> 10м0ни </t>
  </si>
  <si>
    <t xml:space="preserve"> итого </t>
  </si>
  <si>
    <t>итого+800000</t>
  </si>
  <si>
    <t>Расшифровка по предпринимательской и иной ,приносящей доход деятельности</t>
  </si>
  <si>
    <t>800000 по добр.п.</t>
  </si>
  <si>
    <t xml:space="preserve"> аренда 120 </t>
  </si>
  <si>
    <t xml:space="preserve"> платные 130 </t>
  </si>
  <si>
    <t xml:space="preserve"> ост по ДП </t>
  </si>
  <si>
    <t xml:space="preserve"> добров 150 </t>
  </si>
  <si>
    <t xml:space="preserve"> конкурсы 130 </t>
  </si>
  <si>
    <t>итого</t>
  </si>
  <si>
    <t>конкурсы остатки</t>
  </si>
  <si>
    <t>Утверждаю</t>
  </si>
  <si>
    <t>Расшифровка по ИС</t>
  </si>
  <si>
    <t>10ц050</t>
  </si>
  <si>
    <t>10ц070</t>
  </si>
  <si>
    <t xml:space="preserve"> Руководитель учреждения
(уполномоченное лицо учреждения)</t>
  </si>
  <si>
    <t>10д100</t>
  </si>
  <si>
    <t>10ц803</t>
  </si>
  <si>
    <t>Увеличение стоимости прочих материальных запасов однократного применения</t>
  </si>
  <si>
    <t>349</t>
  </si>
  <si>
    <t>1.3</t>
  </si>
  <si>
    <t>1.3.1</t>
  </si>
  <si>
    <t>1.4.2</t>
  </si>
  <si>
    <t>1.4.2.1</t>
  </si>
  <si>
    <t>20мз00</t>
  </si>
  <si>
    <t>на 2026 г.
текущий финансовый год</t>
  </si>
  <si>
    <t>на 2027 г.
первый год планового периода</t>
  </si>
  <si>
    <t>на 2028 г.
второй год планового периода</t>
  </si>
  <si>
    <t>от 30 декабря 2025 г.</t>
  </si>
  <si>
    <t>План финансово-хозяйственной деятельности 
на 2026 год и плановый период 2027 и 2028 годов</t>
  </si>
  <si>
    <t>2026</t>
  </si>
  <si>
    <t>30.12.2025.</t>
  </si>
  <si>
    <t>Затраты на материальные ресурсы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</si>
</sst>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_р_._-;\-* #,##0_р_._-;_-* &quot;-&quot;??_р_._-;_-@_-"/>
  </numFmts>
  <fonts count="30" x14ac:knownFonts="1">
    <font>
      <sz val="10"/>
      <color rgb="FF000000"/>
      <name val="Times New Roman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92D050"/>
      <name val="Calibri"/>
      <family val="2"/>
      <charset val="204"/>
      <scheme val="minor"/>
    </font>
    <font>
      <sz val="12"/>
      <color rgb="FF92D050"/>
      <name val="Times New Roman"/>
      <family val="1"/>
      <charset val="204"/>
    </font>
    <font>
      <sz val="11"/>
      <color rgb="FF92D050"/>
      <name val="Times New Roman"/>
      <family val="1"/>
      <charset val="204"/>
    </font>
    <font>
      <b/>
      <sz val="12"/>
      <color rgb="FF92D05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8"/>
      <color rgb="FF000000"/>
      <name val="Times New Roman"/>
    </font>
    <font>
      <b/>
      <sz val="8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dashed">
        <color rgb="FF000000"/>
      </left>
      <right/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/>
      <right style="dashed">
        <color rgb="FF000000"/>
      </right>
      <top style="dashed">
        <color rgb="FF000000"/>
      </top>
      <bottom/>
      <diagonal/>
    </border>
    <border>
      <left style="dashed">
        <color rgb="FF000000"/>
      </left>
      <right/>
      <top/>
      <bottom style="thin">
        <color rgb="FF000000"/>
      </bottom>
      <diagonal/>
    </border>
    <border>
      <left/>
      <right style="dashed">
        <color rgb="FF000000"/>
      </right>
      <top/>
      <bottom style="thin">
        <color rgb="FF000000"/>
      </bottom>
      <diagonal/>
    </border>
    <border>
      <left style="dashed">
        <color rgb="FF000000"/>
      </left>
      <right/>
      <top/>
      <bottom/>
      <diagonal/>
    </border>
    <border>
      <left/>
      <right style="dashed">
        <color rgb="FF000000"/>
      </right>
      <top/>
      <bottom/>
      <diagonal/>
    </border>
    <border>
      <left style="dashed">
        <color rgb="FF000000"/>
      </left>
      <right/>
      <top style="thin">
        <color rgb="FF000000"/>
      </top>
      <bottom/>
      <diagonal/>
    </border>
    <border>
      <left/>
      <right style="dashed">
        <color rgb="FF000000"/>
      </right>
      <top style="thin">
        <color rgb="FF000000"/>
      </top>
      <bottom/>
      <diagonal/>
    </border>
    <border>
      <left style="dashed">
        <color rgb="FF000000"/>
      </left>
      <right/>
      <top/>
      <bottom style="dashed">
        <color rgb="FF000000"/>
      </bottom>
      <diagonal/>
    </border>
    <border>
      <left/>
      <right/>
      <top/>
      <bottom style="dashed">
        <color rgb="FF000000"/>
      </bottom>
      <diagonal/>
    </border>
    <border>
      <left/>
      <right style="dashed">
        <color rgb="FF000000"/>
      </right>
      <top/>
      <bottom style="dashed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top" wrapText="1"/>
    </xf>
    <xf numFmtId="43" fontId="8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7" fillId="0" borderId="0"/>
  </cellStyleXfs>
  <cellXfs count="176">
    <xf numFmtId="0" fontId="0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15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0" fontId="11" fillId="0" borderId="17" xfId="0" applyNumberFormat="1" applyFont="1" applyBorder="1" applyAlignment="1"/>
    <xf numFmtId="0" fontId="2" fillId="2" borderId="0" xfId="2" applyFill="1"/>
    <xf numFmtId="0" fontId="2" fillId="2" borderId="0" xfId="2" applyFont="1" applyFill="1"/>
    <xf numFmtId="0" fontId="2" fillId="2" borderId="0" xfId="2" applyFill="1" applyAlignment="1">
      <alignment horizontal="right"/>
    </xf>
    <xf numFmtId="0" fontId="10" fillId="2" borderId="0" xfId="2" applyFont="1" applyFill="1"/>
    <xf numFmtId="0" fontId="2" fillId="2" borderId="0" xfId="2" applyFill="1" applyAlignment="1"/>
    <xf numFmtId="164" fontId="2" fillId="2" borderId="0" xfId="2" applyNumberFormat="1" applyFill="1"/>
    <xf numFmtId="14" fontId="2" fillId="2" borderId="0" xfId="2" applyNumberFormat="1" applyFill="1" applyAlignment="1">
      <alignment horizontal="center"/>
    </xf>
    <xf numFmtId="0" fontId="2" fillId="2" borderId="18" xfId="2" applyFill="1" applyBorder="1"/>
    <xf numFmtId="0" fontId="10" fillId="2" borderId="18" xfId="2" applyFont="1" applyFill="1" applyBorder="1" applyAlignment="1">
      <alignment horizontal="center"/>
    </xf>
    <xf numFmtId="0" fontId="10" fillId="2" borderId="18" xfId="2" applyFont="1" applyFill="1" applyBorder="1" applyAlignment="1"/>
    <xf numFmtId="0" fontId="2" fillId="2" borderId="18" xfId="2" applyFill="1" applyBorder="1" applyAlignment="1">
      <alignment horizontal="center" vertical="center"/>
    </xf>
    <xf numFmtId="0" fontId="2" fillId="2" borderId="18" xfId="2" applyFont="1" applyFill="1" applyBorder="1" applyAlignment="1">
      <alignment horizontal="center" vertical="center"/>
    </xf>
    <xf numFmtId="164" fontId="0" fillId="2" borderId="18" xfId="3" applyFont="1" applyFill="1" applyBorder="1"/>
    <xf numFmtId="164" fontId="10" fillId="2" borderId="19" xfId="3" applyFont="1" applyFill="1" applyBorder="1"/>
    <xf numFmtId="164" fontId="2" fillId="2" borderId="18" xfId="2" applyNumberFormat="1" applyFill="1" applyBorder="1" applyAlignment="1"/>
    <xf numFmtId="164" fontId="12" fillId="2" borderId="18" xfId="3" applyFont="1" applyFill="1" applyBorder="1"/>
    <xf numFmtId="0" fontId="9" fillId="2" borderId="18" xfId="2" applyFont="1" applyFill="1" applyBorder="1" applyAlignment="1">
      <alignment horizontal="center" vertical="center"/>
    </xf>
    <xf numFmtId="164" fontId="9" fillId="2" borderId="18" xfId="3" applyFont="1" applyFill="1" applyBorder="1"/>
    <xf numFmtId="0" fontId="2" fillId="2" borderId="20" xfId="2" applyFont="1" applyFill="1" applyBorder="1" applyAlignment="1">
      <alignment horizontal="center" vertical="center"/>
    </xf>
    <xf numFmtId="164" fontId="0" fillId="2" borderId="20" xfId="3" applyFont="1" applyFill="1" applyBorder="1"/>
    <xf numFmtId="0" fontId="10" fillId="2" borderId="23" xfId="2" applyFont="1" applyFill="1" applyBorder="1" applyAlignment="1">
      <alignment horizontal="center" vertical="center"/>
    </xf>
    <xf numFmtId="0" fontId="10" fillId="2" borderId="24" xfId="2" applyFont="1" applyFill="1" applyBorder="1" applyAlignment="1">
      <alignment horizontal="center" vertical="center"/>
    </xf>
    <xf numFmtId="164" fontId="10" fillId="2" borderId="24" xfId="3" applyFont="1" applyFill="1" applyBorder="1"/>
    <xf numFmtId="164" fontId="10" fillId="2" borderId="25" xfId="3" applyFont="1" applyFill="1" applyBorder="1"/>
    <xf numFmtId="0" fontId="13" fillId="2" borderId="21" xfId="2" applyFont="1" applyFill="1" applyBorder="1" applyAlignment="1">
      <alignment horizontal="center" vertical="center"/>
    </xf>
    <xf numFmtId="164" fontId="14" fillId="2" borderId="21" xfId="3" applyFont="1" applyFill="1" applyBorder="1"/>
    <xf numFmtId="164" fontId="15" fillId="2" borderId="21" xfId="3" applyFont="1" applyFill="1" applyBorder="1"/>
    <xf numFmtId="164" fontId="16" fillId="2" borderId="26" xfId="3" applyFont="1" applyFill="1" applyBorder="1"/>
    <xf numFmtId="164" fontId="13" fillId="2" borderId="18" xfId="2" applyNumberFormat="1" applyFont="1" applyFill="1" applyBorder="1" applyAlignment="1"/>
    <xf numFmtId="0" fontId="13" fillId="2" borderId="0" xfId="2" applyFont="1" applyFill="1"/>
    <xf numFmtId="164" fontId="0" fillId="2" borderId="19" xfId="3" applyFont="1" applyFill="1" applyBorder="1"/>
    <xf numFmtId="0" fontId="10" fillId="2" borderId="18" xfId="2" applyFont="1" applyFill="1" applyBorder="1" applyAlignment="1">
      <alignment horizontal="center" vertical="center"/>
    </xf>
    <xf numFmtId="164" fontId="10" fillId="2" borderId="18" xfId="3" applyFont="1" applyFill="1" applyBorder="1"/>
    <xf numFmtId="164" fontId="2" fillId="2" borderId="0" xfId="2" applyNumberFormat="1" applyFill="1" applyAlignment="1"/>
    <xf numFmtId="43" fontId="0" fillId="0" borderId="0" xfId="1" applyFont="1" applyFill="1" applyAlignment="1">
      <alignment vertical="top" wrapText="1"/>
    </xf>
    <xf numFmtId="43" fontId="0" fillId="0" borderId="0" xfId="0" applyNumberFormat="1" applyFont="1" applyFill="1" applyAlignment="1">
      <alignment vertical="top" wrapText="1"/>
    </xf>
    <xf numFmtId="0" fontId="17" fillId="2" borderId="18" xfId="4" applyFont="1" applyFill="1" applyBorder="1" applyAlignment="1">
      <alignment horizontal="center" vertical="center"/>
    </xf>
    <xf numFmtId="164" fontId="16" fillId="2" borderId="21" xfId="3" applyFont="1" applyFill="1" applyBorder="1"/>
    <xf numFmtId="4" fontId="19" fillId="0" borderId="2" xfId="0" applyNumberFormat="1" applyFont="1" applyFill="1" applyBorder="1" applyAlignment="1">
      <alignment horizontal="center" wrapText="1"/>
    </xf>
    <xf numFmtId="164" fontId="18" fillId="2" borderId="18" xfId="3" applyFont="1" applyFill="1" applyBorder="1"/>
    <xf numFmtId="0" fontId="19" fillId="0" borderId="2" xfId="0" applyFont="1" applyFill="1" applyBorder="1" applyAlignment="1">
      <alignment horizontal="center" wrapText="1"/>
    </xf>
    <xf numFmtId="4" fontId="19" fillId="3" borderId="2" xfId="0" applyNumberFormat="1" applyFont="1" applyFill="1" applyBorder="1" applyAlignment="1">
      <alignment horizontal="center" wrapText="1"/>
    </xf>
    <xf numFmtId="0" fontId="0" fillId="3" borderId="2" xfId="0" applyFont="1" applyFill="1" applyBorder="1" applyAlignment="1">
      <alignment vertical="top" wrapText="1"/>
    </xf>
    <xf numFmtId="0" fontId="19" fillId="0" borderId="2" xfId="0" applyFont="1" applyFill="1" applyBorder="1" applyAlignment="1">
      <alignment horizontal="center" vertical="top" wrapText="1"/>
    </xf>
    <xf numFmtId="4" fontId="0" fillId="0" borderId="0" xfId="0" applyNumberFormat="1" applyFont="1" applyFill="1" applyAlignment="1">
      <alignment vertical="top" wrapText="1"/>
    </xf>
    <xf numFmtId="0" fontId="10" fillId="2" borderId="28" xfId="2" applyFont="1" applyFill="1" applyBorder="1" applyAlignment="1">
      <alignment horizontal="center" vertical="center"/>
    </xf>
    <xf numFmtId="164" fontId="10" fillId="2" borderId="22" xfId="3" applyFont="1" applyFill="1" applyBorder="1"/>
    <xf numFmtId="164" fontId="10" fillId="2" borderId="29" xfId="3" applyFont="1" applyFill="1" applyBorder="1"/>
    <xf numFmtId="0" fontId="10" fillId="2" borderId="19" xfId="2" applyFont="1" applyFill="1" applyBorder="1" applyAlignment="1">
      <alignment horizontal="center"/>
    </xf>
    <xf numFmtId="0" fontId="12" fillId="2" borderId="0" xfId="2" applyFont="1" applyFill="1"/>
    <xf numFmtId="0" fontId="12" fillId="2" borderId="0" xfId="2" applyFont="1" applyFill="1" applyAlignment="1">
      <alignment horizontal="right"/>
    </xf>
    <xf numFmtId="14" fontId="12" fillId="2" borderId="0" xfId="2" applyNumberFormat="1" applyFont="1" applyFill="1" applyAlignment="1">
      <alignment horizontal="center"/>
    </xf>
    <xf numFmtId="164" fontId="21" fillId="2" borderId="18" xfId="3" applyFont="1" applyFill="1" applyBorder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165" fontId="21" fillId="2" borderId="18" xfId="3" applyNumberFormat="1" applyFont="1" applyFill="1" applyBorder="1" applyAlignment="1">
      <alignment horizontal="center" vertical="center"/>
    </xf>
    <xf numFmtId="164" fontId="12" fillId="2" borderId="0" xfId="2" applyNumberFormat="1" applyFont="1" applyFill="1"/>
    <xf numFmtId="164" fontId="21" fillId="2" borderId="18" xfId="3" applyFont="1" applyFill="1" applyBorder="1" applyAlignment="1">
      <alignment horizontal="center" vertical="center"/>
    </xf>
    <xf numFmtId="43" fontId="21" fillId="2" borderId="18" xfId="1" applyFont="1" applyFill="1" applyBorder="1" applyAlignment="1">
      <alignment horizontal="center" vertical="center"/>
    </xf>
    <xf numFmtId="0" fontId="21" fillId="2" borderId="0" xfId="2" applyFont="1" applyFill="1"/>
    <xf numFmtId="164" fontId="21" fillId="2" borderId="0" xfId="3" applyFont="1" applyFill="1" applyBorder="1" applyAlignment="1">
      <alignment horizontal="center" vertical="center"/>
    </xf>
    <xf numFmtId="0" fontId="21" fillId="2" borderId="18" xfId="2" applyFont="1" applyFill="1" applyBorder="1" applyAlignment="1">
      <alignment horizontal="center"/>
    </xf>
    <xf numFmtId="0" fontId="12" fillId="2" borderId="18" xfId="2" applyFont="1" applyFill="1" applyBorder="1"/>
    <xf numFmtId="164" fontId="22" fillId="2" borderId="18" xfId="3" applyFont="1" applyFill="1" applyBorder="1"/>
    <xf numFmtId="164" fontId="21" fillId="2" borderId="18" xfId="3" applyFont="1" applyFill="1" applyBorder="1"/>
    <xf numFmtId="164" fontId="23" fillId="2" borderId="18" xfId="3" applyFont="1" applyFill="1" applyBorder="1" applyAlignment="1">
      <alignment horizontal="center" vertical="center" wrapText="1"/>
    </xf>
    <xf numFmtId="2" fontId="21" fillId="2" borderId="18" xfId="2" applyNumberFormat="1" applyFont="1" applyFill="1" applyBorder="1" applyAlignment="1">
      <alignment horizontal="center" vertical="center" wrapText="1"/>
    </xf>
    <xf numFmtId="165" fontId="24" fillId="2" borderId="18" xfId="3" applyNumberFormat="1" applyFont="1" applyFill="1" applyBorder="1" applyAlignment="1">
      <alignment horizontal="center" vertical="center"/>
    </xf>
    <xf numFmtId="43" fontId="12" fillId="2" borderId="18" xfId="1" applyFont="1" applyFill="1" applyBorder="1" applyAlignment="1">
      <alignment horizontal="center" vertical="center"/>
    </xf>
    <xf numFmtId="164" fontId="24" fillId="2" borderId="18" xfId="3" applyFont="1" applyFill="1" applyBorder="1" applyAlignment="1">
      <alignment horizontal="center" vertical="center"/>
    </xf>
    <xf numFmtId="43" fontId="22" fillId="2" borderId="18" xfId="1" applyFont="1" applyFill="1" applyBorder="1" applyAlignment="1">
      <alignment horizontal="center" vertical="center"/>
    </xf>
    <xf numFmtId="43" fontId="11" fillId="2" borderId="18" xfId="1" applyFont="1" applyFill="1" applyBorder="1" applyAlignment="1">
      <alignment horizontal="center" vertical="center"/>
    </xf>
    <xf numFmtId="0" fontId="10" fillId="2" borderId="18" xfId="2" applyFont="1" applyFill="1" applyBorder="1"/>
    <xf numFmtId="0" fontId="25" fillId="2" borderId="18" xfId="2" applyFont="1" applyFill="1" applyBorder="1" applyAlignment="1">
      <alignment horizontal="center" vertical="center"/>
    </xf>
    <xf numFmtId="0" fontId="16" fillId="2" borderId="21" xfId="2" applyFont="1" applyFill="1" applyBorder="1" applyAlignment="1">
      <alignment horizontal="center" vertical="center"/>
    </xf>
    <xf numFmtId="164" fontId="3" fillId="2" borderId="18" xfId="3" applyFont="1" applyFill="1" applyBorder="1"/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43" fontId="10" fillId="2" borderId="0" xfId="2" applyNumberFormat="1" applyFont="1" applyFill="1"/>
    <xf numFmtId="0" fontId="2" fillId="2" borderId="0" xfId="2" applyFill="1" applyAlignment="1">
      <alignment horizontal="center"/>
    </xf>
    <xf numFmtId="0" fontId="2" fillId="2" borderId="20" xfId="2" applyFill="1" applyBorder="1" applyAlignment="1">
      <alignment horizontal="center" vertical="center"/>
    </xf>
    <xf numFmtId="0" fontId="2" fillId="2" borderId="21" xfId="2" applyFill="1" applyBorder="1" applyAlignment="1">
      <alignment horizontal="center" vertical="center"/>
    </xf>
    <xf numFmtId="43" fontId="2" fillId="2" borderId="0" xfId="2" applyNumberFormat="1" applyFill="1"/>
    <xf numFmtId="0" fontId="0" fillId="2" borderId="0" xfId="0" applyFont="1" applyFill="1" applyAlignment="1">
      <alignment horizontal="center" vertical="top" wrapText="1"/>
    </xf>
    <xf numFmtId="0" fontId="0" fillId="2" borderId="0" xfId="0" applyFont="1" applyFill="1" applyAlignment="1">
      <alignment vertical="top" wrapText="1"/>
    </xf>
    <xf numFmtId="0" fontId="0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0" fontId="0" fillId="2" borderId="0" xfId="0" applyFont="1" applyFill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165" fontId="24" fillId="2" borderId="21" xfId="3" applyNumberFormat="1" applyFont="1" applyFill="1" applyBorder="1" applyAlignment="1">
      <alignment horizontal="center" vertical="center"/>
    </xf>
    <xf numFmtId="0" fontId="10" fillId="2" borderId="20" xfId="2" applyFont="1" applyFill="1" applyBorder="1" applyAlignment="1">
      <alignment horizontal="center" vertical="center"/>
    </xf>
    <xf numFmtId="0" fontId="10" fillId="2" borderId="21" xfId="2" applyFont="1" applyFill="1" applyBorder="1" applyAlignment="1">
      <alignment horizontal="center" vertical="center"/>
    </xf>
    <xf numFmtId="0" fontId="10" fillId="2" borderId="22" xfId="2" applyFont="1" applyFill="1" applyBorder="1" applyAlignment="1">
      <alignment horizontal="center" vertical="center"/>
    </xf>
    <xf numFmtId="14" fontId="27" fillId="2" borderId="2" xfId="0" applyNumberFormat="1" applyFont="1" applyFill="1" applyBorder="1" applyAlignment="1">
      <alignment horizontal="center" vertical="center" wrapText="1"/>
    </xf>
    <xf numFmtId="43" fontId="21" fillId="4" borderId="18" xfId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wrapText="1"/>
    </xf>
    <xf numFmtId="0" fontId="28" fillId="0" borderId="2" xfId="0" applyFont="1" applyFill="1" applyBorder="1" applyAlignment="1">
      <alignment horizontal="center" wrapText="1"/>
    </xf>
    <xf numFmtId="4" fontId="28" fillId="0" borderId="2" xfId="0" applyNumberFormat="1" applyFont="1" applyFill="1" applyBorder="1" applyAlignment="1">
      <alignment horizontal="center" wrapText="1"/>
    </xf>
    <xf numFmtId="0" fontId="29" fillId="0" borderId="2" xfId="0" applyFont="1" applyFill="1" applyBorder="1" applyAlignment="1">
      <alignment wrapText="1"/>
    </xf>
    <xf numFmtId="0" fontId="29" fillId="0" borderId="2" xfId="0" applyFont="1" applyFill="1" applyBorder="1" applyAlignment="1">
      <alignment horizontal="center" wrapText="1"/>
    </xf>
    <xf numFmtId="4" fontId="29" fillId="0" borderId="2" xfId="0" applyNumberFormat="1" applyFont="1" applyFill="1" applyBorder="1" applyAlignment="1">
      <alignment horizont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vertical="top" wrapText="1"/>
    </xf>
    <xf numFmtId="0" fontId="28" fillId="0" borderId="2" xfId="0" applyFont="1" applyFill="1" applyBorder="1" applyAlignment="1">
      <alignment horizontal="left" wrapText="1"/>
    </xf>
    <xf numFmtId="0" fontId="28" fillId="3" borderId="2" xfId="0" applyFont="1" applyFill="1" applyBorder="1" applyAlignment="1">
      <alignment wrapText="1"/>
    </xf>
    <xf numFmtId="0" fontId="28" fillId="3" borderId="2" xfId="0" applyFont="1" applyFill="1" applyBorder="1" applyAlignment="1">
      <alignment horizontal="center" wrapText="1"/>
    </xf>
    <xf numFmtId="4" fontId="28" fillId="3" borderId="2" xfId="0" applyNumberFormat="1" applyFont="1" applyFill="1" applyBorder="1" applyAlignment="1">
      <alignment horizontal="center" wrapText="1"/>
    </xf>
    <xf numFmtId="0" fontId="28" fillId="3" borderId="2" xfId="0" applyFont="1" applyFill="1" applyBorder="1" applyAlignment="1">
      <alignment vertical="top" wrapText="1"/>
    </xf>
    <xf numFmtId="0" fontId="28" fillId="3" borderId="2" xfId="0" applyFont="1" applyFill="1" applyBorder="1" applyAlignment="1">
      <alignment horizontal="left" wrapText="1"/>
    </xf>
    <xf numFmtId="0" fontId="0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wrapText="1"/>
    </xf>
    <xf numFmtId="0" fontId="26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top" wrapText="1"/>
    </xf>
    <xf numFmtId="0" fontId="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right" wrapText="1"/>
    </xf>
    <xf numFmtId="0" fontId="20" fillId="0" borderId="0" xfId="0" applyFont="1" applyFill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33" xfId="0" applyFont="1" applyFill="1" applyBorder="1" applyAlignment="1">
      <alignment horizontal="center" vertical="center" wrapText="1"/>
    </xf>
    <xf numFmtId="0" fontId="28" fillId="0" borderId="34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vertical="center" wrapText="1"/>
    </xf>
    <xf numFmtId="0" fontId="11" fillId="0" borderId="1" xfId="0" applyNumberFormat="1" applyFont="1" applyBorder="1" applyAlignment="1">
      <alignment horizontal="center"/>
    </xf>
    <xf numFmtId="0" fontId="4" fillId="0" borderId="4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165" fontId="24" fillId="2" borderId="20" xfId="3" applyNumberFormat="1" applyFont="1" applyFill="1" applyBorder="1" applyAlignment="1">
      <alignment horizontal="center" vertical="center"/>
    </xf>
    <xf numFmtId="165" fontId="24" fillId="2" borderId="22" xfId="3" applyNumberFormat="1" applyFont="1" applyFill="1" applyBorder="1" applyAlignment="1">
      <alignment horizontal="center" vertical="center"/>
    </xf>
    <xf numFmtId="165" fontId="24" fillId="2" borderId="21" xfId="3" applyNumberFormat="1" applyFont="1" applyFill="1" applyBorder="1" applyAlignment="1">
      <alignment horizontal="center" vertical="center"/>
    </xf>
    <xf numFmtId="0" fontId="21" fillId="2" borderId="19" xfId="2" applyFont="1" applyFill="1" applyBorder="1" applyAlignment="1">
      <alignment horizontal="center"/>
    </xf>
    <xf numFmtId="0" fontId="21" fillId="2" borderId="27" xfId="2" applyFont="1" applyFill="1" applyBorder="1" applyAlignment="1">
      <alignment horizontal="center"/>
    </xf>
    <xf numFmtId="0" fontId="2" fillId="2" borderId="0" xfId="2" applyFill="1" applyAlignment="1">
      <alignment horizontal="center"/>
    </xf>
    <xf numFmtId="0" fontId="10" fillId="2" borderId="20" xfId="2" applyFont="1" applyFill="1" applyBorder="1" applyAlignment="1">
      <alignment horizontal="center" vertical="center"/>
    </xf>
    <xf numFmtId="0" fontId="10" fillId="2" borderId="21" xfId="2" applyFont="1" applyFill="1" applyBorder="1" applyAlignment="1">
      <alignment horizontal="center" vertical="center"/>
    </xf>
    <xf numFmtId="0" fontId="10" fillId="2" borderId="22" xfId="2" applyFont="1" applyFill="1" applyBorder="1" applyAlignment="1">
      <alignment horizontal="center" vertical="center"/>
    </xf>
    <xf numFmtId="0" fontId="1" fillId="2" borderId="0" xfId="2" applyFont="1" applyFill="1" applyAlignment="1">
      <alignment horizontal="center"/>
    </xf>
    <xf numFmtId="0" fontId="2" fillId="2" borderId="20" xfId="2" applyFill="1" applyBorder="1" applyAlignment="1">
      <alignment horizontal="center" vertical="center"/>
    </xf>
    <xf numFmtId="0" fontId="2" fillId="2" borderId="21" xfId="2" applyFill="1" applyBorder="1" applyAlignment="1">
      <alignment horizontal="center" vertical="center"/>
    </xf>
    <xf numFmtId="0" fontId="2" fillId="2" borderId="22" xfId="2" applyFill="1" applyBorder="1" applyAlignment="1">
      <alignment horizontal="center" vertical="center"/>
    </xf>
  </cellXfs>
  <cellStyles count="5">
    <cellStyle name="Обычный" xfId="0" builtinId="0"/>
    <cellStyle name="Обычный 3" xfId="4"/>
    <cellStyle name="Обычный 6" xfId="2"/>
    <cellStyle name="Финансовый" xfId="1" builtinId="3"/>
    <cellStyle name="Финансовый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16"/>
  <sheetViews>
    <sheetView tabSelected="1" workbookViewId="0">
      <selection activeCell="G11" sqref="G11"/>
    </sheetView>
  </sheetViews>
  <sheetFormatPr defaultRowHeight="12.75" x14ac:dyDescent="0.2"/>
  <cols>
    <col min="1" max="1" width="35" style="101" customWidth="1"/>
    <col min="2" max="3" width="23.33203125" style="101" customWidth="1"/>
    <col min="4" max="4" width="39.83203125" style="101" customWidth="1"/>
    <col min="5" max="5" width="4.5" style="101" customWidth="1"/>
    <col min="6" max="6" width="19.5" style="101" customWidth="1"/>
    <col min="7" max="7" width="20.5" style="101" customWidth="1"/>
    <col min="8" max="16384" width="9.33203125" style="101"/>
  </cols>
  <sheetData>
    <row r="1" spans="1:7" ht="12" customHeight="1" x14ac:dyDescent="0.2">
      <c r="A1" s="140" t="s">
        <v>0</v>
      </c>
      <c r="B1" s="140"/>
      <c r="C1" s="140"/>
      <c r="D1" s="140"/>
      <c r="E1" s="100" t="s">
        <v>0</v>
      </c>
      <c r="F1" s="137" t="s">
        <v>160</v>
      </c>
      <c r="G1" s="137"/>
    </row>
    <row r="2" spans="1:7" ht="12" customHeight="1" x14ac:dyDescent="0.2">
      <c r="A2" s="132" t="s">
        <v>0</v>
      </c>
      <c r="B2" s="132"/>
      <c r="C2" s="132"/>
      <c r="D2" s="132"/>
      <c r="E2" s="100" t="s">
        <v>0</v>
      </c>
      <c r="F2" s="141"/>
      <c r="G2" s="141"/>
    </row>
    <row r="3" spans="1:7" ht="11.45" customHeight="1" x14ac:dyDescent="0.2">
      <c r="A3" s="132" t="s">
        <v>0</v>
      </c>
      <c r="B3" s="132"/>
      <c r="C3" s="132"/>
      <c r="D3" s="132"/>
      <c r="E3" s="100" t="s">
        <v>0</v>
      </c>
      <c r="F3" s="133" t="s">
        <v>1</v>
      </c>
      <c r="G3" s="133"/>
    </row>
    <row r="4" spans="1:7" ht="11.45" customHeight="1" x14ac:dyDescent="0.2">
      <c r="A4" s="132" t="s">
        <v>0</v>
      </c>
      <c r="B4" s="132"/>
      <c r="C4" s="132"/>
      <c r="D4" s="132"/>
      <c r="E4" s="100" t="s">
        <v>0</v>
      </c>
      <c r="F4" s="133" t="s">
        <v>0</v>
      </c>
      <c r="G4" s="133"/>
    </row>
    <row r="5" spans="1:7" ht="12.6" customHeight="1" x14ac:dyDescent="0.2">
      <c r="A5" s="102" t="s">
        <v>0</v>
      </c>
      <c r="B5" s="102" t="s">
        <v>0</v>
      </c>
      <c r="C5" s="102" t="s">
        <v>0</v>
      </c>
      <c r="D5" s="102" t="s">
        <v>0</v>
      </c>
      <c r="E5" s="100" t="s">
        <v>0</v>
      </c>
      <c r="F5" s="138"/>
      <c r="G5" s="138"/>
    </row>
    <row r="6" spans="1:7" ht="12.95" customHeight="1" x14ac:dyDescent="0.2">
      <c r="A6" s="103" t="s">
        <v>0</v>
      </c>
      <c r="B6" s="100" t="s">
        <v>0</v>
      </c>
      <c r="C6" s="100" t="s">
        <v>0</v>
      </c>
      <c r="D6" s="103" t="s">
        <v>0</v>
      </c>
      <c r="E6" s="100" t="s">
        <v>0</v>
      </c>
      <c r="F6" s="133" t="s">
        <v>2</v>
      </c>
      <c r="G6" s="133"/>
    </row>
    <row r="7" spans="1:7" ht="12.95" customHeight="1" x14ac:dyDescent="0.2">
      <c r="A7" s="103" t="s">
        <v>0</v>
      </c>
      <c r="B7" s="100" t="s">
        <v>0</v>
      </c>
      <c r="C7" s="100" t="s">
        <v>0</v>
      </c>
      <c r="D7" s="103" t="s">
        <v>0</v>
      </c>
      <c r="E7" s="100" t="s">
        <v>0</v>
      </c>
      <c r="F7" s="139" t="s">
        <v>0</v>
      </c>
      <c r="G7" s="139"/>
    </row>
    <row r="8" spans="1:7" ht="9.9499999999999993" customHeight="1" x14ac:dyDescent="0.2">
      <c r="A8" s="132" t="s">
        <v>0</v>
      </c>
      <c r="B8" s="132"/>
      <c r="C8" s="132"/>
      <c r="D8" s="132"/>
      <c r="E8" s="100" t="s">
        <v>0</v>
      </c>
      <c r="F8" s="133" t="s">
        <v>0</v>
      </c>
      <c r="G8" s="133"/>
    </row>
    <row r="9" spans="1:7" ht="32.25" customHeight="1" x14ac:dyDescent="0.25">
      <c r="A9" s="134" t="s">
        <v>178</v>
      </c>
      <c r="B9" s="134"/>
      <c r="C9" s="134"/>
      <c r="D9" s="134"/>
      <c r="E9" s="134"/>
      <c r="F9" s="104" t="s">
        <v>0</v>
      </c>
      <c r="G9" s="105" t="s">
        <v>3</v>
      </c>
    </row>
    <row r="10" spans="1:7" ht="14.85" customHeight="1" x14ac:dyDescent="0.2">
      <c r="A10" s="135" t="s">
        <v>177</v>
      </c>
      <c r="B10" s="135"/>
      <c r="C10" s="135"/>
      <c r="D10" s="135"/>
      <c r="E10" s="135"/>
      <c r="F10" s="106" t="s">
        <v>4</v>
      </c>
      <c r="G10" s="113" t="s">
        <v>180</v>
      </c>
    </row>
    <row r="11" spans="1:7" ht="14.25" customHeight="1" x14ac:dyDescent="0.2">
      <c r="A11" s="107" t="s">
        <v>5</v>
      </c>
      <c r="B11" s="136" t="s">
        <v>0</v>
      </c>
      <c r="C11" s="136"/>
      <c r="D11" s="136"/>
      <c r="E11" s="107" t="s">
        <v>0</v>
      </c>
      <c r="F11" s="106" t="s">
        <v>6</v>
      </c>
      <c r="G11" s="105" t="s">
        <v>0</v>
      </c>
    </row>
    <row r="12" spans="1:7" ht="23.25" customHeight="1" x14ac:dyDescent="0.2">
      <c r="A12" s="107" t="s">
        <v>7</v>
      </c>
      <c r="B12" s="130" t="s">
        <v>8</v>
      </c>
      <c r="C12" s="130"/>
      <c r="D12" s="130"/>
      <c r="E12" s="107" t="s">
        <v>0</v>
      </c>
      <c r="F12" s="106" t="s">
        <v>9</v>
      </c>
      <c r="G12" s="108" t="s">
        <v>10</v>
      </c>
    </row>
    <row r="13" spans="1:7" ht="14.1" customHeight="1" x14ac:dyDescent="0.2">
      <c r="A13" s="107" t="s">
        <v>0</v>
      </c>
      <c r="B13" s="107" t="s">
        <v>0</v>
      </c>
      <c r="C13" s="107" t="s">
        <v>0</v>
      </c>
      <c r="D13" s="107" t="s">
        <v>0</v>
      </c>
      <c r="E13" s="107" t="s">
        <v>0</v>
      </c>
      <c r="F13" s="106" t="s">
        <v>11</v>
      </c>
      <c r="G13" s="105" t="s">
        <v>12</v>
      </c>
    </row>
    <row r="14" spans="1:7" ht="40.5" customHeight="1" x14ac:dyDescent="0.2">
      <c r="A14" s="107" t="s">
        <v>13</v>
      </c>
      <c r="B14" s="137" t="s">
        <v>14</v>
      </c>
      <c r="C14" s="137"/>
      <c r="D14" s="137"/>
      <c r="E14" s="107" t="s">
        <v>0</v>
      </c>
      <c r="F14" s="106" t="s">
        <v>15</v>
      </c>
      <c r="G14" s="105" t="s">
        <v>16</v>
      </c>
    </row>
    <row r="15" spans="1:7" ht="14.65" customHeight="1" x14ac:dyDescent="0.2">
      <c r="A15" s="107" t="s">
        <v>17</v>
      </c>
      <c r="B15" s="130" t="s">
        <v>0</v>
      </c>
      <c r="C15" s="130"/>
      <c r="D15" s="130"/>
      <c r="E15" s="107" t="s">
        <v>0</v>
      </c>
      <c r="F15" s="106" t="s">
        <v>18</v>
      </c>
      <c r="G15" s="105" t="s">
        <v>19</v>
      </c>
    </row>
    <row r="16" spans="1:7" ht="5.25" customHeight="1" x14ac:dyDescent="0.2">
      <c r="A16" s="131" t="s">
        <v>0</v>
      </c>
      <c r="B16" s="131"/>
      <c r="C16" s="131"/>
      <c r="D16" s="131"/>
      <c r="E16" s="131"/>
      <c r="F16" s="131"/>
      <c r="G16" s="131"/>
    </row>
  </sheetData>
  <mergeCells count="20">
    <mergeCell ref="A1:D1"/>
    <mergeCell ref="F1:G1"/>
    <mergeCell ref="A2:D2"/>
    <mergeCell ref="F2:G2"/>
    <mergeCell ref="A3:D3"/>
    <mergeCell ref="F3:G3"/>
    <mergeCell ref="A4:D4"/>
    <mergeCell ref="F4:G4"/>
    <mergeCell ref="F5:G5"/>
    <mergeCell ref="F6:G6"/>
    <mergeCell ref="F7:G7"/>
    <mergeCell ref="B12:D12"/>
    <mergeCell ref="B15:D15"/>
    <mergeCell ref="A16:G16"/>
    <mergeCell ref="A8:D8"/>
    <mergeCell ref="F8:G8"/>
    <mergeCell ref="A9:E9"/>
    <mergeCell ref="A10:E10"/>
    <mergeCell ref="B11:D11"/>
    <mergeCell ref="B14:D14"/>
  </mergeCells>
  <pageMargins left="0.39370078740157483" right="0.39370078740157483" top="0.47244094488188981" bottom="0.59055118110236227" header="0.31496062992125984" footer="0.31496062992125984"/>
  <pageSetup paperSize="9" scale="93" orientation="landscape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32"/>
  <sheetViews>
    <sheetView view="pageBreakPreview" zoomScale="90" zoomScaleNormal="100" zoomScaleSheetLayoutView="90" workbookViewId="0">
      <selection activeCell="A30" sqref="A30:XFD30"/>
    </sheetView>
  </sheetViews>
  <sheetFormatPr defaultRowHeight="12.75" x14ac:dyDescent="0.2"/>
  <cols>
    <col min="1" max="1" width="76.1640625" customWidth="1"/>
    <col min="2" max="2" width="7.6640625" customWidth="1"/>
    <col min="3" max="3" width="11.83203125" customWidth="1"/>
    <col min="4" max="4" width="12.6640625" customWidth="1"/>
    <col min="5" max="7" width="14.5" customWidth="1"/>
    <col min="8" max="8" width="13.83203125" customWidth="1"/>
    <col min="9" max="9" width="19.5" customWidth="1"/>
  </cols>
  <sheetData>
    <row r="1" spans="1:9" ht="14.45" customHeight="1" x14ac:dyDescent="0.2">
      <c r="A1" s="142" t="s">
        <v>20</v>
      </c>
      <c r="B1" s="142"/>
      <c r="C1" s="142"/>
      <c r="D1" s="142"/>
      <c r="E1" s="142"/>
      <c r="F1" s="142"/>
      <c r="G1" s="142"/>
      <c r="H1" s="142"/>
    </row>
    <row r="2" spans="1:9" ht="16.899999999999999" customHeight="1" x14ac:dyDescent="0.2">
      <c r="A2" s="122" t="s">
        <v>21</v>
      </c>
      <c r="B2" s="143" t="s">
        <v>22</v>
      </c>
      <c r="C2" s="122" t="s">
        <v>23</v>
      </c>
      <c r="D2" s="122" t="s">
        <v>24</v>
      </c>
      <c r="E2" s="146" t="s">
        <v>25</v>
      </c>
      <c r="F2" s="147"/>
      <c r="G2" s="147"/>
      <c r="H2" s="148"/>
    </row>
    <row r="3" spans="1:9" ht="24" customHeight="1" x14ac:dyDescent="0.2">
      <c r="A3" s="123" t="s">
        <v>0</v>
      </c>
      <c r="B3" s="144" t="s">
        <v>0</v>
      </c>
      <c r="C3" s="123" t="s">
        <v>0</v>
      </c>
      <c r="D3" s="123" t="s">
        <v>0</v>
      </c>
      <c r="E3" s="122" t="s">
        <v>174</v>
      </c>
      <c r="F3" s="122" t="s">
        <v>175</v>
      </c>
      <c r="G3" s="122" t="s">
        <v>176</v>
      </c>
      <c r="H3" s="122" t="s">
        <v>26</v>
      </c>
    </row>
    <row r="4" spans="1:9" ht="53.65" customHeight="1" x14ac:dyDescent="0.2">
      <c r="A4" s="123" t="s">
        <v>0</v>
      </c>
      <c r="B4" s="145" t="s">
        <v>0</v>
      </c>
      <c r="C4" s="123" t="s">
        <v>0</v>
      </c>
      <c r="D4" s="123" t="s">
        <v>0</v>
      </c>
      <c r="E4" s="123" t="s">
        <v>0</v>
      </c>
      <c r="F4" s="122" t="s">
        <v>0</v>
      </c>
      <c r="G4" s="122" t="s">
        <v>0</v>
      </c>
      <c r="H4" s="122" t="s">
        <v>0</v>
      </c>
    </row>
    <row r="5" spans="1:9" ht="10.7" customHeight="1" x14ac:dyDescent="0.2">
      <c r="A5" s="115" t="s">
        <v>27</v>
      </c>
      <c r="B5" s="115" t="s">
        <v>28</v>
      </c>
      <c r="C5" s="115" t="s">
        <v>29</v>
      </c>
      <c r="D5" s="115" t="s">
        <v>30</v>
      </c>
      <c r="E5" s="115" t="s">
        <v>31</v>
      </c>
      <c r="F5" s="115" t="s">
        <v>32</v>
      </c>
      <c r="G5" s="115" t="s">
        <v>33</v>
      </c>
      <c r="H5" s="115" t="s">
        <v>34</v>
      </c>
    </row>
    <row r="6" spans="1:9" ht="14.45" customHeight="1" x14ac:dyDescent="0.2">
      <c r="A6" s="116" t="s">
        <v>35</v>
      </c>
      <c r="B6" s="117" t="s">
        <v>36</v>
      </c>
      <c r="C6" s="117" t="s">
        <v>37</v>
      </c>
      <c r="D6" s="117" t="s">
        <v>37</v>
      </c>
      <c r="E6" s="118" t="s">
        <v>0</v>
      </c>
      <c r="F6" s="118" t="s">
        <v>0</v>
      </c>
      <c r="G6" s="118" t="s">
        <v>0</v>
      </c>
      <c r="H6" s="118" t="s">
        <v>0</v>
      </c>
      <c r="I6" s="60" t="e">
        <f>E6+E8</f>
        <v>#VALUE!</v>
      </c>
    </row>
    <row r="7" spans="1:9" ht="14.45" customHeight="1" x14ac:dyDescent="0.2">
      <c r="A7" s="116" t="s">
        <v>38</v>
      </c>
      <c r="B7" s="117" t="s">
        <v>39</v>
      </c>
      <c r="C7" s="117" t="s">
        <v>37</v>
      </c>
      <c r="D7" s="117" t="s">
        <v>37</v>
      </c>
      <c r="E7" s="118" t="s">
        <v>0</v>
      </c>
      <c r="F7" s="118" t="s">
        <v>0</v>
      </c>
      <c r="G7" s="118" t="s">
        <v>0</v>
      </c>
      <c r="H7" s="118" t="s">
        <v>0</v>
      </c>
      <c r="I7" s="51" t="e">
        <f>I6-I14</f>
        <v>#VALUE!</v>
      </c>
    </row>
    <row r="8" spans="1:9" ht="14.45" customHeight="1" x14ac:dyDescent="0.15">
      <c r="A8" s="119" t="s">
        <v>40</v>
      </c>
      <c r="B8" s="120" t="s">
        <v>41</v>
      </c>
      <c r="C8" s="120" t="s">
        <v>0</v>
      </c>
      <c r="D8" s="120" t="s">
        <v>0</v>
      </c>
      <c r="E8" s="121">
        <v>35893500</v>
      </c>
      <c r="F8" s="121">
        <v>23604000</v>
      </c>
      <c r="G8" s="121">
        <v>26822900</v>
      </c>
      <c r="H8" s="121" t="s">
        <v>0</v>
      </c>
    </row>
    <row r="9" spans="1:9" ht="14.45" customHeight="1" x14ac:dyDescent="0.2">
      <c r="A9" s="116" t="s">
        <v>42</v>
      </c>
      <c r="B9" s="117" t="s">
        <v>43</v>
      </c>
      <c r="C9" s="117" t="s">
        <v>44</v>
      </c>
      <c r="D9" s="117" t="s">
        <v>0</v>
      </c>
      <c r="E9" s="118">
        <v>35393500</v>
      </c>
      <c r="F9" s="118">
        <v>23104000</v>
      </c>
      <c r="G9" s="118">
        <v>26322900</v>
      </c>
      <c r="H9" s="118" t="s">
        <v>0</v>
      </c>
    </row>
    <row r="10" spans="1:9" ht="21.6" customHeight="1" x14ac:dyDescent="0.2">
      <c r="A10" s="116" t="s">
        <v>45</v>
      </c>
      <c r="B10" s="117" t="s">
        <v>46</v>
      </c>
      <c r="C10" s="117" t="s">
        <v>44</v>
      </c>
      <c r="D10" s="117" t="s">
        <v>44</v>
      </c>
      <c r="E10" s="118">
        <v>35353500</v>
      </c>
      <c r="F10" s="118">
        <v>23064000</v>
      </c>
      <c r="G10" s="118">
        <v>26282900</v>
      </c>
      <c r="H10" s="118" t="s">
        <v>0</v>
      </c>
    </row>
    <row r="11" spans="1:9" ht="14.45" customHeight="1" x14ac:dyDescent="0.2">
      <c r="A11" s="116" t="s">
        <v>47</v>
      </c>
      <c r="B11" s="117" t="s">
        <v>48</v>
      </c>
      <c r="C11" s="117" t="s">
        <v>44</v>
      </c>
      <c r="D11" s="117" t="s">
        <v>44</v>
      </c>
      <c r="E11" s="118">
        <v>40000</v>
      </c>
      <c r="F11" s="118">
        <v>40000</v>
      </c>
      <c r="G11" s="118">
        <v>40000</v>
      </c>
      <c r="H11" s="118" t="s">
        <v>0</v>
      </c>
    </row>
    <row r="12" spans="1:9" ht="14.45" customHeight="1" x14ac:dyDescent="0.2">
      <c r="A12" s="116" t="s">
        <v>49</v>
      </c>
      <c r="B12" s="117" t="s">
        <v>50</v>
      </c>
      <c r="C12" s="117" t="s">
        <v>51</v>
      </c>
      <c r="D12" s="117" t="s">
        <v>0</v>
      </c>
      <c r="E12" s="118">
        <v>500000</v>
      </c>
      <c r="F12" s="118">
        <v>500000</v>
      </c>
      <c r="G12" s="118">
        <v>500000</v>
      </c>
      <c r="H12" s="118" t="s">
        <v>0</v>
      </c>
    </row>
    <row r="13" spans="1:9" ht="14.45" customHeight="1" x14ac:dyDescent="0.2">
      <c r="A13" s="116" t="s">
        <v>52</v>
      </c>
      <c r="B13" s="117" t="s">
        <v>53</v>
      </c>
      <c r="C13" s="117" t="s">
        <v>51</v>
      </c>
      <c r="D13" s="117" t="s">
        <v>51</v>
      </c>
      <c r="E13" s="118">
        <v>500000</v>
      </c>
      <c r="F13" s="118">
        <v>500000</v>
      </c>
      <c r="G13" s="118">
        <v>500000</v>
      </c>
      <c r="H13" s="118" t="s">
        <v>0</v>
      </c>
    </row>
    <row r="14" spans="1:9" ht="14.45" customHeight="1" x14ac:dyDescent="0.15">
      <c r="A14" s="119" t="s">
        <v>54</v>
      </c>
      <c r="B14" s="120" t="s">
        <v>55</v>
      </c>
      <c r="C14" s="120" t="s">
        <v>56</v>
      </c>
      <c r="D14" s="120" t="s">
        <v>0</v>
      </c>
      <c r="E14" s="121">
        <v>35893500</v>
      </c>
      <c r="F14" s="121">
        <v>23604000</v>
      </c>
      <c r="G14" s="121">
        <v>26822900</v>
      </c>
      <c r="H14" s="121" t="s">
        <v>0</v>
      </c>
      <c r="I14" s="51">
        <f>вб!J32+мз!K27</f>
        <v>35893500</v>
      </c>
    </row>
    <row r="15" spans="1:9" ht="14.45" customHeight="1" x14ac:dyDescent="0.2">
      <c r="A15" s="116" t="s">
        <v>57</v>
      </c>
      <c r="B15" s="117" t="s">
        <v>58</v>
      </c>
      <c r="C15" s="117" t="s">
        <v>56</v>
      </c>
      <c r="D15" s="117" t="s">
        <v>0</v>
      </c>
      <c r="E15" s="118">
        <v>33674400</v>
      </c>
      <c r="F15" s="118">
        <v>21978900</v>
      </c>
      <c r="G15" s="118">
        <v>25042300</v>
      </c>
      <c r="H15" s="118" t="s">
        <v>0</v>
      </c>
    </row>
    <row r="16" spans="1:9" ht="14.45" customHeight="1" x14ac:dyDescent="0.2">
      <c r="A16" s="116" t="s">
        <v>59</v>
      </c>
      <c r="B16" s="117" t="s">
        <v>60</v>
      </c>
      <c r="C16" s="117" t="s">
        <v>61</v>
      </c>
      <c r="D16" s="117" t="s">
        <v>62</v>
      </c>
      <c r="E16" s="118">
        <v>25779109</v>
      </c>
      <c r="F16" s="118">
        <v>16817749</v>
      </c>
      <c r="G16" s="118">
        <v>19164997</v>
      </c>
      <c r="H16" s="118" t="s">
        <v>0</v>
      </c>
    </row>
    <row r="17" spans="1:8" ht="14.45" customHeight="1" x14ac:dyDescent="0.2">
      <c r="A17" s="116" t="s">
        <v>59</v>
      </c>
      <c r="B17" s="117" t="s">
        <v>60</v>
      </c>
      <c r="C17" s="117" t="s">
        <v>61</v>
      </c>
      <c r="D17" s="117" t="s">
        <v>63</v>
      </c>
      <c r="E17" s="118">
        <v>80000</v>
      </c>
      <c r="F17" s="118">
        <v>52191</v>
      </c>
      <c r="G17" s="118">
        <v>59474</v>
      </c>
      <c r="H17" s="118" t="s">
        <v>0</v>
      </c>
    </row>
    <row r="18" spans="1:8" ht="14.45" customHeight="1" x14ac:dyDescent="0.2">
      <c r="A18" s="116" t="s">
        <v>64</v>
      </c>
      <c r="B18" s="117" t="s">
        <v>65</v>
      </c>
      <c r="C18" s="117" t="s">
        <v>66</v>
      </c>
      <c r="D18" s="117" t="s">
        <v>67</v>
      </c>
      <c r="E18" s="118">
        <v>30000</v>
      </c>
      <c r="F18" s="118">
        <v>30000</v>
      </c>
      <c r="G18" s="118">
        <v>30000</v>
      </c>
      <c r="H18" s="118" t="s">
        <v>0</v>
      </c>
    </row>
    <row r="19" spans="1:8" ht="14.45" customHeight="1" x14ac:dyDescent="0.2">
      <c r="A19" s="116" t="s">
        <v>68</v>
      </c>
      <c r="B19" s="117" t="s">
        <v>69</v>
      </c>
      <c r="C19" s="117" t="s">
        <v>70</v>
      </c>
      <c r="D19" s="117" t="s">
        <v>0</v>
      </c>
      <c r="E19" s="118">
        <v>7785291</v>
      </c>
      <c r="F19" s="118">
        <v>5078960</v>
      </c>
      <c r="G19" s="118">
        <v>5787829</v>
      </c>
      <c r="H19" s="118" t="s">
        <v>0</v>
      </c>
    </row>
    <row r="20" spans="1:8" ht="14.45" customHeight="1" x14ac:dyDescent="0.2">
      <c r="A20" s="116" t="s">
        <v>71</v>
      </c>
      <c r="B20" s="117" t="s">
        <v>72</v>
      </c>
      <c r="C20" s="117" t="s">
        <v>70</v>
      </c>
      <c r="D20" s="117" t="s">
        <v>73</v>
      </c>
      <c r="E20" s="118">
        <v>7785291</v>
      </c>
      <c r="F20" s="118">
        <v>5078960</v>
      </c>
      <c r="G20" s="118">
        <v>5787829</v>
      </c>
      <c r="H20" s="118" t="s">
        <v>0</v>
      </c>
    </row>
    <row r="21" spans="1:8" ht="21.6" customHeight="1" x14ac:dyDescent="0.2">
      <c r="A21" s="116" t="s">
        <v>74</v>
      </c>
      <c r="B21" s="117" t="s">
        <v>75</v>
      </c>
      <c r="C21" s="117" t="s">
        <v>76</v>
      </c>
      <c r="D21" s="117" t="s">
        <v>0</v>
      </c>
      <c r="E21" s="118">
        <v>33200</v>
      </c>
      <c r="F21" s="118">
        <v>21700</v>
      </c>
      <c r="G21" s="118">
        <v>24700</v>
      </c>
      <c r="H21" s="118" t="s">
        <v>0</v>
      </c>
    </row>
    <row r="22" spans="1:8" ht="14.45" customHeight="1" x14ac:dyDescent="0.2">
      <c r="A22" s="116" t="s">
        <v>77</v>
      </c>
      <c r="B22" s="117" t="s">
        <v>78</v>
      </c>
      <c r="C22" s="117" t="s">
        <v>79</v>
      </c>
      <c r="D22" s="117" t="s">
        <v>80</v>
      </c>
      <c r="E22" s="118">
        <v>33200</v>
      </c>
      <c r="F22" s="118">
        <v>21700</v>
      </c>
      <c r="G22" s="118">
        <v>24700</v>
      </c>
      <c r="H22" s="118" t="s">
        <v>0</v>
      </c>
    </row>
    <row r="23" spans="1:8" ht="14.45" customHeight="1" x14ac:dyDescent="0.2">
      <c r="A23" s="116" t="s">
        <v>81</v>
      </c>
      <c r="B23" s="117" t="s">
        <v>82</v>
      </c>
      <c r="C23" s="117" t="s">
        <v>56</v>
      </c>
      <c r="D23" s="117" t="s">
        <v>0</v>
      </c>
      <c r="E23" s="118">
        <v>2185900</v>
      </c>
      <c r="F23" s="118">
        <v>1603400</v>
      </c>
      <c r="G23" s="118">
        <v>1755900</v>
      </c>
      <c r="H23" s="118" t="s">
        <v>0</v>
      </c>
    </row>
    <row r="24" spans="1:8" ht="14.45" customHeight="1" x14ac:dyDescent="0.2">
      <c r="A24" s="116" t="s">
        <v>83</v>
      </c>
      <c r="B24" s="117" t="s">
        <v>84</v>
      </c>
      <c r="C24" s="117" t="s">
        <v>85</v>
      </c>
      <c r="D24" s="117" t="s">
        <v>86</v>
      </c>
      <c r="E24" s="118">
        <v>1479000</v>
      </c>
      <c r="F24" s="118">
        <v>1142188</v>
      </c>
      <c r="G24" s="118">
        <v>1230364</v>
      </c>
      <c r="H24" s="118" t="s">
        <v>0</v>
      </c>
    </row>
    <row r="25" spans="1:8" ht="21.6" customHeight="1" x14ac:dyDescent="0.2">
      <c r="A25" s="116" t="s">
        <v>87</v>
      </c>
      <c r="B25" s="117" t="s">
        <v>0</v>
      </c>
      <c r="C25" s="117" t="s">
        <v>85</v>
      </c>
      <c r="D25" s="117" t="s">
        <v>88</v>
      </c>
      <c r="E25" s="118">
        <v>48000</v>
      </c>
      <c r="F25" s="118">
        <v>31316</v>
      </c>
      <c r="G25" s="118">
        <v>35684</v>
      </c>
      <c r="H25" s="118" t="s">
        <v>0</v>
      </c>
    </row>
    <row r="26" spans="1:8" ht="14.45" customHeight="1" x14ac:dyDescent="0.2">
      <c r="A26" s="116" t="s">
        <v>89</v>
      </c>
      <c r="B26" s="117" t="s">
        <v>0</v>
      </c>
      <c r="C26" s="117" t="s">
        <v>85</v>
      </c>
      <c r="D26" s="117" t="s">
        <v>90</v>
      </c>
      <c r="E26" s="118">
        <v>36000</v>
      </c>
      <c r="F26" s="118">
        <v>23488</v>
      </c>
      <c r="G26" s="118">
        <v>26764</v>
      </c>
      <c r="H26" s="118" t="s">
        <v>0</v>
      </c>
    </row>
    <row r="27" spans="1:8" ht="14.45" customHeight="1" x14ac:dyDescent="0.2">
      <c r="A27" s="116" t="s">
        <v>91</v>
      </c>
      <c r="B27" s="117" t="s">
        <v>0</v>
      </c>
      <c r="C27" s="117" t="s">
        <v>85</v>
      </c>
      <c r="D27" s="117" t="s">
        <v>92</v>
      </c>
      <c r="E27" s="118">
        <v>268000</v>
      </c>
      <c r="F27" s="118">
        <v>221771</v>
      </c>
      <c r="G27" s="118">
        <v>233873</v>
      </c>
      <c r="H27" s="118" t="s">
        <v>0</v>
      </c>
    </row>
    <row r="28" spans="1:8" ht="14.45" customHeight="1" x14ac:dyDescent="0.2">
      <c r="A28" s="116" t="s">
        <v>93</v>
      </c>
      <c r="B28" s="117" t="s">
        <v>0</v>
      </c>
      <c r="C28" s="117" t="s">
        <v>85</v>
      </c>
      <c r="D28" s="117" t="s">
        <v>67</v>
      </c>
      <c r="E28" s="118">
        <v>997000</v>
      </c>
      <c r="F28" s="118">
        <v>742565</v>
      </c>
      <c r="G28" s="118">
        <v>809175</v>
      </c>
      <c r="H28" s="118" t="s">
        <v>0</v>
      </c>
    </row>
    <row r="29" spans="1:8" ht="14.45" customHeight="1" x14ac:dyDescent="0.2">
      <c r="A29" s="116" t="s">
        <v>181</v>
      </c>
      <c r="B29" s="117" t="s">
        <v>0</v>
      </c>
      <c r="C29" s="117" t="s">
        <v>85</v>
      </c>
      <c r="D29" s="117">
        <v>340</v>
      </c>
      <c r="E29" s="118">
        <v>130000</v>
      </c>
      <c r="F29" s="118">
        <v>123048</v>
      </c>
      <c r="G29" s="118">
        <v>124868</v>
      </c>
      <c r="H29" s="118" t="s">
        <v>0</v>
      </c>
    </row>
    <row r="30" spans="1:8" ht="14.45" hidden="1" customHeight="1" x14ac:dyDescent="0.2">
      <c r="A30" s="116" t="s">
        <v>167</v>
      </c>
      <c r="B30" s="117" t="s">
        <v>0</v>
      </c>
      <c r="C30" s="117" t="s">
        <v>85</v>
      </c>
      <c r="D30" s="117" t="s">
        <v>168</v>
      </c>
      <c r="E30" s="118"/>
      <c r="F30" s="118"/>
      <c r="G30" s="118"/>
      <c r="H30" s="118" t="s">
        <v>0</v>
      </c>
    </row>
    <row r="31" spans="1:8" ht="14.45" customHeight="1" x14ac:dyDescent="0.2">
      <c r="A31" s="116" t="s">
        <v>94</v>
      </c>
      <c r="B31" s="117" t="s">
        <v>95</v>
      </c>
      <c r="C31" s="117" t="s">
        <v>96</v>
      </c>
      <c r="D31" s="117" t="s">
        <v>90</v>
      </c>
      <c r="E31" s="118">
        <v>706900</v>
      </c>
      <c r="F31" s="118">
        <v>461212</v>
      </c>
      <c r="G31" s="118">
        <v>525536</v>
      </c>
      <c r="H31" s="118" t="s">
        <v>0</v>
      </c>
    </row>
    <row r="32" spans="1:8" ht="14.45" customHeight="1" x14ac:dyDescent="0.2"/>
  </sheetData>
  <mergeCells count="3">
    <mergeCell ref="A1:H1"/>
    <mergeCell ref="B2:B4"/>
    <mergeCell ref="E2:H2"/>
  </mergeCells>
  <pageMargins left="0.39370078740157483" right="0.39370078740157483" top="0.47244094488188981" bottom="0.59055118110236227" header="0.31496062992125984" footer="0.31496062992125984"/>
  <pageSetup paperSize="9" scale="84" orientation="landscape" r:id="rId1"/>
  <headerFooter differentFirst="1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27"/>
  <sheetViews>
    <sheetView view="pageBreakPreview" zoomScaleNormal="100" zoomScaleSheetLayoutView="100" workbookViewId="0">
      <selection activeCell="B20" sqref="B20"/>
    </sheetView>
  </sheetViews>
  <sheetFormatPr defaultRowHeight="12.75" x14ac:dyDescent="0.2"/>
  <cols>
    <col min="1" max="1" width="6.33203125" customWidth="1"/>
    <col min="2" max="2" width="56.33203125" customWidth="1"/>
    <col min="3" max="3" width="8.83203125" customWidth="1"/>
    <col min="4" max="4" width="11.1640625" customWidth="1"/>
    <col min="5" max="6" width="12.1640625" customWidth="1"/>
    <col min="7" max="9" width="15.1640625" customWidth="1"/>
    <col min="10" max="10" width="14" customWidth="1"/>
    <col min="11" max="11" width="18.33203125" style="50" customWidth="1"/>
    <col min="12" max="12" width="16.5" customWidth="1"/>
    <col min="13" max="13" width="26" customWidth="1"/>
    <col min="14" max="14" width="9.83203125" bestFit="1" customWidth="1"/>
  </cols>
  <sheetData>
    <row r="1" spans="1:14" ht="13.9" customHeight="1" x14ac:dyDescent="0.2">
      <c r="A1" s="2" t="s">
        <v>0</v>
      </c>
      <c r="B1" s="154" t="s">
        <v>97</v>
      </c>
      <c r="C1" s="154"/>
      <c r="D1" s="154"/>
      <c r="E1" s="154"/>
      <c r="F1" s="154"/>
      <c r="G1" s="154"/>
      <c r="H1" s="154"/>
      <c r="I1" s="154"/>
      <c r="J1" s="154"/>
    </row>
    <row r="2" spans="1:14" ht="15.2" customHeight="1" x14ac:dyDescent="0.2">
      <c r="A2" s="155" t="s">
        <v>98</v>
      </c>
      <c r="B2" s="149" t="s">
        <v>21</v>
      </c>
      <c r="C2" s="149" t="s">
        <v>99</v>
      </c>
      <c r="D2" s="149" t="s">
        <v>100</v>
      </c>
      <c r="E2" s="149" t="s">
        <v>23</v>
      </c>
      <c r="F2" s="149" t="s">
        <v>101</v>
      </c>
      <c r="G2" s="149" t="s">
        <v>25</v>
      </c>
      <c r="H2" s="149"/>
      <c r="I2" s="149"/>
      <c r="J2" s="149"/>
    </row>
    <row r="3" spans="1:14" ht="46.15" customHeight="1" x14ac:dyDescent="0.2">
      <c r="A3" s="156" t="s">
        <v>0</v>
      </c>
      <c r="B3" s="150" t="s">
        <v>0</v>
      </c>
      <c r="C3" s="150" t="s">
        <v>0</v>
      </c>
      <c r="D3" s="150" t="s">
        <v>0</v>
      </c>
      <c r="E3" s="150" t="s">
        <v>0</v>
      </c>
      <c r="F3" s="150" t="s">
        <v>0</v>
      </c>
      <c r="G3" s="122" t="s">
        <v>174</v>
      </c>
      <c r="H3" s="122" t="s">
        <v>175</v>
      </c>
      <c r="I3" s="122" t="s">
        <v>176</v>
      </c>
      <c r="J3" s="122" t="s">
        <v>26</v>
      </c>
    </row>
    <row r="4" spans="1:14" ht="11.1" customHeight="1" x14ac:dyDescent="0.2">
      <c r="A4" s="59" t="s">
        <v>27</v>
      </c>
      <c r="B4" s="115" t="s">
        <v>28</v>
      </c>
      <c r="C4" s="115" t="s">
        <v>29</v>
      </c>
      <c r="D4" s="115" t="s">
        <v>30</v>
      </c>
      <c r="E4" s="115" t="s">
        <v>102</v>
      </c>
      <c r="F4" s="115" t="s">
        <v>103</v>
      </c>
      <c r="G4" s="115" t="s">
        <v>31</v>
      </c>
      <c r="H4" s="115" t="s">
        <v>32</v>
      </c>
      <c r="I4" s="115" t="s">
        <v>33</v>
      </c>
      <c r="J4" s="115" t="s">
        <v>34</v>
      </c>
    </row>
    <row r="5" spans="1:14" ht="11.1" customHeight="1" x14ac:dyDescent="0.2">
      <c r="A5" s="56" t="s">
        <v>27</v>
      </c>
      <c r="B5" s="124" t="s">
        <v>104</v>
      </c>
      <c r="C5" s="117" t="s">
        <v>105</v>
      </c>
      <c r="D5" s="117" t="s">
        <v>0</v>
      </c>
      <c r="E5" s="117" t="s">
        <v>0</v>
      </c>
      <c r="F5" s="117" t="s">
        <v>0</v>
      </c>
      <c r="G5" s="118">
        <v>2185900</v>
      </c>
      <c r="H5" s="118">
        <v>1603400</v>
      </c>
      <c r="I5" s="118">
        <v>1755900</v>
      </c>
      <c r="J5" s="118" t="s">
        <v>0</v>
      </c>
    </row>
    <row r="6" spans="1:14" ht="11.1" customHeight="1" x14ac:dyDescent="0.2">
      <c r="A6" s="56" t="s">
        <v>0</v>
      </c>
      <c r="B6" s="124" t="s">
        <v>106</v>
      </c>
      <c r="C6" s="117" t="s">
        <v>0</v>
      </c>
      <c r="D6" s="117" t="s">
        <v>0</v>
      </c>
      <c r="E6" s="117" t="s">
        <v>0</v>
      </c>
      <c r="F6" s="117" t="s">
        <v>0</v>
      </c>
      <c r="G6" s="118" t="s">
        <v>0</v>
      </c>
      <c r="H6" s="118" t="s">
        <v>0</v>
      </c>
      <c r="I6" s="118" t="s">
        <v>0</v>
      </c>
      <c r="J6" s="118" t="s">
        <v>0</v>
      </c>
    </row>
    <row r="7" spans="1:14" ht="37.5" customHeight="1" x14ac:dyDescent="0.2">
      <c r="A7" s="56" t="s">
        <v>169</v>
      </c>
      <c r="B7" s="125" t="s">
        <v>108</v>
      </c>
      <c r="C7" s="126" t="s">
        <v>109</v>
      </c>
      <c r="D7" s="58" t="s">
        <v>0</v>
      </c>
      <c r="E7" s="58" t="s">
        <v>0</v>
      </c>
      <c r="F7" s="58" t="s">
        <v>0</v>
      </c>
      <c r="G7" s="127">
        <v>2185900</v>
      </c>
      <c r="H7" s="127">
        <v>1603400</v>
      </c>
      <c r="I7" s="127">
        <v>1755900</v>
      </c>
      <c r="J7" s="128" t="s">
        <v>0</v>
      </c>
      <c r="K7" s="50">
        <f>вб!J40+мз!K35+мз!K36+ис!F35</f>
        <v>2185900</v>
      </c>
      <c r="L7" s="51" t="e">
        <f>#REF!-K7</f>
        <v>#REF!</v>
      </c>
      <c r="M7" s="54">
        <v>6329225.8300000001</v>
      </c>
      <c r="N7" s="60" t="e">
        <f>#REF!-M7</f>
        <v>#REF!</v>
      </c>
    </row>
    <row r="8" spans="1:14" ht="14.45" customHeight="1" x14ac:dyDescent="0.2">
      <c r="A8" s="56" t="s">
        <v>170</v>
      </c>
      <c r="B8" s="125" t="s">
        <v>111</v>
      </c>
      <c r="C8" s="126" t="s">
        <v>112</v>
      </c>
      <c r="D8" s="58" t="s">
        <v>0</v>
      </c>
      <c r="E8" s="58" t="s">
        <v>0</v>
      </c>
      <c r="F8" s="58" t="s">
        <v>0</v>
      </c>
      <c r="G8" s="127">
        <v>1675900</v>
      </c>
      <c r="H8" s="127">
        <v>1093400</v>
      </c>
      <c r="I8" s="127">
        <v>1245900</v>
      </c>
      <c r="J8" s="128" t="s">
        <v>0</v>
      </c>
      <c r="M8" s="54" t="s">
        <v>0</v>
      </c>
      <c r="N8" s="60" t="e">
        <f>#REF!-M8</f>
        <v>#REF!</v>
      </c>
    </row>
    <row r="9" spans="1:14" ht="36.75" customHeight="1" x14ac:dyDescent="0.2">
      <c r="A9" s="56" t="s">
        <v>107</v>
      </c>
      <c r="B9" s="125" t="s">
        <v>106</v>
      </c>
      <c r="C9" s="126" t="s">
        <v>0</v>
      </c>
      <c r="D9" s="58" t="s">
        <v>0</v>
      </c>
      <c r="E9" s="58" t="s">
        <v>0</v>
      </c>
      <c r="F9" s="58" t="s">
        <v>0</v>
      </c>
      <c r="G9" s="127" t="s">
        <v>0</v>
      </c>
      <c r="H9" s="127" t="s">
        <v>0</v>
      </c>
      <c r="I9" s="127" t="s">
        <v>0</v>
      </c>
      <c r="J9" s="128" t="s">
        <v>0</v>
      </c>
      <c r="M9" s="57">
        <v>5199.78</v>
      </c>
      <c r="N9" s="60" t="e">
        <f>#REF!-M9</f>
        <v>#REF!</v>
      </c>
    </row>
    <row r="10" spans="1:14" ht="21.75" customHeight="1" x14ac:dyDescent="0.2">
      <c r="A10" s="56" t="s">
        <v>110</v>
      </c>
      <c r="B10" s="129" t="s">
        <v>114</v>
      </c>
      <c r="C10" s="126" t="s">
        <v>115</v>
      </c>
      <c r="D10" s="126" t="s">
        <v>179</v>
      </c>
      <c r="E10" s="126" t="s">
        <v>0</v>
      </c>
      <c r="F10" s="126" t="s">
        <v>0</v>
      </c>
      <c r="G10" s="127">
        <v>1675900</v>
      </c>
      <c r="H10" s="127">
        <v>1093400</v>
      </c>
      <c r="I10" s="127">
        <v>1245900</v>
      </c>
      <c r="J10" s="127" t="s">
        <v>0</v>
      </c>
      <c r="M10" s="57">
        <v>5199.78</v>
      </c>
      <c r="N10" s="60" t="e">
        <f>#REF!-M10</f>
        <v>#REF!</v>
      </c>
    </row>
    <row r="11" spans="1:14" ht="14.45" customHeight="1" x14ac:dyDescent="0.2">
      <c r="A11" s="56" t="s">
        <v>0</v>
      </c>
      <c r="B11" s="125" t="s">
        <v>116</v>
      </c>
      <c r="C11" s="126" t="s">
        <v>117</v>
      </c>
      <c r="D11" s="58" t="s">
        <v>0</v>
      </c>
      <c r="E11" s="58" t="s">
        <v>0</v>
      </c>
      <c r="F11" s="58" t="s">
        <v>0</v>
      </c>
      <c r="G11" s="127">
        <v>510000</v>
      </c>
      <c r="H11" s="127">
        <v>510000</v>
      </c>
      <c r="I11" s="127">
        <v>510000</v>
      </c>
      <c r="J11" s="128" t="s">
        <v>0</v>
      </c>
      <c r="M11" s="57">
        <v>6324026.0499999998</v>
      </c>
      <c r="N11" s="60" t="e">
        <f>#REF!-M11</f>
        <v>#REF!</v>
      </c>
    </row>
    <row r="12" spans="1:14" ht="14.45" customHeight="1" x14ac:dyDescent="0.2">
      <c r="A12" s="56" t="s">
        <v>113</v>
      </c>
      <c r="B12" s="125" t="s">
        <v>106</v>
      </c>
      <c r="C12" s="126" t="s">
        <v>0</v>
      </c>
      <c r="D12" s="58" t="s">
        <v>0</v>
      </c>
      <c r="E12" s="58" t="s">
        <v>0</v>
      </c>
      <c r="F12" s="58" t="s">
        <v>0</v>
      </c>
      <c r="G12" s="127" t="s">
        <v>0</v>
      </c>
      <c r="H12" s="127" t="s">
        <v>0</v>
      </c>
      <c r="I12" s="127" t="s">
        <v>0</v>
      </c>
      <c r="J12" s="128" t="s">
        <v>0</v>
      </c>
      <c r="K12" s="50" t="e">
        <f>#REF!+#REF!</f>
        <v>#REF!</v>
      </c>
      <c r="M12" s="57"/>
      <c r="N12" s="60"/>
    </row>
    <row r="13" spans="1:14" ht="25.5" customHeight="1" x14ac:dyDescent="0.2">
      <c r="A13" s="56" t="s">
        <v>171</v>
      </c>
      <c r="B13" s="129" t="s">
        <v>114</v>
      </c>
      <c r="C13" s="126" t="s">
        <v>118</v>
      </c>
      <c r="D13" s="126" t="s">
        <v>179</v>
      </c>
      <c r="E13" s="126" t="s">
        <v>0</v>
      </c>
      <c r="F13" s="126" t="s">
        <v>0</v>
      </c>
      <c r="G13" s="127">
        <v>510000</v>
      </c>
      <c r="H13" s="127">
        <v>510000</v>
      </c>
      <c r="I13" s="127">
        <v>510000</v>
      </c>
      <c r="J13" s="127" t="s">
        <v>0</v>
      </c>
      <c r="M13" s="57"/>
      <c r="N13" s="60"/>
    </row>
    <row r="14" spans="1:14" ht="19.5" customHeight="1" x14ac:dyDescent="0.2">
      <c r="A14" s="56" t="s">
        <v>0</v>
      </c>
      <c r="B14" s="124" t="s">
        <v>119</v>
      </c>
      <c r="C14" s="117" t="s">
        <v>120</v>
      </c>
      <c r="D14" s="117" t="s">
        <v>0</v>
      </c>
      <c r="E14" s="117" t="s">
        <v>0</v>
      </c>
      <c r="F14" s="117" t="s">
        <v>0</v>
      </c>
      <c r="G14" s="118">
        <v>2185900</v>
      </c>
      <c r="H14" s="118">
        <v>1603400</v>
      </c>
      <c r="I14" s="118">
        <v>1755900</v>
      </c>
      <c r="J14" s="118" t="s">
        <v>0</v>
      </c>
      <c r="K14" s="50">
        <f>мз!J35+мз!J36</f>
        <v>1675900</v>
      </c>
      <c r="M14" s="57">
        <v>1767109.51</v>
      </c>
      <c r="N14" s="60" t="e">
        <f>#REF!-M14</f>
        <v>#REF!</v>
      </c>
    </row>
    <row r="15" spans="1:14" ht="14.45" customHeight="1" x14ac:dyDescent="0.2">
      <c r="A15" s="56" t="s">
        <v>172</v>
      </c>
      <c r="B15" s="129" t="s">
        <v>121</v>
      </c>
      <c r="C15" s="126" t="s">
        <v>122</v>
      </c>
      <c r="D15" s="126" t="s">
        <v>0</v>
      </c>
      <c r="E15" s="126" t="s">
        <v>0</v>
      </c>
      <c r="F15" s="126" t="s">
        <v>0</v>
      </c>
      <c r="G15" s="127">
        <v>2185900</v>
      </c>
      <c r="H15" s="127">
        <v>1603400</v>
      </c>
      <c r="I15" s="127">
        <v>1755900</v>
      </c>
      <c r="J15" s="127" t="s">
        <v>0</v>
      </c>
      <c r="K15" s="50">
        <f>вб!J40</f>
        <v>510000</v>
      </c>
      <c r="M15" s="57" t="s">
        <v>0</v>
      </c>
      <c r="N15" s="60" t="e">
        <f>#REF!-M15</f>
        <v>#REF!</v>
      </c>
    </row>
    <row r="16" spans="1:14" ht="22.5" x14ac:dyDescent="0.2">
      <c r="B16" s="3" t="s">
        <v>164</v>
      </c>
      <c r="C16" s="1" t="s">
        <v>0</v>
      </c>
      <c r="D16" s="92" t="s">
        <v>0</v>
      </c>
      <c r="E16" s="1" t="s">
        <v>0</v>
      </c>
      <c r="F16" s="157"/>
      <c r="G16" s="152"/>
      <c r="H16" s="92" t="s">
        <v>0</v>
      </c>
      <c r="I16" s="92"/>
    </row>
    <row r="17" spans="2:10" ht="22.5" x14ac:dyDescent="0.2">
      <c r="B17" s="91" t="s">
        <v>0</v>
      </c>
      <c r="C17" s="1" t="s">
        <v>0</v>
      </c>
      <c r="D17" s="94" t="s">
        <v>123</v>
      </c>
      <c r="E17" s="1" t="s">
        <v>0</v>
      </c>
      <c r="F17" s="158" t="s">
        <v>124</v>
      </c>
      <c r="G17" s="158"/>
      <c r="H17" s="1" t="s">
        <v>0</v>
      </c>
      <c r="I17" s="94" t="s">
        <v>125</v>
      </c>
    </row>
    <row r="18" spans="2:10" x14ac:dyDescent="0.2">
      <c r="B18" s="3" t="s">
        <v>126</v>
      </c>
      <c r="C18" s="1" t="s">
        <v>0</v>
      </c>
      <c r="D18" s="92" t="s">
        <v>132</v>
      </c>
      <c r="E18" s="1" t="s">
        <v>0</v>
      </c>
      <c r="F18" s="159" t="s">
        <v>133</v>
      </c>
      <c r="G18" s="159"/>
      <c r="H18" s="92" t="s">
        <v>0</v>
      </c>
      <c r="I18" s="92" t="s">
        <v>134</v>
      </c>
    </row>
    <row r="19" spans="2:10" x14ac:dyDescent="0.2">
      <c r="B19" s="91" t="s">
        <v>0</v>
      </c>
      <c r="C19" s="1" t="s">
        <v>0</v>
      </c>
      <c r="D19" s="94" t="s">
        <v>123</v>
      </c>
      <c r="E19" s="1" t="s">
        <v>0</v>
      </c>
      <c r="F19" s="152" t="s">
        <v>127</v>
      </c>
      <c r="G19" s="152"/>
      <c r="H19" s="1" t="s">
        <v>0</v>
      </c>
      <c r="I19" s="94" t="s">
        <v>128</v>
      </c>
    </row>
    <row r="20" spans="2:10" x14ac:dyDescent="0.2">
      <c r="B20" s="4" t="s">
        <v>0</v>
      </c>
      <c r="C20" s="4" t="s">
        <v>0</v>
      </c>
      <c r="D20" s="4" t="s">
        <v>0</v>
      </c>
      <c r="E20" s="4" t="s">
        <v>0</v>
      </c>
      <c r="F20" s="1" t="s">
        <v>0</v>
      </c>
      <c r="G20" s="4" t="s">
        <v>0</v>
      </c>
      <c r="H20" s="1" t="s">
        <v>0</v>
      </c>
      <c r="I20" s="1" t="s">
        <v>0</v>
      </c>
    </row>
    <row r="21" spans="2:10" x14ac:dyDescent="0.2">
      <c r="B21" s="5" t="s">
        <v>129</v>
      </c>
      <c r="C21" s="6" t="s">
        <v>0</v>
      </c>
      <c r="D21" s="6" t="s">
        <v>0</v>
      </c>
      <c r="E21" s="6" t="s">
        <v>0</v>
      </c>
      <c r="F21" s="7" t="s">
        <v>0</v>
      </c>
      <c r="G21" s="6" t="s">
        <v>0</v>
      </c>
      <c r="H21" s="7" t="s">
        <v>0</v>
      </c>
      <c r="I21" s="8" t="s">
        <v>0</v>
      </c>
    </row>
    <row r="22" spans="2:10" x14ac:dyDescent="0.2">
      <c r="B22" s="160" t="s">
        <v>135</v>
      </c>
      <c r="C22" s="159"/>
      <c r="D22" s="159"/>
      <c r="E22" s="159"/>
      <c r="F22" s="159"/>
      <c r="G22" s="159"/>
      <c r="H22" s="159"/>
      <c r="I22" s="161"/>
    </row>
    <row r="23" spans="2:10" x14ac:dyDescent="0.2">
      <c r="B23" s="162" t="s">
        <v>130</v>
      </c>
      <c r="C23" s="152"/>
      <c r="D23" s="152"/>
      <c r="E23" s="152"/>
      <c r="F23" s="152"/>
      <c r="G23" s="152"/>
      <c r="H23" s="152"/>
      <c r="I23" s="153"/>
    </row>
    <row r="24" spans="2:10" x14ac:dyDescent="0.2">
      <c r="B24" s="9" t="s">
        <v>0</v>
      </c>
      <c r="C24" s="4" t="s">
        <v>0</v>
      </c>
      <c r="D24" s="151" t="s">
        <v>136</v>
      </c>
      <c r="E24" s="151"/>
      <c r="F24" s="151"/>
      <c r="G24" s="151"/>
      <c r="H24" s="151"/>
      <c r="I24" s="151"/>
      <c r="J24" s="15"/>
    </row>
    <row r="25" spans="2:10" x14ac:dyDescent="0.2">
      <c r="B25" s="93" t="s">
        <v>124</v>
      </c>
      <c r="C25" s="4" t="s">
        <v>0</v>
      </c>
      <c r="D25" s="152" t="s">
        <v>125</v>
      </c>
      <c r="E25" s="152"/>
      <c r="F25" s="152"/>
      <c r="G25" s="152"/>
      <c r="H25" s="152"/>
      <c r="I25" s="153"/>
    </row>
    <row r="26" spans="2:10" x14ac:dyDescent="0.2">
      <c r="B26" s="9" t="s">
        <v>0</v>
      </c>
      <c r="C26" s="4" t="s">
        <v>0</v>
      </c>
      <c r="D26" s="4" t="s">
        <v>0</v>
      </c>
      <c r="E26" s="4" t="s">
        <v>0</v>
      </c>
      <c r="F26" s="1" t="s">
        <v>0</v>
      </c>
      <c r="G26" s="4" t="s">
        <v>0</v>
      </c>
      <c r="H26" s="1" t="s">
        <v>0</v>
      </c>
      <c r="I26" s="10" t="s">
        <v>0</v>
      </c>
    </row>
    <row r="27" spans="2:10" x14ac:dyDescent="0.2">
      <c r="B27" s="11" t="s">
        <v>131</v>
      </c>
      <c r="C27" s="12" t="s">
        <v>0</v>
      </c>
      <c r="D27" s="12" t="s">
        <v>0</v>
      </c>
      <c r="E27" s="12" t="s">
        <v>0</v>
      </c>
      <c r="F27" s="13" t="s">
        <v>0</v>
      </c>
      <c r="G27" s="12" t="s">
        <v>0</v>
      </c>
      <c r="H27" s="13" t="s">
        <v>0</v>
      </c>
      <c r="I27" s="14" t="s">
        <v>0</v>
      </c>
    </row>
  </sheetData>
  <mergeCells count="16">
    <mergeCell ref="D24:I24"/>
    <mergeCell ref="D25:I25"/>
    <mergeCell ref="B1:J1"/>
    <mergeCell ref="A2:A3"/>
    <mergeCell ref="F16:G16"/>
    <mergeCell ref="F17:G17"/>
    <mergeCell ref="F18:G18"/>
    <mergeCell ref="F19:G19"/>
    <mergeCell ref="B22:I22"/>
    <mergeCell ref="B23:I23"/>
    <mergeCell ref="G2:J2"/>
    <mergeCell ref="B2:B3"/>
    <mergeCell ref="C2:C3"/>
    <mergeCell ref="D2:D3"/>
    <mergeCell ref="E2:E3"/>
    <mergeCell ref="F2:F3"/>
  </mergeCells>
  <pageMargins left="0.39370078740157483" right="0.39370078740157483" top="0.47244094488188981" bottom="0.59055118110236227" header="0.31496062992125984" footer="0.31496062992125984"/>
  <pageSetup paperSize="9" scale="93" orientation="landscape" r:id="rId1"/>
  <headerFooter differentFirst="1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view="pageBreakPreview" zoomScale="80" zoomScaleNormal="100" zoomScaleSheetLayoutView="80" workbookViewId="0">
      <selection activeCell="I29" sqref="I29"/>
    </sheetView>
  </sheetViews>
  <sheetFormatPr defaultRowHeight="15" x14ac:dyDescent="0.25"/>
  <cols>
    <col min="1" max="1" width="9.6640625" style="65" bestFit="1" customWidth="1"/>
    <col min="2" max="2" width="17.33203125" style="65" customWidth="1"/>
    <col min="3" max="5" width="12" style="65" customWidth="1"/>
    <col min="6" max="6" width="16.5" style="65" bestFit="1" customWidth="1"/>
    <col min="7" max="7" width="18" style="65" bestFit="1" customWidth="1"/>
    <col min="8" max="8" width="17.5" style="65" bestFit="1" customWidth="1"/>
    <col min="9" max="9" width="17.5" style="65" customWidth="1"/>
    <col min="10" max="10" width="18" style="65" bestFit="1" customWidth="1"/>
    <col min="11" max="11" width="13.5" style="65" bestFit="1" customWidth="1"/>
    <col min="12" max="16384" width="9.33203125" style="65"/>
  </cols>
  <sheetData>
    <row r="1" spans="1:10" x14ac:dyDescent="0.25">
      <c r="E1" s="66" t="s">
        <v>137</v>
      </c>
      <c r="F1" s="65" t="s">
        <v>138</v>
      </c>
    </row>
    <row r="2" spans="1:10" x14ac:dyDescent="0.25">
      <c r="D2" s="65" t="s">
        <v>151</v>
      </c>
    </row>
    <row r="3" spans="1:10" x14ac:dyDescent="0.25">
      <c r="E3" s="66" t="s">
        <v>140</v>
      </c>
      <c r="F3" s="67" t="str">
        <f>Table1!G10</f>
        <v>30.12.2025.</v>
      </c>
      <c r="G3" s="65" t="s">
        <v>141</v>
      </c>
    </row>
    <row r="4" spans="1:10" s="69" customFormat="1" ht="44.25" customHeight="1" x14ac:dyDescent="0.2">
      <c r="A4" s="80" t="s">
        <v>142</v>
      </c>
      <c r="B4" s="80" t="s">
        <v>143</v>
      </c>
      <c r="C4" s="81" t="s">
        <v>152</v>
      </c>
      <c r="D4" s="68" t="s">
        <v>153</v>
      </c>
      <c r="E4" s="68" t="s">
        <v>154</v>
      </c>
      <c r="F4" s="68" t="s">
        <v>155</v>
      </c>
      <c r="G4" s="68" t="s">
        <v>156</v>
      </c>
      <c r="H4" s="68" t="s">
        <v>157</v>
      </c>
      <c r="I4" s="68" t="s">
        <v>159</v>
      </c>
      <c r="J4" s="68" t="s">
        <v>149</v>
      </c>
    </row>
    <row r="5" spans="1:10" x14ac:dyDescent="0.25">
      <c r="A5" s="82">
        <v>111</v>
      </c>
      <c r="B5" s="70">
        <v>211</v>
      </c>
      <c r="C5" s="83"/>
      <c r="D5" s="85"/>
      <c r="E5" s="85"/>
      <c r="F5" s="83"/>
      <c r="G5" s="85"/>
      <c r="H5" s="85"/>
      <c r="I5" s="85"/>
      <c r="J5" s="73">
        <f>SUM(C5:I5)</f>
        <v>0</v>
      </c>
    </row>
    <row r="6" spans="1:10" x14ac:dyDescent="0.25">
      <c r="A6" s="163">
        <v>112</v>
      </c>
      <c r="B6" s="70">
        <v>212</v>
      </c>
      <c r="C6" s="83"/>
      <c r="D6" s="85"/>
      <c r="E6" s="85"/>
      <c r="F6" s="83"/>
      <c r="G6" s="85"/>
      <c r="H6" s="85"/>
      <c r="I6" s="85"/>
      <c r="J6" s="73">
        <f t="shared" ref="J6:J31" si="0">SUM(C6:I6)</f>
        <v>0</v>
      </c>
    </row>
    <row r="7" spans="1:10" x14ac:dyDescent="0.25">
      <c r="A7" s="164"/>
      <c r="B7" s="70">
        <v>222</v>
      </c>
      <c r="C7" s="83"/>
      <c r="D7" s="85"/>
      <c r="E7" s="85"/>
      <c r="F7" s="83"/>
      <c r="G7" s="85"/>
      <c r="H7" s="85"/>
      <c r="I7" s="85"/>
      <c r="J7" s="73">
        <f t="shared" si="0"/>
        <v>0</v>
      </c>
    </row>
    <row r="8" spans="1:10" x14ac:dyDescent="0.25">
      <c r="A8" s="165"/>
      <c r="B8" s="70">
        <v>226</v>
      </c>
      <c r="C8" s="83"/>
      <c r="D8" s="85"/>
      <c r="E8" s="85"/>
      <c r="F8" s="83"/>
      <c r="G8" s="85">
        <v>30000</v>
      </c>
      <c r="H8" s="85"/>
      <c r="I8" s="85"/>
      <c r="J8" s="73">
        <f t="shared" si="0"/>
        <v>30000</v>
      </c>
    </row>
    <row r="9" spans="1:10" x14ac:dyDescent="0.25">
      <c r="A9" s="82">
        <v>119</v>
      </c>
      <c r="B9" s="70">
        <v>213</v>
      </c>
      <c r="C9" s="83"/>
      <c r="D9" s="85"/>
      <c r="E9" s="85"/>
      <c r="F9" s="83"/>
      <c r="G9" s="85"/>
      <c r="H9" s="85"/>
      <c r="I9" s="85"/>
      <c r="J9" s="73">
        <f t="shared" si="0"/>
        <v>0</v>
      </c>
    </row>
    <row r="10" spans="1:10" x14ac:dyDescent="0.25">
      <c r="A10" s="163">
        <v>244</v>
      </c>
      <c r="B10" s="70">
        <v>221</v>
      </c>
      <c r="C10" s="83"/>
      <c r="D10" s="85"/>
      <c r="E10" s="85"/>
      <c r="F10" s="83"/>
      <c r="G10" s="85"/>
      <c r="H10" s="85"/>
      <c r="I10" s="85"/>
      <c r="J10" s="73">
        <f t="shared" si="0"/>
        <v>0</v>
      </c>
    </row>
    <row r="11" spans="1:10" x14ac:dyDescent="0.25">
      <c r="A11" s="164"/>
      <c r="B11" s="70">
        <v>222</v>
      </c>
      <c r="C11" s="83"/>
      <c r="D11" s="85"/>
      <c r="E11" s="85"/>
      <c r="F11" s="83"/>
      <c r="G11" s="85"/>
      <c r="H11" s="85"/>
      <c r="I11" s="85"/>
      <c r="J11" s="73">
        <f t="shared" si="0"/>
        <v>0</v>
      </c>
    </row>
    <row r="12" spans="1:10" x14ac:dyDescent="0.25">
      <c r="A12" s="164"/>
      <c r="B12" s="70">
        <v>223</v>
      </c>
      <c r="C12" s="83"/>
      <c r="D12" s="85"/>
      <c r="E12" s="85"/>
      <c r="F12" s="83"/>
      <c r="G12" s="85"/>
      <c r="H12" s="85"/>
      <c r="I12" s="85"/>
      <c r="J12" s="73">
        <f t="shared" si="0"/>
        <v>0</v>
      </c>
    </row>
    <row r="13" spans="1:10" x14ac:dyDescent="0.25">
      <c r="A13" s="164"/>
      <c r="B13" s="70">
        <v>223010</v>
      </c>
      <c r="C13" s="83"/>
      <c r="D13" s="85"/>
      <c r="E13" s="85"/>
      <c r="F13" s="83"/>
      <c r="G13" s="85"/>
      <c r="H13" s="85"/>
      <c r="I13" s="85"/>
      <c r="J13" s="73">
        <f t="shared" si="0"/>
        <v>0</v>
      </c>
    </row>
    <row r="14" spans="1:10" x14ac:dyDescent="0.25">
      <c r="A14" s="164"/>
      <c r="B14" s="70">
        <v>225</v>
      </c>
      <c r="C14" s="83"/>
      <c r="D14" s="85"/>
      <c r="E14" s="85"/>
      <c r="F14" s="83"/>
      <c r="G14" s="85">
        <v>135000</v>
      </c>
      <c r="H14" s="85"/>
      <c r="I14" s="85"/>
      <c r="J14" s="73">
        <f t="shared" si="0"/>
        <v>135000</v>
      </c>
    </row>
    <row r="15" spans="1:10" x14ac:dyDescent="0.25">
      <c r="A15" s="164"/>
      <c r="B15" s="70">
        <v>226</v>
      </c>
      <c r="C15" s="83"/>
      <c r="D15" s="85"/>
      <c r="E15" s="85"/>
      <c r="F15" s="83"/>
      <c r="G15" s="85">
        <v>235000</v>
      </c>
      <c r="H15" s="85"/>
      <c r="I15" s="85">
        <v>30000</v>
      </c>
      <c r="J15" s="73">
        <f t="shared" si="0"/>
        <v>265000</v>
      </c>
    </row>
    <row r="16" spans="1:10" x14ac:dyDescent="0.25">
      <c r="A16" s="164"/>
      <c r="B16" s="70">
        <v>228</v>
      </c>
      <c r="C16" s="83"/>
      <c r="D16" s="85"/>
      <c r="E16" s="85"/>
      <c r="F16" s="83"/>
      <c r="G16" s="85"/>
      <c r="H16" s="85"/>
      <c r="I16" s="85"/>
      <c r="J16" s="73">
        <f t="shared" si="0"/>
        <v>0</v>
      </c>
    </row>
    <row r="17" spans="1:11" x14ac:dyDescent="0.25">
      <c r="A17" s="164"/>
      <c r="B17" s="70">
        <v>290</v>
      </c>
      <c r="C17" s="83"/>
      <c r="D17" s="85"/>
      <c r="E17" s="85"/>
      <c r="F17" s="83"/>
      <c r="G17" s="85"/>
      <c r="H17" s="85"/>
      <c r="I17" s="85"/>
      <c r="J17" s="73">
        <f t="shared" si="0"/>
        <v>0</v>
      </c>
    </row>
    <row r="18" spans="1:11" x14ac:dyDescent="0.25">
      <c r="A18" s="165"/>
      <c r="B18" s="70"/>
      <c r="C18" s="83"/>
      <c r="D18" s="85"/>
      <c r="E18" s="85"/>
      <c r="F18" s="83"/>
      <c r="G18" s="85"/>
      <c r="H18" s="85"/>
      <c r="I18" s="85"/>
      <c r="J18" s="73">
        <f t="shared" si="0"/>
        <v>0</v>
      </c>
    </row>
    <row r="19" spans="1:11" x14ac:dyDescent="0.25">
      <c r="A19" s="109">
        <v>247</v>
      </c>
      <c r="B19" s="70">
        <v>223</v>
      </c>
      <c r="C19" s="83"/>
      <c r="D19" s="85"/>
      <c r="E19" s="85"/>
      <c r="F19" s="83"/>
      <c r="G19" s="85"/>
      <c r="H19" s="85"/>
      <c r="I19" s="85"/>
      <c r="J19" s="73">
        <f t="shared" si="0"/>
        <v>0</v>
      </c>
      <c r="K19" s="71"/>
    </row>
    <row r="20" spans="1:11" x14ac:dyDescent="0.25">
      <c r="A20" s="70">
        <v>852</v>
      </c>
      <c r="B20" s="70">
        <v>291</v>
      </c>
      <c r="C20" s="83"/>
      <c r="D20" s="85"/>
      <c r="E20" s="85"/>
      <c r="F20" s="83"/>
      <c r="G20" s="85"/>
      <c r="H20" s="85"/>
      <c r="I20" s="85"/>
      <c r="J20" s="73">
        <f t="shared" si="0"/>
        <v>0</v>
      </c>
    </row>
    <row r="21" spans="1:11" x14ac:dyDescent="0.25">
      <c r="A21" s="70">
        <v>853</v>
      </c>
      <c r="B21" s="70">
        <v>292</v>
      </c>
      <c r="C21" s="83"/>
      <c r="D21" s="85"/>
      <c r="E21" s="85"/>
      <c r="F21" s="83"/>
      <c r="G21" s="85"/>
      <c r="H21" s="85"/>
      <c r="I21" s="85"/>
      <c r="J21" s="73">
        <f t="shared" si="0"/>
        <v>0</v>
      </c>
    </row>
    <row r="22" spans="1:11" x14ac:dyDescent="0.25">
      <c r="A22" s="163">
        <v>244</v>
      </c>
      <c r="B22" s="70">
        <v>310</v>
      </c>
      <c r="C22" s="83"/>
      <c r="D22" s="85"/>
      <c r="E22" s="85"/>
      <c r="F22" s="83"/>
      <c r="G22" s="85"/>
      <c r="H22" s="85"/>
      <c r="I22" s="85"/>
      <c r="J22" s="73">
        <f t="shared" si="0"/>
        <v>0</v>
      </c>
    </row>
    <row r="23" spans="1:11" hidden="1" x14ac:dyDescent="0.25">
      <c r="A23" s="164"/>
      <c r="B23" s="70"/>
      <c r="C23" s="83"/>
      <c r="D23" s="85"/>
      <c r="E23" s="85"/>
      <c r="F23" s="83"/>
      <c r="G23" s="85"/>
      <c r="H23" s="85"/>
      <c r="I23" s="85"/>
      <c r="J23" s="73">
        <f t="shared" si="0"/>
        <v>0</v>
      </c>
    </row>
    <row r="24" spans="1:11" hidden="1" x14ac:dyDescent="0.25">
      <c r="A24" s="164"/>
      <c r="B24" s="70"/>
      <c r="C24" s="83"/>
      <c r="D24" s="85"/>
      <c r="E24" s="85"/>
      <c r="F24" s="83"/>
      <c r="G24" s="83"/>
      <c r="H24" s="85"/>
      <c r="I24" s="85"/>
      <c r="J24" s="73">
        <f t="shared" si="0"/>
        <v>0</v>
      </c>
    </row>
    <row r="25" spans="1:11" x14ac:dyDescent="0.25">
      <c r="A25" s="164"/>
      <c r="B25" s="70">
        <v>340</v>
      </c>
      <c r="C25" s="83"/>
      <c r="D25" s="85"/>
      <c r="E25" s="85"/>
      <c r="F25" s="83"/>
      <c r="G25" s="83">
        <v>100000</v>
      </c>
      <c r="H25" s="85"/>
      <c r="I25" s="85">
        <v>10000</v>
      </c>
      <c r="J25" s="73">
        <f t="shared" si="0"/>
        <v>110000</v>
      </c>
    </row>
    <row r="26" spans="1:11" x14ac:dyDescent="0.25">
      <c r="A26" s="164"/>
      <c r="B26" s="70"/>
      <c r="C26" s="83"/>
      <c r="D26" s="85"/>
      <c r="E26" s="85"/>
      <c r="F26" s="83"/>
      <c r="G26" s="83"/>
      <c r="H26" s="85"/>
      <c r="I26" s="85"/>
      <c r="J26" s="73">
        <f t="shared" si="0"/>
        <v>0</v>
      </c>
    </row>
    <row r="27" spans="1:11" x14ac:dyDescent="0.25">
      <c r="A27" s="164"/>
      <c r="B27" s="70"/>
      <c r="C27" s="83"/>
      <c r="D27" s="85"/>
      <c r="E27" s="85"/>
      <c r="F27" s="83"/>
      <c r="G27" s="83"/>
      <c r="H27" s="85"/>
      <c r="I27" s="85"/>
      <c r="J27" s="73">
        <f t="shared" si="0"/>
        <v>0</v>
      </c>
    </row>
    <row r="28" spans="1:11" x14ac:dyDescent="0.25">
      <c r="A28" s="164"/>
      <c r="B28" s="70"/>
      <c r="C28" s="83"/>
      <c r="D28" s="85"/>
      <c r="E28" s="85"/>
      <c r="F28" s="83"/>
      <c r="G28" s="83"/>
      <c r="H28" s="85"/>
      <c r="I28" s="85"/>
      <c r="J28" s="73">
        <f t="shared" si="0"/>
        <v>0</v>
      </c>
    </row>
    <row r="29" spans="1:11" x14ac:dyDescent="0.25">
      <c r="A29" s="164"/>
      <c r="B29" s="70"/>
      <c r="C29" s="83"/>
      <c r="D29" s="85"/>
      <c r="E29" s="85"/>
      <c r="F29" s="85"/>
      <c r="G29" s="83"/>
      <c r="H29" s="85"/>
      <c r="I29" s="85"/>
      <c r="J29" s="73">
        <f t="shared" si="0"/>
        <v>0</v>
      </c>
    </row>
    <row r="30" spans="1:11" x14ac:dyDescent="0.25">
      <c r="A30" s="165"/>
      <c r="B30" s="70"/>
      <c r="C30" s="83"/>
      <c r="D30" s="85"/>
      <c r="E30" s="85"/>
      <c r="F30" s="85"/>
      <c r="G30" s="83"/>
      <c r="H30" s="85"/>
      <c r="I30" s="85"/>
      <c r="J30" s="73">
        <f t="shared" si="0"/>
        <v>0</v>
      </c>
    </row>
    <row r="31" spans="1:11" x14ac:dyDescent="0.25">
      <c r="A31" s="82">
        <v>243</v>
      </c>
      <c r="B31" s="84"/>
      <c r="C31" s="86"/>
      <c r="D31" s="85"/>
      <c r="E31" s="85"/>
      <c r="F31" s="85"/>
      <c r="G31" s="85"/>
      <c r="H31" s="85"/>
      <c r="I31" s="85"/>
      <c r="J31" s="73">
        <f t="shared" si="0"/>
        <v>0</v>
      </c>
    </row>
    <row r="32" spans="1:11" s="74" customFormat="1" x14ac:dyDescent="0.25">
      <c r="A32" s="72"/>
      <c r="B32" s="72" t="s">
        <v>149</v>
      </c>
      <c r="C32" s="73">
        <f t="shared" ref="C32:H32" si="1">SUM(C5:C31)</f>
        <v>0</v>
      </c>
      <c r="D32" s="73">
        <f t="shared" si="1"/>
        <v>0</v>
      </c>
      <c r="E32" s="73">
        <f t="shared" si="1"/>
        <v>0</v>
      </c>
      <c r="F32" s="73">
        <f t="shared" si="1"/>
        <v>0</v>
      </c>
      <c r="G32" s="114">
        <f>SUM(G5:G31)</f>
        <v>500000</v>
      </c>
      <c r="H32" s="73">
        <f t="shared" si="1"/>
        <v>0</v>
      </c>
      <c r="I32" s="73">
        <f>SUM(I5:I31)</f>
        <v>40000</v>
      </c>
      <c r="J32" s="73">
        <f>SUM(J5:J31)</f>
        <v>540000</v>
      </c>
    </row>
    <row r="33" spans="1:10" s="74" customFormat="1" x14ac:dyDescent="0.25">
      <c r="A33" s="75"/>
      <c r="B33" s="75"/>
      <c r="C33" s="75"/>
      <c r="D33" s="75"/>
      <c r="E33" s="75"/>
      <c r="F33" s="75"/>
      <c r="G33" s="75"/>
      <c r="H33" s="75"/>
      <c r="I33" s="75"/>
      <c r="J33" s="75"/>
    </row>
    <row r="34" spans="1:10" s="74" customFormat="1" x14ac:dyDescent="0.25">
      <c r="A34" s="75"/>
      <c r="B34" s="75"/>
      <c r="C34" s="75"/>
      <c r="D34" s="75"/>
      <c r="E34" s="75"/>
      <c r="F34" s="75"/>
      <c r="G34" s="75">
        <f>G32-G33</f>
        <v>500000</v>
      </c>
      <c r="H34" s="75"/>
      <c r="I34" s="75"/>
      <c r="J34" s="75"/>
    </row>
    <row r="35" spans="1:10" x14ac:dyDescent="0.25">
      <c r="G35" s="71"/>
    </row>
    <row r="36" spans="1:10" x14ac:dyDescent="0.25">
      <c r="A36" s="76">
        <v>111</v>
      </c>
      <c r="B36" s="77"/>
      <c r="C36" s="78">
        <f t="shared" ref="C36:H36" si="2">C5</f>
        <v>0</v>
      </c>
      <c r="D36" s="78">
        <f t="shared" si="2"/>
        <v>0</v>
      </c>
      <c r="E36" s="78">
        <f t="shared" si="2"/>
        <v>0</v>
      </c>
      <c r="F36" s="78">
        <f t="shared" si="2"/>
        <v>0</v>
      </c>
      <c r="G36" s="78">
        <f t="shared" si="2"/>
        <v>0</v>
      </c>
      <c r="H36" s="78">
        <f t="shared" si="2"/>
        <v>0</v>
      </c>
      <c r="I36" s="78"/>
      <c r="J36" s="79">
        <f>SUM(C36:H36)</f>
        <v>0</v>
      </c>
    </row>
    <row r="37" spans="1:10" x14ac:dyDescent="0.25">
      <c r="A37" s="76">
        <v>112</v>
      </c>
      <c r="B37" s="77"/>
      <c r="C37" s="78">
        <f>C6+C8</f>
        <v>0</v>
      </c>
      <c r="D37" s="78">
        <f>D6+D8</f>
        <v>0</v>
      </c>
      <c r="E37" s="78">
        <f>E6+E8</f>
        <v>0</v>
      </c>
      <c r="F37" s="78">
        <f>F6+F8</f>
        <v>0</v>
      </c>
      <c r="G37" s="78">
        <f>SUM(G6:G8)</f>
        <v>30000</v>
      </c>
      <c r="H37" s="78">
        <f>H6+H8+H7</f>
        <v>0</v>
      </c>
      <c r="I37" s="78"/>
      <c r="J37" s="79">
        <f t="shared" ref="J37:J42" si="3">SUM(C37:H37)</f>
        <v>30000</v>
      </c>
    </row>
    <row r="38" spans="1:10" x14ac:dyDescent="0.25">
      <c r="A38" s="76">
        <v>119</v>
      </c>
      <c r="B38" s="77"/>
      <c r="C38" s="78">
        <f t="shared" ref="C38:H38" si="4">C9</f>
        <v>0</v>
      </c>
      <c r="D38" s="78">
        <f t="shared" si="4"/>
        <v>0</v>
      </c>
      <c r="E38" s="78">
        <f t="shared" si="4"/>
        <v>0</v>
      </c>
      <c r="F38" s="78">
        <f t="shared" si="4"/>
        <v>0</v>
      </c>
      <c r="G38" s="78">
        <f>G9</f>
        <v>0</v>
      </c>
      <c r="H38" s="78">
        <f t="shared" si="4"/>
        <v>0</v>
      </c>
      <c r="I38" s="78"/>
      <c r="J38" s="79">
        <f t="shared" si="3"/>
        <v>0</v>
      </c>
    </row>
    <row r="39" spans="1:10" x14ac:dyDescent="0.25">
      <c r="A39" s="76">
        <v>243</v>
      </c>
      <c r="B39" s="77"/>
      <c r="C39" s="78">
        <f t="shared" ref="C39:H39" si="5">C31</f>
        <v>0</v>
      </c>
      <c r="D39" s="78">
        <f t="shared" si="5"/>
        <v>0</v>
      </c>
      <c r="E39" s="78">
        <f t="shared" si="5"/>
        <v>0</v>
      </c>
      <c r="F39" s="78">
        <f t="shared" si="5"/>
        <v>0</v>
      </c>
      <c r="G39" s="78">
        <f t="shared" si="5"/>
        <v>0</v>
      </c>
      <c r="H39" s="78">
        <f t="shared" si="5"/>
        <v>0</v>
      </c>
      <c r="I39" s="78"/>
      <c r="J39" s="79">
        <f t="shared" si="3"/>
        <v>0</v>
      </c>
    </row>
    <row r="40" spans="1:10" x14ac:dyDescent="0.25">
      <c r="A40" s="76">
        <v>244</v>
      </c>
      <c r="B40" s="77"/>
      <c r="C40" s="78">
        <f>SUM(C10:C29)-C20-C21</f>
        <v>0</v>
      </c>
      <c r="D40" s="78">
        <f>SUM(D10:D29)-D20-D21</f>
        <v>0</v>
      </c>
      <c r="E40" s="78">
        <f>SUM(E10:E29)-E20-E21</f>
        <v>0</v>
      </c>
      <c r="F40" s="78">
        <f>SUM(F10:F30)-F20-F21</f>
        <v>0</v>
      </c>
      <c r="G40" s="78">
        <f>SUM(G10:G29)-G20-G21</f>
        <v>470000</v>
      </c>
      <c r="H40" s="78">
        <f>SUM(H10:H29)-H20-H21</f>
        <v>0</v>
      </c>
      <c r="I40" s="78">
        <f>SUM(I10:I29)-I20-I21</f>
        <v>40000</v>
      </c>
      <c r="J40" s="79">
        <f>SUM(C40:I40)</f>
        <v>510000</v>
      </c>
    </row>
    <row r="41" spans="1:10" x14ac:dyDescent="0.25">
      <c r="A41" s="76">
        <v>852</v>
      </c>
      <c r="B41" s="77"/>
      <c r="C41" s="78">
        <f t="shared" ref="C41:H42" si="6">C20</f>
        <v>0</v>
      </c>
      <c r="D41" s="78">
        <f t="shared" si="6"/>
        <v>0</v>
      </c>
      <c r="E41" s="78">
        <f t="shared" si="6"/>
        <v>0</v>
      </c>
      <c r="F41" s="78">
        <f t="shared" si="6"/>
        <v>0</v>
      </c>
      <c r="G41" s="78">
        <f t="shared" si="6"/>
        <v>0</v>
      </c>
      <c r="H41" s="78">
        <f t="shared" si="6"/>
        <v>0</v>
      </c>
      <c r="I41" s="78"/>
      <c r="J41" s="79">
        <f t="shared" si="3"/>
        <v>0</v>
      </c>
    </row>
    <row r="42" spans="1:10" x14ac:dyDescent="0.25">
      <c r="A42" s="76">
        <v>853</v>
      </c>
      <c r="B42" s="77"/>
      <c r="C42" s="78">
        <f t="shared" si="6"/>
        <v>0</v>
      </c>
      <c r="D42" s="78">
        <f t="shared" si="6"/>
        <v>0</v>
      </c>
      <c r="E42" s="78">
        <f t="shared" si="6"/>
        <v>0</v>
      </c>
      <c r="F42" s="78">
        <f t="shared" si="6"/>
        <v>0</v>
      </c>
      <c r="G42" s="78">
        <f t="shared" si="6"/>
        <v>0</v>
      </c>
      <c r="H42" s="78">
        <f t="shared" si="6"/>
        <v>0</v>
      </c>
      <c r="I42" s="78"/>
      <c r="J42" s="79">
        <f t="shared" si="3"/>
        <v>0</v>
      </c>
    </row>
    <row r="43" spans="1:10" x14ac:dyDescent="0.25">
      <c r="A43" s="166" t="s">
        <v>158</v>
      </c>
      <c r="B43" s="167"/>
      <c r="C43" s="79">
        <f t="shared" ref="C43:I43" si="7">SUM(C36:C42)</f>
        <v>0</v>
      </c>
      <c r="D43" s="79">
        <f t="shared" si="7"/>
        <v>0</v>
      </c>
      <c r="E43" s="79">
        <f t="shared" si="7"/>
        <v>0</v>
      </c>
      <c r="F43" s="79">
        <f t="shared" si="7"/>
        <v>0</v>
      </c>
      <c r="G43" s="79">
        <f t="shared" si="7"/>
        <v>500000</v>
      </c>
      <c r="H43" s="79">
        <f t="shared" si="7"/>
        <v>0</v>
      </c>
      <c r="I43" s="79">
        <f t="shared" si="7"/>
        <v>40000</v>
      </c>
      <c r="J43" s="79">
        <f>SUM(C43:I43)</f>
        <v>540000</v>
      </c>
    </row>
  </sheetData>
  <mergeCells count="4">
    <mergeCell ref="A6:A8"/>
    <mergeCell ref="A10:A18"/>
    <mergeCell ref="A22:A30"/>
    <mergeCell ref="A43:B43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view="pageBreakPreview" zoomScaleNormal="90" zoomScaleSheetLayoutView="100" workbookViewId="0">
      <selection activeCell="B23" sqref="B23:B25"/>
    </sheetView>
  </sheetViews>
  <sheetFormatPr defaultColWidth="22.1640625" defaultRowHeight="15" x14ac:dyDescent="0.25"/>
  <cols>
    <col min="1" max="1" width="10.1640625" style="16" customWidth="1"/>
    <col min="2" max="2" width="12" style="16" customWidth="1"/>
    <col min="3" max="4" width="18" style="17" hidden="1" customWidth="1"/>
    <col min="5" max="6" width="21" style="16" customWidth="1"/>
    <col min="7" max="9" width="19.1640625" style="16" customWidth="1"/>
    <col min="10" max="10" width="23" style="19" customWidth="1"/>
    <col min="11" max="11" width="22.5" style="20" customWidth="1"/>
    <col min="12" max="16384" width="22.1640625" style="16"/>
  </cols>
  <sheetData>
    <row r="1" spans="1:12" x14ac:dyDescent="0.25">
      <c r="F1" s="18" t="s">
        <v>137</v>
      </c>
      <c r="G1" s="16" t="s">
        <v>138</v>
      </c>
    </row>
    <row r="2" spans="1:12" x14ac:dyDescent="0.25">
      <c r="F2" s="168" t="s">
        <v>139</v>
      </c>
      <c r="G2" s="168"/>
    </row>
    <row r="3" spans="1:12" x14ac:dyDescent="0.25">
      <c r="E3" s="21"/>
      <c r="F3" s="18" t="s">
        <v>140</v>
      </c>
      <c r="G3" s="22" t="str">
        <f>Table1!G10</f>
        <v>30.12.2025.</v>
      </c>
      <c r="H3" s="16" t="s">
        <v>141</v>
      </c>
    </row>
    <row r="4" spans="1:12" x14ac:dyDescent="0.25">
      <c r="A4" s="87" t="s">
        <v>142</v>
      </c>
      <c r="B4" s="87" t="s">
        <v>143</v>
      </c>
      <c r="C4" s="24">
        <v>800000</v>
      </c>
      <c r="D4" s="24" t="s">
        <v>173</v>
      </c>
      <c r="E4" s="24" t="s">
        <v>144</v>
      </c>
      <c r="F4" s="24" t="s">
        <v>145</v>
      </c>
      <c r="G4" s="24" t="s">
        <v>146</v>
      </c>
      <c r="H4" s="24" t="s">
        <v>147</v>
      </c>
      <c r="I4" s="24" t="s">
        <v>148</v>
      </c>
      <c r="J4" s="64" t="s">
        <v>149</v>
      </c>
      <c r="K4" s="25" t="s">
        <v>150</v>
      </c>
    </row>
    <row r="5" spans="1:12" x14ac:dyDescent="0.25">
      <c r="A5" s="169">
        <v>111</v>
      </c>
      <c r="B5" s="47">
        <v>211</v>
      </c>
      <c r="C5" s="27"/>
      <c r="D5" s="27"/>
      <c r="E5" s="28">
        <v>7416052</v>
      </c>
      <c r="F5" s="28">
        <v>18363057</v>
      </c>
      <c r="G5" s="28"/>
      <c r="H5" s="28"/>
      <c r="I5" s="28"/>
      <c r="J5" s="29">
        <f>SUM(D5:I5)</f>
        <v>25779109</v>
      </c>
      <c r="K5" s="30">
        <f t="shared" ref="K5:K27" si="0">J5+C5</f>
        <v>25779109</v>
      </c>
      <c r="L5" s="99">
        <f>F5+D5</f>
        <v>18363057</v>
      </c>
    </row>
    <row r="6" spans="1:12" x14ac:dyDescent="0.25">
      <c r="A6" s="170"/>
      <c r="B6" s="47">
        <v>266</v>
      </c>
      <c r="C6" s="27"/>
      <c r="D6" s="27"/>
      <c r="E6" s="28">
        <v>31000</v>
      </c>
      <c r="F6" s="28">
        <v>49000</v>
      </c>
      <c r="G6" s="28"/>
      <c r="H6" s="28"/>
      <c r="I6" s="28"/>
      <c r="J6" s="29">
        <f t="shared" ref="J6:J26" si="1">SUM(D6:I6)</f>
        <v>80000</v>
      </c>
      <c r="K6" s="30">
        <f t="shared" si="0"/>
        <v>80000</v>
      </c>
    </row>
    <row r="7" spans="1:12" x14ac:dyDescent="0.25">
      <c r="A7" s="169">
        <v>112</v>
      </c>
      <c r="B7" s="47">
        <v>212</v>
      </c>
      <c r="C7" s="27"/>
      <c r="D7" s="27"/>
      <c r="E7" s="28"/>
      <c r="F7" s="28"/>
      <c r="G7" s="28"/>
      <c r="H7" s="28"/>
      <c r="I7" s="28"/>
      <c r="J7" s="29">
        <f t="shared" si="1"/>
        <v>0</v>
      </c>
      <c r="K7" s="30">
        <f t="shared" si="0"/>
        <v>0</v>
      </c>
    </row>
    <row r="8" spans="1:12" x14ac:dyDescent="0.25">
      <c r="A8" s="170"/>
      <c r="B8" s="47">
        <v>266</v>
      </c>
      <c r="C8" s="27"/>
      <c r="D8" s="27"/>
      <c r="E8" s="28"/>
      <c r="F8" s="28"/>
      <c r="G8" s="28"/>
      <c r="H8" s="28"/>
      <c r="I8" s="28"/>
      <c r="J8" s="29">
        <f t="shared" si="1"/>
        <v>0</v>
      </c>
      <c r="K8" s="30">
        <f t="shared" si="0"/>
        <v>0</v>
      </c>
    </row>
    <row r="9" spans="1:12" x14ac:dyDescent="0.25">
      <c r="A9" s="47">
        <v>119</v>
      </c>
      <c r="B9" s="47">
        <v>213</v>
      </c>
      <c r="C9" s="27"/>
      <c r="D9" s="27"/>
      <c r="E9" s="28">
        <v>2239648</v>
      </c>
      <c r="F9" s="28">
        <v>5545643</v>
      </c>
      <c r="G9" s="28"/>
      <c r="H9" s="28"/>
      <c r="I9" s="28"/>
      <c r="J9" s="29">
        <f t="shared" si="1"/>
        <v>7785291</v>
      </c>
      <c r="K9" s="30">
        <f t="shared" si="0"/>
        <v>7785291</v>
      </c>
    </row>
    <row r="10" spans="1:12" x14ac:dyDescent="0.25">
      <c r="A10" s="169">
        <v>244</v>
      </c>
      <c r="B10" s="47">
        <v>221</v>
      </c>
      <c r="C10" s="27"/>
      <c r="D10" s="27"/>
      <c r="E10" s="28"/>
      <c r="F10" s="28"/>
      <c r="G10" s="28">
        <v>48000</v>
      </c>
      <c r="H10" s="28"/>
      <c r="I10" s="28"/>
      <c r="J10" s="29">
        <f t="shared" si="1"/>
        <v>48000</v>
      </c>
      <c r="K10" s="30">
        <f>J10+C10</f>
        <v>48000</v>
      </c>
    </row>
    <row r="11" spans="1:12" x14ac:dyDescent="0.25">
      <c r="A11" s="171"/>
      <c r="B11" s="47">
        <v>223010</v>
      </c>
      <c r="C11" s="27"/>
      <c r="D11" s="27"/>
      <c r="E11" s="28"/>
      <c r="F11" s="28"/>
      <c r="G11" s="28"/>
      <c r="H11" s="28">
        <v>36000</v>
      </c>
      <c r="I11" s="28"/>
      <c r="J11" s="29">
        <f t="shared" si="1"/>
        <v>36000</v>
      </c>
      <c r="K11" s="30">
        <f t="shared" si="0"/>
        <v>36000</v>
      </c>
    </row>
    <row r="12" spans="1:12" x14ac:dyDescent="0.25">
      <c r="A12" s="171"/>
      <c r="B12" s="47">
        <v>223</v>
      </c>
      <c r="C12" s="27"/>
      <c r="D12" s="27"/>
      <c r="E12" s="28"/>
      <c r="F12" s="28"/>
      <c r="G12" s="28"/>
      <c r="H12" s="28"/>
      <c r="I12" s="28"/>
      <c r="J12" s="29">
        <f t="shared" si="1"/>
        <v>0</v>
      </c>
      <c r="K12" s="30">
        <f t="shared" si="0"/>
        <v>0</v>
      </c>
    </row>
    <row r="13" spans="1:12" x14ac:dyDescent="0.25">
      <c r="A13" s="171"/>
      <c r="B13" s="47">
        <v>225</v>
      </c>
      <c r="C13" s="27"/>
      <c r="D13" s="27"/>
      <c r="E13" s="28"/>
      <c r="F13" s="28"/>
      <c r="G13" s="28">
        <v>133000</v>
      </c>
      <c r="H13" s="28"/>
      <c r="I13" s="28"/>
      <c r="J13" s="29">
        <f t="shared" si="1"/>
        <v>133000</v>
      </c>
      <c r="K13" s="30">
        <f t="shared" si="0"/>
        <v>133000</v>
      </c>
    </row>
    <row r="14" spans="1:12" x14ac:dyDescent="0.25">
      <c r="A14" s="171"/>
      <c r="B14" s="47">
        <v>226</v>
      </c>
      <c r="C14" s="27"/>
      <c r="D14" s="27"/>
      <c r="E14" s="28"/>
      <c r="F14" s="28"/>
      <c r="G14" s="28">
        <v>732000</v>
      </c>
      <c r="H14" s="28"/>
      <c r="I14" s="28"/>
      <c r="J14" s="29">
        <f t="shared" si="1"/>
        <v>732000</v>
      </c>
      <c r="K14" s="30">
        <f t="shared" si="0"/>
        <v>732000</v>
      </c>
    </row>
    <row r="15" spans="1:12" x14ac:dyDescent="0.25">
      <c r="A15" s="171"/>
      <c r="B15" s="47">
        <v>228</v>
      </c>
      <c r="C15" s="27"/>
      <c r="D15" s="27"/>
      <c r="E15" s="28"/>
      <c r="F15" s="28"/>
      <c r="G15" s="28"/>
      <c r="H15" s="28"/>
      <c r="I15" s="28"/>
      <c r="J15" s="29">
        <f t="shared" si="1"/>
        <v>0</v>
      </c>
      <c r="K15" s="30">
        <f t="shared" si="0"/>
        <v>0</v>
      </c>
    </row>
    <row r="16" spans="1:12" x14ac:dyDescent="0.25">
      <c r="A16" s="171"/>
      <c r="B16" s="47">
        <v>290</v>
      </c>
      <c r="C16" s="27"/>
      <c r="D16" s="27"/>
      <c r="E16" s="28"/>
      <c r="F16" s="28"/>
      <c r="G16" s="28"/>
      <c r="H16" s="28"/>
      <c r="I16" s="28"/>
      <c r="J16" s="29">
        <f t="shared" si="1"/>
        <v>0</v>
      </c>
      <c r="K16" s="30">
        <f t="shared" si="0"/>
        <v>0</v>
      </c>
    </row>
    <row r="17" spans="1:12" x14ac:dyDescent="0.25">
      <c r="A17" s="170"/>
      <c r="B17" s="47"/>
      <c r="C17" s="27"/>
      <c r="D17" s="27"/>
      <c r="E17" s="28"/>
      <c r="F17" s="28"/>
      <c r="G17" s="28"/>
      <c r="H17" s="28"/>
      <c r="I17" s="28"/>
      <c r="J17" s="29">
        <f t="shared" si="1"/>
        <v>0</v>
      </c>
      <c r="K17" s="30">
        <f t="shared" si="0"/>
        <v>0</v>
      </c>
    </row>
    <row r="18" spans="1:12" x14ac:dyDescent="0.25">
      <c r="A18" s="111">
        <v>247</v>
      </c>
      <c r="B18" s="47">
        <v>223</v>
      </c>
      <c r="C18" s="27"/>
      <c r="D18" s="27"/>
      <c r="E18" s="28"/>
      <c r="F18" s="28"/>
      <c r="G18" s="28"/>
      <c r="H18" s="28">
        <v>706900</v>
      </c>
      <c r="I18" s="28"/>
      <c r="J18" s="29">
        <f t="shared" si="1"/>
        <v>706900</v>
      </c>
      <c r="K18" s="30">
        <f t="shared" si="0"/>
        <v>706900</v>
      </c>
    </row>
    <row r="19" spans="1:12" x14ac:dyDescent="0.25">
      <c r="A19" s="47">
        <v>851</v>
      </c>
      <c r="B19" s="47">
        <v>291</v>
      </c>
      <c r="C19" s="27"/>
      <c r="D19" s="27"/>
      <c r="E19" s="28"/>
      <c r="F19" s="28"/>
      <c r="G19" s="28"/>
      <c r="H19" s="28"/>
      <c r="I19" s="28">
        <v>33200</v>
      </c>
      <c r="J19" s="29">
        <f t="shared" si="1"/>
        <v>33200</v>
      </c>
      <c r="K19" s="30">
        <f t="shared" si="0"/>
        <v>33200</v>
      </c>
    </row>
    <row r="20" spans="1:12" x14ac:dyDescent="0.25">
      <c r="A20" s="47">
        <v>853</v>
      </c>
      <c r="B20" s="47">
        <v>292</v>
      </c>
      <c r="C20" s="27"/>
      <c r="D20" s="27"/>
      <c r="E20" s="28"/>
      <c r="F20" s="28"/>
      <c r="G20" s="28"/>
      <c r="H20" s="28"/>
      <c r="I20" s="28"/>
      <c r="J20" s="29">
        <f t="shared" si="1"/>
        <v>0</v>
      </c>
      <c r="K20" s="30">
        <f t="shared" si="0"/>
        <v>0</v>
      </c>
    </row>
    <row r="21" spans="1:12" x14ac:dyDescent="0.25">
      <c r="A21" s="169">
        <v>244</v>
      </c>
      <c r="B21" s="47">
        <v>310</v>
      </c>
      <c r="C21" s="27"/>
      <c r="D21" s="27"/>
      <c r="E21" s="28"/>
      <c r="F21" s="28"/>
      <c r="G21" s="31"/>
      <c r="H21" s="28"/>
      <c r="I21" s="28"/>
      <c r="J21" s="29">
        <f t="shared" si="1"/>
        <v>0</v>
      </c>
      <c r="K21" s="30">
        <f t="shared" si="0"/>
        <v>0</v>
      </c>
    </row>
    <row r="22" spans="1:12" x14ac:dyDescent="0.25">
      <c r="A22" s="171"/>
      <c r="B22" s="88">
        <v>340</v>
      </c>
      <c r="C22" s="32"/>
      <c r="D22" s="32"/>
      <c r="E22" s="28"/>
      <c r="F22" s="28"/>
      <c r="G22" s="33">
        <v>20000</v>
      </c>
      <c r="H22" s="28"/>
      <c r="I22" s="28"/>
      <c r="J22" s="29">
        <f t="shared" si="1"/>
        <v>20000</v>
      </c>
      <c r="K22" s="30">
        <f t="shared" si="0"/>
        <v>20000</v>
      </c>
    </row>
    <row r="23" spans="1:12" x14ac:dyDescent="0.25">
      <c r="A23" s="171"/>
      <c r="B23" s="47"/>
      <c r="C23" s="27"/>
      <c r="D23" s="27"/>
      <c r="E23" s="28"/>
      <c r="F23" s="28"/>
      <c r="G23" s="28"/>
      <c r="H23" s="28"/>
      <c r="I23" s="28"/>
      <c r="J23" s="29">
        <f t="shared" si="1"/>
        <v>0</v>
      </c>
      <c r="K23" s="30">
        <f t="shared" si="0"/>
        <v>0</v>
      </c>
    </row>
    <row r="24" spans="1:12" x14ac:dyDescent="0.25">
      <c r="A24" s="171"/>
      <c r="B24" s="47"/>
      <c r="C24" s="27"/>
      <c r="D24" s="27"/>
      <c r="E24" s="28"/>
      <c r="F24" s="28"/>
      <c r="G24" s="28"/>
      <c r="H24" s="28"/>
      <c r="I24" s="28"/>
      <c r="J24" s="29">
        <f t="shared" si="1"/>
        <v>0</v>
      </c>
      <c r="K24" s="30">
        <f t="shared" si="0"/>
        <v>0</v>
      </c>
    </row>
    <row r="25" spans="1:12" x14ac:dyDescent="0.25">
      <c r="A25" s="170"/>
      <c r="B25" s="47"/>
      <c r="C25" s="27"/>
      <c r="D25" s="27"/>
      <c r="E25" s="28"/>
      <c r="F25" s="28"/>
      <c r="G25" s="28"/>
      <c r="H25" s="28"/>
      <c r="I25" s="28"/>
      <c r="J25" s="29">
        <f t="shared" si="1"/>
        <v>0</v>
      </c>
      <c r="K25" s="30">
        <f t="shared" si="0"/>
        <v>0</v>
      </c>
    </row>
    <row r="26" spans="1:12" ht="15.75" thickBot="1" x14ac:dyDescent="0.3">
      <c r="A26" s="110">
        <v>243</v>
      </c>
      <c r="B26" s="110"/>
      <c r="C26" s="34"/>
      <c r="D26" s="34"/>
      <c r="E26" s="35"/>
      <c r="F26" s="35"/>
      <c r="G26" s="35"/>
      <c r="H26" s="35"/>
      <c r="I26" s="35"/>
      <c r="J26" s="29">
        <f t="shared" si="1"/>
        <v>0</v>
      </c>
      <c r="K26" s="30">
        <f t="shared" si="0"/>
        <v>0</v>
      </c>
    </row>
    <row r="27" spans="1:12" s="19" customFormat="1" ht="15.75" thickBot="1" x14ac:dyDescent="0.3">
      <c r="A27" s="36"/>
      <c r="B27" s="37" t="s">
        <v>149</v>
      </c>
      <c r="C27" s="38">
        <f>SUM(C5:C26)</f>
        <v>0</v>
      </c>
      <c r="D27" s="38">
        <f>SUM(D5:D26)</f>
        <v>0</v>
      </c>
      <c r="E27" s="38">
        <f>SUM(E5:E26)</f>
        <v>9686700</v>
      </c>
      <c r="F27" s="38">
        <f t="shared" ref="F27:I27" si="2">SUM(F5:F26)</f>
        <v>23957700</v>
      </c>
      <c r="G27" s="38">
        <f t="shared" si="2"/>
        <v>933000</v>
      </c>
      <c r="H27" s="38">
        <f t="shared" si="2"/>
        <v>742900</v>
      </c>
      <c r="I27" s="38">
        <f t="shared" si="2"/>
        <v>33200</v>
      </c>
      <c r="J27" s="39">
        <f>SUM(D27:I27)</f>
        <v>35353500</v>
      </c>
      <c r="K27" s="30">
        <f t="shared" si="0"/>
        <v>35353500</v>
      </c>
      <c r="L27" s="95">
        <f>C27+G27+H27</f>
        <v>1675900</v>
      </c>
    </row>
    <row r="28" spans="1:12" s="19" customFormat="1" ht="19.5" customHeight="1" x14ac:dyDescent="0.25">
      <c r="A28" s="61"/>
      <c r="B28" s="112"/>
      <c r="C28" s="62"/>
      <c r="D28" s="62"/>
      <c r="E28" s="62"/>
      <c r="F28" s="62"/>
      <c r="G28" s="62"/>
      <c r="H28" s="62"/>
      <c r="I28" s="62"/>
      <c r="J28" s="63"/>
      <c r="K28" s="30"/>
    </row>
    <row r="29" spans="1:12" s="45" customFormat="1" ht="18.75" customHeight="1" x14ac:dyDescent="0.25">
      <c r="A29" s="89"/>
      <c r="B29" s="89"/>
      <c r="C29" s="40"/>
      <c r="D29" s="40"/>
      <c r="E29" s="41">
        <f t="shared" ref="E29" si="3">E27-E28</f>
        <v>9686700</v>
      </c>
      <c r="F29" s="41">
        <f>F27-F28</f>
        <v>23957700</v>
      </c>
      <c r="G29" s="41">
        <f t="shared" ref="G29:I29" si="4">G27-G28</f>
        <v>933000</v>
      </c>
      <c r="H29" s="41">
        <f t="shared" si="4"/>
        <v>742900</v>
      </c>
      <c r="I29" s="41">
        <f t="shared" si="4"/>
        <v>33200</v>
      </c>
      <c r="J29" s="43"/>
      <c r="K29" s="44">
        <f t="shared" ref="K29:K40" si="5">J29+C29</f>
        <v>0</v>
      </c>
    </row>
    <row r="30" spans="1:12" x14ac:dyDescent="0.25">
      <c r="A30" s="47"/>
      <c r="B30" s="47"/>
      <c r="C30" s="27"/>
      <c r="D30" s="27"/>
      <c r="E30" s="28"/>
      <c r="F30" s="28"/>
      <c r="G30" s="28"/>
      <c r="H30" s="28"/>
      <c r="I30" s="28"/>
      <c r="J30" s="29"/>
      <c r="K30" s="30">
        <f t="shared" si="5"/>
        <v>0</v>
      </c>
    </row>
    <row r="31" spans="1:12" x14ac:dyDescent="0.25">
      <c r="A31" s="47">
        <v>111</v>
      </c>
      <c r="B31" s="47"/>
      <c r="C31" s="27"/>
      <c r="D31" s="27"/>
      <c r="E31" s="28">
        <f>E5+E6</f>
        <v>7447052</v>
      </c>
      <c r="F31" s="28">
        <f t="shared" ref="F31:I31" si="6">F5+F6</f>
        <v>18412057</v>
      </c>
      <c r="G31" s="28">
        <f t="shared" si="6"/>
        <v>0</v>
      </c>
      <c r="H31" s="28">
        <f t="shared" si="6"/>
        <v>0</v>
      </c>
      <c r="I31" s="28">
        <f t="shared" si="6"/>
        <v>0</v>
      </c>
      <c r="J31" s="29">
        <f>SUM(C31:I31)</f>
        <v>25859109</v>
      </c>
      <c r="K31" s="30">
        <f t="shared" si="5"/>
        <v>25859109</v>
      </c>
    </row>
    <row r="32" spans="1:12" x14ac:dyDescent="0.25">
      <c r="A32" s="47">
        <v>112</v>
      </c>
      <c r="B32" s="47"/>
      <c r="C32" s="27"/>
      <c r="D32" s="27"/>
      <c r="E32" s="28">
        <f t="shared" ref="E32:I32" si="7">E7+E8</f>
        <v>0</v>
      </c>
      <c r="F32" s="28">
        <f t="shared" si="7"/>
        <v>0</v>
      </c>
      <c r="G32" s="28">
        <f t="shared" si="7"/>
        <v>0</v>
      </c>
      <c r="H32" s="28">
        <f t="shared" si="7"/>
        <v>0</v>
      </c>
      <c r="I32" s="28">
        <f t="shared" si="7"/>
        <v>0</v>
      </c>
      <c r="J32" s="29">
        <f>SUM(C32:I32)</f>
        <v>0</v>
      </c>
      <c r="K32" s="30">
        <f t="shared" si="5"/>
        <v>0</v>
      </c>
    </row>
    <row r="33" spans="1:11" x14ac:dyDescent="0.25">
      <c r="A33" s="47">
        <v>119</v>
      </c>
      <c r="B33" s="47"/>
      <c r="C33" s="28">
        <f>C9</f>
        <v>0</v>
      </c>
      <c r="D33" s="28"/>
      <c r="E33" s="28">
        <f t="shared" ref="E33:I33" si="8">E9</f>
        <v>2239648</v>
      </c>
      <c r="F33" s="28">
        <f t="shared" si="8"/>
        <v>5545643</v>
      </c>
      <c r="G33" s="28">
        <f t="shared" si="8"/>
        <v>0</v>
      </c>
      <c r="H33" s="28">
        <f t="shared" si="8"/>
        <v>0</v>
      </c>
      <c r="I33" s="28">
        <f t="shared" si="8"/>
        <v>0</v>
      </c>
      <c r="J33" s="29">
        <f>SUM(C33:I33)</f>
        <v>7785291</v>
      </c>
      <c r="K33" s="30">
        <f t="shared" si="5"/>
        <v>7785291</v>
      </c>
    </row>
    <row r="34" spans="1:11" x14ac:dyDescent="0.25">
      <c r="A34" s="47">
        <v>243</v>
      </c>
      <c r="B34" s="47"/>
      <c r="C34" s="27"/>
      <c r="D34" s="27"/>
      <c r="E34" s="28">
        <f t="shared" ref="E34:I34" si="9">E26</f>
        <v>0</v>
      </c>
      <c r="F34" s="28">
        <f t="shared" si="9"/>
        <v>0</v>
      </c>
      <c r="G34" s="28">
        <f t="shared" si="9"/>
        <v>0</v>
      </c>
      <c r="H34" s="28">
        <f t="shared" si="9"/>
        <v>0</v>
      </c>
      <c r="I34" s="28">
        <f t="shared" si="9"/>
        <v>0</v>
      </c>
      <c r="J34" s="29">
        <f>SUM(C34:I34)</f>
        <v>0</v>
      </c>
      <c r="K34" s="30">
        <f t="shared" si="5"/>
        <v>0</v>
      </c>
    </row>
    <row r="35" spans="1:11" x14ac:dyDescent="0.25">
      <c r="A35" s="47">
        <v>244</v>
      </c>
      <c r="B35" s="90"/>
      <c r="C35" s="28">
        <f>C21+C22+C23+C24+C10+C11+C12+C14</f>
        <v>0</v>
      </c>
      <c r="D35" s="28"/>
      <c r="E35" s="28">
        <f t="shared" ref="E35:I35" si="10">SUM(E10:E17)</f>
        <v>0</v>
      </c>
      <c r="F35" s="28">
        <f t="shared" si="10"/>
        <v>0</v>
      </c>
      <c r="G35" s="28">
        <f>SUM(G10:G25)</f>
        <v>933000</v>
      </c>
      <c r="H35" s="28">
        <f t="shared" si="10"/>
        <v>36000</v>
      </c>
      <c r="I35" s="28">
        <f t="shared" si="10"/>
        <v>0</v>
      </c>
      <c r="J35" s="46">
        <f>SUM(E35:I35)</f>
        <v>969000</v>
      </c>
      <c r="K35" s="30">
        <f t="shared" si="5"/>
        <v>969000</v>
      </c>
    </row>
    <row r="36" spans="1:11" x14ac:dyDescent="0.25">
      <c r="A36" s="47">
        <v>247</v>
      </c>
      <c r="B36" s="90"/>
      <c r="C36" s="28">
        <f>C18</f>
        <v>0</v>
      </c>
      <c r="D36" s="28"/>
      <c r="E36" s="28">
        <f>E18</f>
        <v>0</v>
      </c>
      <c r="F36" s="28">
        <f t="shared" ref="F36:I38" si="11">F18</f>
        <v>0</v>
      </c>
      <c r="G36" s="28">
        <f t="shared" si="11"/>
        <v>0</v>
      </c>
      <c r="H36" s="28">
        <f t="shared" si="11"/>
        <v>706900</v>
      </c>
      <c r="I36" s="28">
        <f t="shared" si="11"/>
        <v>0</v>
      </c>
      <c r="J36" s="46">
        <f>SUM(E36:I36)</f>
        <v>706900</v>
      </c>
      <c r="K36" s="30">
        <f t="shared" si="5"/>
        <v>706900</v>
      </c>
    </row>
    <row r="37" spans="1:11" x14ac:dyDescent="0.25">
      <c r="A37" s="47">
        <v>851</v>
      </c>
      <c r="B37" s="47"/>
      <c r="C37" s="27"/>
      <c r="D37" s="27"/>
      <c r="E37" s="28">
        <f>E19</f>
        <v>0</v>
      </c>
      <c r="F37" s="28">
        <f t="shared" si="11"/>
        <v>0</v>
      </c>
      <c r="G37" s="28">
        <f t="shared" si="11"/>
        <v>0</v>
      </c>
      <c r="H37" s="28">
        <f t="shared" si="11"/>
        <v>0</v>
      </c>
      <c r="I37" s="28">
        <f t="shared" si="11"/>
        <v>33200</v>
      </c>
      <c r="J37" s="29">
        <f>SUM(C37:I37)</f>
        <v>33200</v>
      </c>
      <c r="K37" s="30">
        <f t="shared" si="5"/>
        <v>33200</v>
      </c>
    </row>
    <row r="38" spans="1:11" x14ac:dyDescent="0.25">
      <c r="A38" s="47">
        <v>853</v>
      </c>
      <c r="B38" s="47"/>
      <c r="C38" s="27"/>
      <c r="D38" s="27"/>
      <c r="E38" s="28">
        <f>E20</f>
        <v>0</v>
      </c>
      <c r="F38" s="28">
        <f t="shared" si="11"/>
        <v>0</v>
      </c>
      <c r="G38" s="28">
        <f t="shared" si="11"/>
        <v>0</v>
      </c>
      <c r="H38" s="28">
        <f t="shared" si="11"/>
        <v>0</v>
      </c>
      <c r="I38" s="28">
        <f t="shared" si="11"/>
        <v>0</v>
      </c>
      <c r="J38" s="29">
        <f>SUM(C38:I38)</f>
        <v>0</v>
      </c>
      <c r="K38" s="30">
        <f t="shared" si="5"/>
        <v>0</v>
      </c>
    </row>
    <row r="39" spans="1:11" s="19" customFormat="1" x14ac:dyDescent="0.25">
      <c r="A39" s="47"/>
      <c r="B39" s="47"/>
      <c r="C39" s="48">
        <f t="shared" ref="C39:I39" si="12">SUM(C31:C38)</f>
        <v>0</v>
      </c>
      <c r="D39" s="48"/>
      <c r="E39" s="48">
        <f t="shared" si="12"/>
        <v>9686700</v>
      </c>
      <c r="F39" s="48">
        <f t="shared" si="12"/>
        <v>23957700</v>
      </c>
      <c r="G39" s="48">
        <f t="shared" si="12"/>
        <v>933000</v>
      </c>
      <c r="H39" s="48">
        <f t="shared" si="12"/>
        <v>742900</v>
      </c>
      <c r="I39" s="48">
        <f t="shared" si="12"/>
        <v>33200</v>
      </c>
      <c r="J39" s="29">
        <f>SUM(E39:I39)</f>
        <v>35353500</v>
      </c>
      <c r="K39" s="30">
        <f t="shared" si="5"/>
        <v>35353500</v>
      </c>
    </row>
    <row r="40" spans="1:11" x14ac:dyDescent="0.25">
      <c r="K40" s="49">
        <f t="shared" si="5"/>
        <v>0</v>
      </c>
    </row>
  </sheetData>
  <mergeCells count="5">
    <mergeCell ref="F2:G2"/>
    <mergeCell ref="A5:A6"/>
    <mergeCell ref="A7:A8"/>
    <mergeCell ref="A10:A17"/>
    <mergeCell ref="A21:A25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view="pageBreakPreview" zoomScale="60" zoomScaleNormal="80" workbookViewId="0">
      <selection activeCell="X47" sqref="X47"/>
    </sheetView>
  </sheetViews>
  <sheetFormatPr defaultRowHeight="15" x14ac:dyDescent="0.25"/>
  <cols>
    <col min="1" max="1" width="6" style="16" bestFit="1" customWidth="1"/>
    <col min="2" max="2" width="8.5" style="16" customWidth="1"/>
    <col min="3" max="5" width="17.33203125" style="16" hidden="1" customWidth="1"/>
    <col min="6" max="6" width="17.6640625" style="16" customWidth="1"/>
    <col min="7" max="7" width="17.33203125" style="16" customWidth="1"/>
    <col min="8" max="8" width="17.33203125" style="16" hidden="1" customWidth="1"/>
    <col min="9" max="9" width="18" style="19" customWidth="1"/>
    <col min="10" max="16384" width="9.33203125" style="16"/>
  </cols>
  <sheetData>
    <row r="1" spans="1:9" x14ac:dyDescent="0.25">
      <c r="F1" s="18" t="s">
        <v>137</v>
      </c>
      <c r="G1" s="16" t="s">
        <v>138</v>
      </c>
    </row>
    <row r="2" spans="1:9" x14ac:dyDescent="0.25">
      <c r="F2" s="172" t="s">
        <v>161</v>
      </c>
      <c r="G2" s="168"/>
      <c r="H2" s="96"/>
    </row>
    <row r="3" spans="1:9" x14ac:dyDescent="0.25">
      <c r="C3" s="21">
        <f>C5+F5+C9+F9</f>
        <v>0</v>
      </c>
      <c r="D3" s="21"/>
      <c r="E3" s="21"/>
      <c r="F3" s="18" t="s">
        <v>140</v>
      </c>
      <c r="G3" s="22" t="str">
        <f>Table1!G10</f>
        <v>30.12.2025.</v>
      </c>
      <c r="H3" s="22"/>
    </row>
    <row r="4" spans="1:9" x14ac:dyDescent="0.25">
      <c r="A4" s="23" t="s">
        <v>142</v>
      </c>
      <c r="B4" s="23" t="s">
        <v>143</v>
      </c>
      <c r="C4" s="52" t="s">
        <v>162</v>
      </c>
      <c r="D4" s="52" t="s">
        <v>163</v>
      </c>
      <c r="E4" s="52" t="s">
        <v>166</v>
      </c>
      <c r="F4" s="52"/>
      <c r="G4" s="52" t="s">
        <v>165</v>
      </c>
      <c r="H4" s="52"/>
      <c r="I4" s="24" t="s">
        <v>149</v>
      </c>
    </row>
    <row r="5" spans="1:9" x14ac:dyDescent="0.25">
      <c r="A5" s="173">
        <v>111</v>
      </c>
      <c r="B5" s="26">
        <v>211</v>
      </c>
      <c r="C5" s="28"/>
      <c r="D5" s="28"/>
      <c r="E5" s="28"/>
      <c r="F5" s="28"/>
      <c r="G5" s="28"/>
      <c r="H5" s="28"/>
      <c r="I5" s="48">
        <f t="shared" ref="I5:I13" si="0">SUM(C5:H5)</f>
        <v>0</v>
      </c>
    </row>
    <row r="6" spans="1:9" x14ac:dyDescent="0.25">
      <c r="A6" s="174"/>
      <c r="B6" s="26">
        <v>266</v>
      </c>
      <c r="C6" s="28"/>
      <c r="D6" s="28"/>
      <c r="E6" s="28"/>
      <c r="F6" s="28"/>
      <c r="G6" s="28"/>
      <c r="H6" s="28"/>
      <c r="I6" s="48">
        <f t="shared" si="0"/>
        <v>0</v>
      </c>
    </row>
    <row r="7" spans="1:9" x14ac:dyDescent="0.25">
      <c r="A7" s="173">
        <v>112</v>
      </c>
      <c r="B7" s="26">
        <v>212</v>
      </c>
      <c r="C7" s="28"/>
      <c r="D7" s="28"/>
      <c r="E7" s="28"/>
      <c r="F7" s="28"/>
      <c r="G7" s="28"/>
      <c r="H7" s="28"/>
      <c r="I7" s="48">
        <f t="shared" si="0"/>
        <v>0</v>
      </c>
    </row>
    <row r="8" spans="1:9" x14ac:dyDescent="0.25">
      <c r="A8" s="174"/>
      <c r="B8" s="26">
        <v>266</v>
      </c>
      <c r="C8" s="28"/>
      <c r="D8" s="28"/>
      <c r="E8" s="28"/>
      <c r="F8" s="28"/>
      <c r="G8" s="28"/>
      <c r="H8" s="28"/>
      <c r="I8" s="48">
        <f t="shared" si="0"/>
        <v>0</v>
      </c>
    </row>
    <row r="9" spans="1:9" x14ac:dyDescent="0.25">
      <c r="A9" s="26">
        <v>119</v>
      </c>
      <c r="B9" s="26">
        <v>213</v>
      </c>
      <c r="C9" s="28"/>
      <c r="D9" s="28"/>
      <c r="E9" s="28"/>
      <c r="F9" s="28"/>
      <c r="G9" s="28"/>
      <c r="H9" s="28"/>
      <c r="I9" s="48">
        <f t="shared" si="0"/>
        <v>0</v>
      </c>
    </row>
    <row r="10" spans="1:9" x14ac:dyDescent="0.25">
      <c r="A10" s="173">
        <v>244</v>
      </c>
      <c r="B10" s="26">
        <v>221</v>
      </c>
      <c r="C10" s="28"/>
      <c r="D10" s="28"/>
      <c r="E10" s="28"/>
      <c r="F10" s="28"/>
      <c r="G10" s="28"/>
      <c r="H10" s="28"/>
      <c r="I10" s="48">
        <f t="shared" si="0"/>
        <v>0</v>
      </c>
    </row>
    <row r="11" spans="1:9" x14ac:dyDescent="0.25">
      <c r="A11" s="175"/>
      <c r="B11" s="26">
        <v>223010</v>
      </c>
      <c r="C11" s="28"/>
      <c r="D11" s="28"/>
      <c r="E11" s="28"/>
      <c r="F11" s="28"/>
      <c r="G11" s="28"/>
      <c r="H11" s="28"/>
      <c r="I11" s="48">
        <f t="shared" si="0"/>
        <v>0</v>
      </c>
    </row>
    <row r="12" spans="1:9" x14ac:dyDescent="0.25">
      <c r="A12" s="175"/>
      <c r="B12" s="26">
        <v>223</v>
      </c>
      <c r="C12" s="28"/>
      <c r="D12" s="28"/>
      <c r="E12" s="28"/>
      <c r="F12" s="28"/>
      <c r="G12" s="28"/>
      <c r="H12" s="28"/>
      <c r="I12" s="48">
        <f t="shared" si="0"/>
        <v>0</v>
      </c>
    </row>
    <row r="13" spans="1:9" x14ac:dyDescent="0.25">
      <c r="A13" s="175"/>
      <c r="B13" s="26">
        <v>225</v>
      </c>
      <c r="C13" s="28"/>
      <c r="D13" s="28"/>
      <c r="E13" s="28"/>
      <c r="F13" s="28"/>
      <c r="G13" s="28"/>
      <c r="H13" s="28"/>
      <c r="I13" s="48">
        <f t="shared" si="0"/>
        <v>0</v>
      </c>
    </row>
    <row r="14" spans="1:9" x14ac:dyDescent="0.25">
      <c r="A14" s="175"/>
      <c r="B14" s="26">
        <v>226</v>
      </c>
      <c r="C14" s="28"/>
      <c r="D14" s="28"/>
      <c r="E14" s="28"/>
      <c r="F14" s="28"/>
      <c r="G14" s="28"/>
      <c r="H14" s="28"/>
      <c r="I14" s="48">
        <f>SUM(C14:H14)</f>
        <v>0</v>
      </c>
    </row>
    <row r="15" spans="1:9" x14ac:dyDescent="0.25">
      <c r="A15" s="175"/>
      <c r="B15" s="26">
        <v>228</v>
      </c>
      <c r="C15" s="28"/>
      <c r="D15" s="28"/>
      <c r="E15" s="28"/>
      <c r="F15" s="28"/>
      <c r="G15" s="28"/>
      <c r="H15" s="28"/>
      <c r="I15" s="48">
        <f t="shared" ref="I15:I27" si="1">SUM(C15:H15)</f>
        <v>0</v>
      </c>
    </row>
    <row r="16" spans="1:9" x14ac:dyDescent="0.25">
      <c r="A16" s="175"/>
      <c r="B16" s="26">
        <v>290</v>
      </c>
      <c r="C16" s="28"/>
      <c r="D16" s="28"/>
      <c r="E16" s="28"/>
      <c r="F16" s="28"/>
      <c r="G16" s="28"/>
      <c r="H16" s="28"/>
      <c r="I16" s="48">
        <f t="shared" si="1"/>
        <v>0</v>
      </c>
    </row>
    <row r="17" spans="1:9" x14ac:dyDescent="0.25">
      <c r="A17" s="174"/>
      <c r="B17" s="26"/>
      <c r="C17" s="28"/>
      <c r="D17" s="28"/>
      <c r="E17" s="28"/>
      <c r="F17" s="28"/>
      <c r="G17" s="28"/>
      <c r="H17" s="28"/>
      <c r="I17" s="48">
        <f t="shared" si="1"/>
        <v>0</v>
      </c>
    </row>
    <row r="18" spans="1:9" x14ac:dyDescent="0.25">
      <c r="A18" s="98">
        <v>247</v>
      </c>
      <c r="B18" s="26">
        <v>223</v>
      </c>
      <c r="C18" s="28"/>
      <c r="D18" s="28"/>
      <c r="E18" s="28"/>
      <c r="F18" s="28"/>
      <c r="G18" s="28"/>
      <c r="H18" s="28"/>
      <c r="I18" s="48">
        <f t="shared" si="1"/>
        <v>0</v>
      </c>
    </row>
    <row r="19" spans="1:9" x14ac:dyDescent="0.25">
      <c r="A19" s="26">
        <v>851</v>
      </c>
      <c r="B19" s="26">
        <v>291</v>
      </c>
      <c r="C19" s="28"/>
      <c r="D19" s="28"/>
      <c r="E19" s="28"/>
      <c r="F19" s="28"/>
      <c r="G19" s="28"/>
      <c r="H19" s="28"/>
      <c r="I19" s="48">
        <f t="shared" si="1"/>
        <v>0</v>
      </c>
    </row>
    <row r="20" spans="1:9" x14ac:dyDescent="0.25">
      <c r="A20" s="26">
        <v>853</v>
      </c>
      <c r="B20" s="26">
        <v>292</v>
      </c>
      <c r="C20" s="28"/>
      <c r="D20" s="28"/>
      <c r="E20" s="28"/>
      <c r="F20" s="28"/>
      <c r="G20" s="28"/>
      <c r="H20" s="28"/>
      <c r="I20" s="48">
        <f t="shared" si="1"/>
        <v>0</v>
      </c>
    </row>
    <row r="21" spans="1:9" x14ac:dyDescent="0.25">
      <c r="A21" s="173">
        <v>244</v>
      </c>
      <c r="B21" s="26">
        <v>310</v>
      </c>
      <c r="C21" s="28"/>
      <c r="D21" s="28"/>
      <c r="E21" s="28"/>
      <c r="F21" s="55"/>
      <c r="G21" s="31"/>
      <c r="H21" s="33"/>
      <c r="I21" s="48">
        <f t="shared" si="1"/>
        <v>0</v>
      </c>
    </row>
    <row r="22" spans="1:9" x14ac:dyDescent="0.25">
      <c r="A22" s="175"/>
      <c r="B22" s="32">
        <v>341</v>
      </c>
      <c r="C22" s="28"/>
      <c r="D22" s="28"/>
      <c r="E22" s="28"/>
      <c r="F22" s="28"/>
      <c r="G22" s="33"/>
      <c r="H22" s="33"/>
      <c r="I22" s="48">
        <f t="shared" si="1"/>
        <v>0</v>
      </c>
    </row>
    <row r="23" spans="1:9" x14ac:dyDescent="0.25">
      <c r="A23" s="175"/>
      <c r="B23" s="26">
        <v>344</v>
      </c>
      <c r="C23" s="28"/>
      <c r="D23" s="28"/>
      <c r="E23" s="28"/>
      <c r="F23" s="28"/>
      <c r="G23" s="28"/>
      <c r="H23" s="28"/>
      <c r="I23" s="48">
        <f t="shared" si="1"/>
        <v>0</v>
      </c>
    </row>
    <row r="24" spans="1:9" x14ac:dyDescent="0.25">
      <c r="A24" s="175"/>
      <c r="B24" s="26">
        <v>346</v>
      </c>
      <c r="C24" s="28"/>
      <c r="D24" s="28"/>
      <c r="E24" s="28"/>
      <c r="F24" s="28"/>
      <c r="G24" s="28"/>
      <c r="H24" s="28"/>
      <c r="I24" s="48">
        <f t="shared" si="1"/>
        <v>0</v>
      </c>
    </row>
    <row r="25" spans="1:9" x14ac:dyDescent="0.25">
      <c r="A25" s="175"/>
      <c r="B25" s="26">
        <v>347</v>
      </c>
      <c r="C25" s="28"/>
      <c r="D25" s="28"/>
      <c r="E25" s="28"/>
      <c r="F25" s="28"/>
      <c r="G25" s="28"/>
      <c r="H25" s="28"/>
      <c r="I25" s="48"/>
    </row>
    <row r="26" spans="1:9" x14ac:dyDescent="0.25">
      <c r="A26" s="174"/>
      <c r="B26" s="26">
        <v>349</v>
      </c>
      <c r="C26" s="28"/>
      <c r="D26" s="28"/>
      <c r="E26" s="28"/>
      <c r="F26" s="28"/>
      <c r="G26" s="28"/>
      <c r="H26" s="28"/>
      <c r="I26" s="48">
        <f t="shared" si="1"/>
        <v>0</v>
      </c>
    </row>
    <row r="27" spans="1:9" ht="15.75" thickBot="1" x14ac:dyDescent="0.3">
      <c r="A27" s="97">
        <v>243</v>
      </c>
      <c r="B27" s="97"/>
      <c r="C27" s="35"/>
      <c r="D27" s="35"/>
      <c r="E27" s="35"/>
      <c r="F27" s="35"/>
      <c r="G27" s="35"/>
      <c r="H27" s="35"/>
      <c r="I27" s="48">
        <f t="shared" si="1"/>
        <v>0</v>
      </c>
    </row>
    <row r="28" spans="1:9" s="19" customFormat="1" ht="15.75" thickBot="1" x14ac:dyDescent="0.3">
      <c r="A28" s="36"/>
      <c r="B28" s="37" t="s">
        <v>149</v>
      </c>
      <c r="C28" s="38">
        <f t="shared" ref="C28:F28" si="2">SUM(C5:C27)</f>
        <v>0</v>
      </c>
      <c r="D28" s="38">
        <f t="shared" si="2"/>
        <v>0</v>
      </c>
      <c r="E28" s="38">
        <f t="shared" si="2"/>
        <v>0</v>
      </c>
      <c r="F28" s="38">
        <f t="shared" si="2"/>
        <v>0</v>
      </c>
      <c r="G28" s="38">
        <f>SUM(G5:G27)</f>
        <v>0</v>
      </c>
      <c r="H28" s="38">
        <f>SUM(H5:H27)</f>
        <v>0</v>
      </c>
      <c r="I28" s="38">
        <f>SUM(C28:H28)</f>
        <v>0</v>
      </c>
    </row>
    <row r="29" spans="1:9" s="45" customFormat="1" ht="15.75" x14ac:dyDescent="0.25">
      <c r="A29" s="40"/>
      <c r="B29" s="40"/>
      <c r="C29" s="41"/>
      <c r="D29" s="41"/>
      <c r="E29" s="41"/>
      <c r="F29" s="41"/>
      <c r="G29" s="42"/>
      <c r="H29" s="42"/>
      <c r="I29" s="53"/>
    </row>
    <row r="30" spans="1:9" x14ac:dyDescent="0.25">
      <c r="A30" s="26"/>
      <c r="B30" s="26"/>
      <c r="C30" s="28"/>
      <c r="D30" s="28"/>
      <c r="E30" s="28"/>
      <c r="F30" s="28"/>
      <c r="G30" s="28"/>
      <c r="H30" s="28"/>
      <c r="I30" s="48"/>
    </row>
    <row r="31" spans="1:9" x14ac:dyDescent="0.25">
      <c r="A31" s="26">
        <v>111</v>
      </c>
      <c r="B31" s="26"/>
      <c r="C31" s="28">
        <f t="shared" ref="C31:G31" si="3">C5+C6</f>
        <v>0</v>
      </c>
      <c r="D31" s="28"/>
      <c r="E31" s="28"/>
      <c r="F31" s="28">
        <f t="shared" si="3"/>
        <v>0</v>
      </c>
      <c r="G31" s="28">
        <f t="shared" si="3"/>
        <v>0</v>
      </c>
      <c r="H31" s="28"/>
      <c r="I31" s="48">
        <f t="shared" ref="I31:I38" si="4">SUM(C31:G31)</f>
        <v>0</v>
      </c>
    </row>
    <row r="32" spans="1:9" x14ac:dyDescent="0.25">
      <c r="A32" s="26">
        <v>112</v>
      </c>
      <c r="B32" s="26"/>
      <c r="C32" s="28">
        <f t="shared" ref="C32:G32" si="5">C7+C8</f>
        <v>0</v>
      </c>
      <c r="D32" s="28"/>
      <c r="E32" s="28"/>
      <c r="F32" s="28">
        <f t="shared" si="5"/>
        <v>0</v>
      </c>
      <c r="G32" s="28">
        <f t="shared" si="5"/>
        <v>0</v>
      </c>
      <c r="H32" s="28"/>
      <c r="I32" s="48">
        <f t="shared" si="4"/>
        <v>0</v>
      </c>
    </row>
    <row r="33" spans="1:9" x14ac:dyDescent="0.25">
      <c r="A33" s="26">
        <v>119</v>
      </c>
      <c r="B33" s="26"/>
      <c r="C33" s="28">
        <f t="shared" ref="C33:G33" si="6">C9</f>
        <v>0</v>
      </c>
      <c r="D33" s="28"/>
      <c r="E33" s="28"/>
      <c r="F33" s="28">
        <f t="shared" si="6"/>
        <v>0</v>
      </c>
      <c r="G33" s="28">
        <f t="shared" si="6"/>
        <v>0</v>
      </c>
      <c r="H33" s="28"/>
      <c r="I33" s="48">
        <f t="shared" si="4"/>
        <v>0</v>
      </c>
    </row>
    <row r="34" spans="1:9" x14ac:dyDescent="0.25">
      <c r="A34" s="26">
        <v>243</v>
      </c>
      <c r="B34" s="26"/>
      <c r="C34" s="28">
        <f t="shared" ref="C34:G34" si="7">C27</f>
        <v>0</v>
      </c>
      <c r="D34" s="28"/>
      <c r="E34" s="28"/>
      <c r="F34" s="28">
        <f t="shared" si="7"/>
        <v>0</v>
      </c>
      <c r="G34" s="28">
        <f t="shared" si="7"/>
        <v>0</v>
      </c>
      <c r="H34" s="28"/>
      <c r="I34" s="48">
        <f t="shared" si="4"/>
        <v>0</v>
      </c>
    </row>
    <row r="35" spans="1:9" x14ac:dyDescent="0.25">
      <c r="A35" s="26">
        <v>244</v>
      </c>
      <c r="B35" s="28"/>
      <c r="C35" s="28">
        <f>SUM(C10:C26)</f>
        <v>0</v>
      </c>
      <c r="D35" s="28">
        <f>D21+D23</f>
        <v>0</v>
      </c>
      <c r="E35" s="28"/>
      <c r="F35" s="28">
        <f>F14+F21</f>
        <v>0</v>
      </c>
      <c r="G35" s="28">
        <f>SUM(G10:G26)</f>
        <v>0</v>
      </c>
      <c r="H35" s="28">
        <f>SUM(H10:H26)</f>
        <v>0</v>
      </c>
      <c r="I35" s="28">
        <f>SUM(C35:H35)</f>
        <v>0</v>
      </c>
    </row>
    <row r="36" spans="1:9" x14ac:dyDescent="0.25">
      <c r="A36" s="26">
        <v>247</v>
      </c>
      <c r="B36" s="28"/>
      <c r="C36" s="28">
        <f>C18</f>
        <v>0</v>
      </c>
      <c r="D36" s="28"/>
      <c r="E36" s="28"/>
      <c r="F36" s="28">
        <f>F25</f>
        <v>0</v>
      </c>
      <c r="G36" s="28">
        <f>G18</f>
        <v>0</v>
      </c>
      <c r="H36" s="28"/>
      <c r="I36" s="28">
        <f t="shared" si="4"/>
        <v>0</v>
      </c>
    </row>
    <row r="37" spans="1:9" x14ac:dyDescent="0.25">
      <c r="A37" s="26">
        <v>851</v>
      </c>
      <c r="B37" s="26"/>
      <c r="C37" s="28">
        <f>C19</f>
        <v>0</v>
      </c>
      <c r="D37" s="28"/>
      <c r="E37" s="28"/>
      <c r="F37" s="28">
        <f>F19</f>
        <v>0</v>
      </c>
      <c r="G37" s="28">
        <f>G19</f>
        <v>0</v>
      </c>
      <c r="H37" s="28"/>
      <c r="I37" s="48">
        <f t="shared" si="4"/>
        <v>0</v>
      </c>
    </row>
    <row r="38" spans="1:9" x14ac:dyDescent="0.25">
      <c r="A38" s="26">
        <v>853</v>
      </c>
      <c r="B38" s="26"/>
      <c r="C38" s="28">
        <f>C20</f>
        <v>0</v>
      </c>
      <c r="D38" s="28"/>
      <c r="E38" s="28"/>
      <c r="F38" s="28">
        <f>F20</f>
        <v>0</v>
      </c>
      <c r="G38" s="28">
        <f>G20</f>
        <v>0</v>
      </c>
      <c r="H38" s="28"/>
      <c r="I38" s="48">
        <f t="shared" si="4"/>
        <v>0</v>
      </c>
    </row>
    <row r="39" spans="1:9" s="19" customFormat="1" x14ac:dyDescent="0.25">
      <c r="A39" s="47"/>
      <c r="B39" s="47"/>
      <c r="C39" s="48">
        <f t="shared" ref="C39:H39" si="8">SUM(C31:C38)</f>
        <v>0</v>
      </c>
      <c r="D39" s="48">
        <f t="shared" si="8"/>
        <v>0</v>
      </c>
      <c r="E39" s="48"/>
      <c r="F39" s="48">
        <f t="shared" si="8"/>
        <v>0</v>
      </c>
      <c r="G39" s="48">
        <f t="shared" si="8"/>
        <v>0</v>
      </c>
      <c r="H39" s="48">
        <f t="shared" si="8"/>
        <v>0</v>
      </c>
      <c r="I39" s="48">
        <f>SUM(C39:H39)</f>
        <v>0</v>
      </c>
    </row>
  </sheetData>
  <mergeCells count="5">
    <mergeCell ref="F2:G2"/>
    <mergeCell ref="A5:A6"/>
    <mergeCell ref="A7:A8"/>
    <mergeCell ref="A10:A17"/>
    <mergeCell ref="A21:A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Table1</vt:lpstr>
      <vt:lpstr>Table2</vt:lpstr>
      <vt:lpstr>Table3</vt:lpstr>
      <vt:lpstr>вб</vt:lpstr>
      <vt:lpstr>мз</vt:lpstr>
      <vt:lpstr>ис</vt:lpstr>
      <vt:lpstr>Table1!Заголовки_для_печати</vt:lpstr>
      <vt:lpstr>Table2!Заголовки_для_печати</vt:lpstr>
      <vt:lpstr>Table3!Заголовки_для_печати</vt:lpstr>
      <vt:lpstr>Table2!Область_печати</vt:lpstr>
      <vt:lpstr>Table3!Область_печати</vt:lpstr>
      <vt:lpstr>вб!Область_печати</vt:lpstr>
      <vt:lpstr>мз!Область_печати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2026-01-13T05:04:01Z</dcterms:modified>
</cp:coreProperties>
</file>