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Huawei\Desktop\2025 Меню\"/>
    </mc:Choice>
  </mc:AlternateContent>
  <xr:revisionPtr revIDLastSave="0" documentId="13_ncr:1_{19CE7DF5-D249-491F-B617-E413991DDE0A}" xr6:coauthVersionLast="47" xr6:coauthVersionMax="47" xr10:uidLastSave="{00000000-0000-0000-0000-000000000000}"/>
  <bookViews>
    <workbookView xWindow="-108" yWindow="-108" windowWidth="23256" windowHeight="12456" tabRatio="769" xr2:uid="{00000000-000D-0000-FFFF-FFFF00000000}"/>
  </bookViews>
  <sheets>
    <sheet name="Региональное меню" sheetId="21" r:id="rId1"/>
  </sheets>
  <definedNames>
    <definedName name="_xlnm.Print_Area" localSheetId="0">'Региональное меню'!$A$1:$J$260</definedName>
  </definedNames>
  <calcPr calcId="181029"/>
</workbook>
</file>

<file path=xl/calcChain.xml><?xml version="1.0" encoding="utf-8"?>
<calcChain xmlns="http://schemas.openxmlformats.org/spreadsheetml/2006/main">
  <c r="C61" i="21" l="1"/>
  <c r="B61" i="21"/>
  <c r="B170" i="21"/>
  <c r="B161" i="21"/>
  <c r="B153" i="21"/>
  <c r="B144" i="21"/>
  <c r="D61" i="21"/>
  <c r="E61" i="21"/>
  <c r="F61" i="21"/>
  <c r="G61" i="21"/>
  <c r="H61" i="21"/>
  <c r="I61" i="21"/>
  <c r="J61" i="21"/>
  <c r="C51" i="21"/>
  <c r="D51" i="21"/>
  <c r="E51" i="21"/>
  <c r="F51" i="21"/>
  <c r="G51" i="21"/>
  <c r="H51" i="21"/>
  <c r="I51" i="21"/>
  <c r="J51" i="21"/>
  <c r="B51" i="21"/>
  <c r="I129" i="21"/>
  <c r="H129" i="21"/>
  <c r="G129" i="21"/>
  <c r="F129" i="21"/>
  <c r="D129" i="21"/>
  <c r="C129" i="21"/>
  <c r="B154" i="21" l="1"/>
  <c r="B171" i="21"/>
  <c r="B62" i="21"/>
  <c r="E242" i="21"/>
  <c r="C242" i="21"/>
  <c r="D242" i="21"/>
  <c r="F242" i="21"/>
  <c r="G242" i="21"/>
  <c r="H242" i="21"/>
  <c r="I242" i="21"/>
  <c r="J242" i="21"/>
  <c r="B242" i="21"/>
  <c r="B233" i="21"/>
  <c r="B224" i="21"/>
  <c r="J215" i="21"/>
  <c r="B215" i="21"/>
  <c r="B206" i="21"/>
  <c r="B197" i="21"/>
  <c r="B179" i="21"/>
  <c r="B188" i="21"/>
  <c r="B132" i="21"/>
  <c r="C132" i="21"/>
  <c r="D132" i="21"/>
  <c r="E132" i="21"/>
  <c r="F132" i="21"/>
  <c r="G132" i="21"/>
  <c r="H132" i="21"/>
  <c r="I132" i="21"/>
  <c r="J132" i="21"/>
  <c r="C123" i="21"/>
  <c r="B123" i="21"/>
  <c r="B114" i="21"/>
  <c r="J114" i="21"/>
  <c r="E114" i="21"/>
  <c r="B96" i="21"/>
  <c r="B87" i="21"/>
  <c r="B79" i="21"/>
  <c r="B70" i="21"/>
  <c r="B43" i="21"/>
  <c r="B34" i="21"/>
  <c r="J233" i="21"/>
  <c r="I233" i="21"/>
  <c r="H233" i="21"/>
  <c r="G233" i="21"/>
  <c r="F233" i="21"/>
  <c r="E233" i="21"/>
  <c r="D233" i="21"/>
  <c r="C233" i="21"/>
  <c r="J123" i="21"/>
  <c r="I123" i="21"/>
  <c r="H123" i="21"/>
  <c r="G123" i="21"/>
  <c r="F123" i="21"/>
  <c r="E123" i="21"/>
  <c r="D123" i="21"/>
  <c r="B245" i="21" l="1"/>
  <c r="B135" i="21"/>
  <c r="H243" i="21"/>
  <c r="B244" i="21"/>
  <c r="I243" i="21"/>
  <c r="C243" i="21"/>
  <c r="B189" i="21"/>
  <c r="G243" i="21"/>
  <c r="H133" i="21"/>
  <c r="B80" i="21"/>
  <c r="B133" i="21"/>
  <c r="D243" i="21"/>
  <c r="J133" i="21"/>
  <c r="B207" i="21"/>
  <c r="B225" i="21"/>
  <c r="B243" i="21"/>
  <c r="E243" i="21"/>
  <c r="F243" i="21"/>
  <c r="B44" i="21"/>
  <c r="J243" i="21"/>
  <c r="C133" i="21"/>
  <c r="E133" i="21"/>
  <c r="F133" i="21"/>
  <c r="G133" i="21"/>
  <c r="D133" i="21"/>
  <c r="I133" i="21"/>
  <c r="I223" i="21"/>
  <c r="H223" i="21"/>
  <c r="G223" i="21"/>
  <c r="F223" i="21"/>
  <c r="D223" i="21"/>
  <c r="C223" i="21"/>
  <c r="I202" i="21"/>
  <c r="H202" i="21"/>
  <c r="G202" i="21"/>
  <c r="F202" i="21"/>
  <c r="D202" i="21"/>
  <c r="C202" i="21"/>
  <c r="I185" i="21"/>
  <c r="H185" i="21"/>
  <c r="G185" i="21"/>
  <c r="F185" i="21"/>
  <c r="D185" i="21"/>
  <c r="C185" i="21"/>
  <c r="I166" i="21"/>
  <c r="H166" i="21"/>
  <c r="G166" i="21"/>
  <c r="F166" i="21"/>
  <c r="D166" i="21"/>
  <c r="C166" i="21"/>
  <c r="I150" i="21"/>
  <c r="H150" i="21"/>
  <c r="G150" i="21"/>
  <c r="F150" i="21"/>
  <c r="D150" i="21"/>
  <c r="C150" i="21"/>
  <c r="I111" i="21"/>
  <c r="I114" i="21" s="1"/>
  <c r="H111" i="21"/>
  <c r="H114" i="21" s="1"/>
  <c r="G111" i="21"/>
  <c r="G114" i="21" s="1"/>
  <c r="F111" i="21"/>
  <c r="F114" i="21" s="1"/>
  <c r="D111" i="21"/>
  <c r="D114" i="21" s="1"/>
  <c r="C111" i="21"/>
  <c r="C114" i="21" s="1"/>
  <c r="I93" i="21"/>
  <c r="H93" i="21"/>
  <c r="G93" i="21"/>
  <c r="F93" i="21"/>
  <c r="D93" i="21"/>
  <c r="C93" i="21"/>
  <c r="J32" i="21" l="1"/>
  <c r="I32" i="21"/>
  <c r="H32" i="21"/>
  <c r="G32" i="21"/>
  <c r="F32" i="21"/>
  <c r="E32" i="21"/>
  <c r="D32" i="21"/>
  <c r="C32" i="21"/>
  <c r="H179" i="21" l="1"/>
  <c r="H153" i="21"/>
  <c r="D34" i="21"/>
  <c r="J34" i="21"/>
  <c r="H34" i="21"/>
  <c r="C34" i="21"/>
  <c r="E34" i="21"/>
  <c r="F34" i="21"/>
  <c r="G34" i="21"/>
  <c r="I34" i="21"/>
  <c r="C40" i="21"/>
  <c r="C43" i="21" s="1"/>
  <c r="D40" i="21"/>
  <c r="D43" i="21" s="1"/>
  <c r="E43" i="21"/>
  <c r="F40" i="21"/>
  <c r="F43" i="21" s="1"/>
  <c r="G40" i="21"/>
  <c r="G43" i="21" s="1"/>
  <c r="H40" i="21"/>
  <c r="H43" i="21" s="1"/>
  <c r="I40" i="21"/>
  <c r="I43" i="21" s="1"/>
  <c r="J43" i="21"/>
  <c r="C70" i="21"/>
  <c r="E70" i="21"/>
  <c r="F70" i="21"/>
  <c r="J70" i="21"/>
  <c r="D70" i="21"/>
  <c r="G70" i="21"/>
  <c r="H70" i="21"/>
  <c r="I70" i="21"/>
  <c r="C79" i="21"/>
  <c r="D79" i="21"/>
  <c r="E79" i="21"/>
  <c r="G79" i="21"/>
  <c r="H79" i="21"/>
  <c r="J79" i="21"/>
  <c r="F79" i="21"/>
  <c r="C87" i="21"/>
  <c r="E87" i="21"/>
  <c r="F87" i="21"/>
  <c r="D87" i="21"/>
  <c r="G87" i="21"/>
  <c r="H87" i="21"/>
  <c r="C96" i="21"/>
  <c r="E96" i="21"/>
  <c r="F96" i="21"/>
  <c r="H96" i="21"/>
  <c r="J96" i="21"/>
  <c r="F105" i="21"/>
  <c r="J105" i="21"/>
  <c r="B105" i="21"/>
  <c r="B134" i="21" s="1"/>
  <c r="C105" i="21"/>
  <c r="D105" i="21"/>
  <c r="E105" i="21"/>
  <c r="G105" i="21"/>
  <c r="H105" i="21"/>
  <c r="I105" i="21"/>
  <c r="H144" i="21"/>
  <c r="C144" i="21"/>
  <c r="D144" i="21"/>
  <c r="E144" i="21"/>
  <c r="F144" i="21"/>
  <c r="G144" i="21"/>
  <c r="I144" i="21"/>
  <c r="J144" i="21"/>
  <c r="I153" i="21"/>
  <c r="J153" i="21"/>
  <c r="C153" i="21"/>
  <c r="D153" i="21"/>
  <c r="E153" i="21"/>
  <c r="F153" i="21"/>
  <c r="G153" i="21"/>
  <c r="C170" i="21"/>
  <c r="D170" i="21"/>
  <c r="E170" i="21"/>
  <c r="F170" i="21"/>
  <c r="H170" i="21"/>
  <c r="G170" i="21"/>
  <c r="I179" i="21"/>
  <c r="E179" i="21"/>
  <c r="J179" i="21"/>
  <c r="J188" i="21"/>
  <c r="C188" i="21"/>
  <c r="D188" i="21"/>
  <c r="E188" i="21"/>
  <c r="F188" i="21"/>
  <c r="I188" i="21"/>
  <c r="J197" i="21"/>
  <c r="G197" i="21"/>
  <c r="C197" i="21"/>
  <c r="D197" i="21"/>
  <c r="E197" i="21"/>
  <c r="F197" i="21"/>
  <c r="H197" i="21"/>
  <c r="I197" i="21"/>
  <c r="C206" i="21"/>
  <c r="D206" i="21"/>
  <c r="E206" i="21"/>
  <c r="F206" i="21"/>
  <c r="G206" i="21"/>
  <c r="G215" i="21"/>
  <c r="H215" i="21"/>
  <c r="C215" i="21"/>
  <c r="C224" i="21"/>
  <c r="F224" i="21"/>
  <c r="J224" i="21"/>
  <c r="C251" i="21" l="1"/>
  <c r="C245" i="21"/>
  <c r="B115" i="21"/>
  <c r="F245" i="21"/>
  <c r="D134" i="21"/>
  <c r="F134" i="21"/>
  <c r="E134" i="21"/>
  <c r="C134" i="21"/>
  <c r="H134" i="21"/>
  <c r="G134" i="21"/>
  <c r="F115" i="21"/>
  <c r="D115" i="21"/>
  <c r="I44" i="21"/>
  <c r="H154" i="21"/>
  <c r="I115" i="21"/>
  <c r="E115" i="21"/>
  <c r="H115" i="21"/>
  <c r="C115" i="21"/>
  <c r="D80" i="21"/>
  <c r="F97" i="21"/>
  <c r="D96" i="21"/>
  <c r="D97" i="21" s="1"/>
  <c r="G179" i="21"/>
  <c r="C179" i="21"/>
  <c r="C189" i="21" s="1"/>
  <c r="D179" i="21"/>
  <c r="D189" i="21" s="1"/>
  <c r="C44" i="21"/>
  <c r="D154" i="21"/>
  <c r="C154" i="21"/>
  <c r="G44" i="21"/>
  <c r="J161" i="21"/>
  <c r="I87" i="21"/>
  <c r="J225" i="21"/>
  <c r="D224" i="21"/>
  <c r="D245" i="21" s="1"/>
  <c r="H206" i="21"/>
  <c r="H207" i="21" s="1"/>
  <c r="G96" i="21"/>
  <c r="G97" i="21" s="1"/>
  <c r="C97" i="21"/>
  <c r="F80" i="21"/>
  <c r="E207" i="21"/>
  <c r="C207" i="21"/>
  <c r="J170" i="21"/>
  <c r="I79" i="21"/>
  <c r="I80" i="21" s="1"/>
  <c r="H224" i="21"/>
  <c r="H225" i="21" s="1"/>
  <c r="J206" i="21"/>
  <c r="J207" i="21" s="1"/>
  <c r="I224" i="21"/>
  <c r="I206" i="21"/>
  <c r="I207" i="21" s="1"/>
  <c r="G207" i="21"/>
  <c r="J154" i="21"/>
  <c r="B97" i="21"/>
  <c r="E224" i="21"/>
  <c r="E245" i="21" s="1"/>
  <c r="E215" i="21"/>
  <c r="I215" i="21"/>
  <c r="F207" i="21"/>
  <c r="I161" i="21"/>
  <c r="E161" i="21"/>
  <c r="G154" i="21"/>
  <c r="H97" i="21"/>
  <c r="H161" i="21"/>
  <c r="H171" i="21" s="1"/>
  <c r="D161" i="21"/>
  <c r="D171" i="21" s="1"/>
  <c r="F154" i="21"/>
  <c r="G80" i="21"/>
  <c r="C80" i="21"/>
  <c r="H188" i="21"/>
  <c r="H189" i="21" s="1"/>
  <c r="I170" i="21"/>
  <c r="C225" i="21"/>
  <c r="F161" i="21"/>
  <c r="F171" i="21" s="1"/>
  <c r="G161" i="21"/>
  <c r="C161" i="21"/>
  <c r="C248" i="21" s="1"/>
  <c r="J115" i="21"/>
  <c r="H80" i="21"/>
  <c r="J87" i="21"/>
  <c r="J134" i="21" s="1"/>
  <c r="E80" i="21"/>
  <c r="D215" i="21"/>
  <c r="F215" i="21"/>
  <c r="F225" i="21" s="1"/>
  <c r="I189" i="21"/>
  <c r="G115" i="21"/>
  <c r="J80" i="21"/>
  <c r="J44" i="21"/>
  <c r="I96" i="21"/>
  <c r="E97" i="21"/>
  <c r="D207" i="21"/>
  <c r="G224" i="21"/>
  <c r="G225" i="21" s="1"/>
  <c r="E189" i="21"/>
  <c r="E154" i="21"/>
  <c r="I154" i="21"/>
  <c r="F44" i="21"/>
  <c r="D44" i="21"/>
  <c r="G188" i="21"/>
  <c r="J189" i="21"/>
  <c r="F179" i="21"/>
  <c r="F189" i="21" s="1"/>
  <c r="C252" i="21"/>
  <c r="C253" i="21" s="1"/>
  <c r="E44" i="21"/>
  <c r="H44" i="21"/>
  <c r="I244" i="21" l="1"/>
  <c r="J245" i="21"/>
  <c r="I248" i="21"/>
  <c r="I249" i="21" s="1"/>
  <c r="I250" i="21" s="1"/>
  <c r="E248" i="21"/>
  <c r="E249" i="21" s="1"/>
  <c r="E250" i="21" s="1"/>
  <c r="G244" i="21"/>
  <c r="H248" i="21"/>
  <c r="H249" i="21" s="1"/>
  <c r="H250" i="21" s="1"/>
  <c r="H245" i="21"/>
  <c r="J62" i="21"/>
  <c r="J251" i="21"/>
  <c r="J252" i="21" s="1"/>
  <c r="I62" i="21"/>
  <c r="I251" i="21"/>
  <c r="I252" i="21" s="1"/>
  <c r="I253" i="21" s="1"/>
  <c r="H62" i="21"/>
  <c r="H251" i="21"/>
  <c r="H252" i="21" s="1"/>
  <c r="H253" i="21" s="1"/>
  <c r="G135" i="21"/>
  <c r="G251" i="21"/>
  <c r="G252" i="21" s="1"/>
  <c r="F62" i="21"/>
  <c r="F251" i="21"/>
  <c r="F252" i="21" s="1"/>
  <c r="D260" i="21" s="1"/>
  <c r="F135" i="21"/>
  <c r="E135" i="21"/>
  <c r="E251" i="21"/>
  <c r="E252" i="21" s="1"/>
  <c r="D62" i="21"/>
  <c r="D251" i="21"/>
  <c r="D252" i="21" s="1"/>
  <c r="D253" i="21" s="1"/>
  <c r="J248" i="21"/>
  <c r="J249" i="21" s="1"/>
  <c r="J250" i="21" s="1"/>
  <c r="G245" i="21"/>
  <c r="G248" i="21"/>
  <c r="I245" i="21"/>
  <c r="E244" i="21"/>
  <c r="I135" i="21"/>
  <c r="C244" i="21"/>
  <c r="F248" i="21"/>
  <c r="D248" i="21"/>
  <c r="I134" i="21"/>
  <c r="J135" i="21"/>
  <c r="H244" i="21"/>
  <c r="C135" i="21"/>
  <c r="H135" i="21"/>
  <c r="J244" i="21"/>
  <c r="D135" i="21"/>
  <c r="F244" i="21"/>
  <c r="D244" i="21"/>
  <c r="E62" i="21"/>
  <c r="G189" i="21"/>
  <c r="J171" i="21"/>
  <c r="E225" i="21"/>
  <c r="J97" i="21"/>
  <c r="I97" i="21"/>
  <c r="C171" i="21"/>
  <c r="I171" i="21"/>
  <c r="E171" i="21"/>
  <c r="I225" i="21"/>
  <c r="G171" i="21"/>
  <c r="D225" i="21"/>
  <c r="C62" i="21"/>
  <c r="G62" i="21"/>
  <c r="E254" i="21" l="1"/>
  <c r="E255" i="21" s="1"/>
  <c r="E256" i="21" s="1"/>
  <c r="I254" i="21"/>
  <c r="I255" i="21" s="1"/>
  <c r="I256" i="21" s="1"/>
  <c r="H254" i="21"/>
  <c r="H255" i="21" s="1"/>
  <c r="J254" i="21"/>
  <c r="J255" i="21" s="1"/>
  <c r="J256" i="21" s="1"/>
  <c r="G249" i="21"/>
  <c r="G250" i="21" s="1"/>
  <c r="G254" i="21"/>
  <c r="G255" i="21" s="1"/>
  <c r="G256" i="21" s="1"/>
  <c r="F249" i="21"/>
  <c r="D259" i="21" s="1"/>
  <c r="F254" i="21"/>
  <c r="F255" i="21" s="1"/>
  <c r="F256" i="21" s="1"/>
  <c r="D249" i="21"/>
  <c r="D250" i="21" s="1"/>
  <c r="D254" i="21"/>
  <c r="D255" i="21" s="1"/>
  <c r="D256" i="21" s="1"/>
  <c r="C249" i="21"/>
  <c r="C250" i="21" s="1"/>
  <c r="C254" i="21"/>
  <c r="C255" i="21" s="1"/>
  <c r="C256" i="21" s="1"/>
  <c r="J253" i="21"/>
  <c r="F253" i="21"/>
  <c r="E253" i="21"/>
  <c r="G253" i="21"/>
  <c r="F250" i="21" l="1"/>
</calcChain>
</file>

<file path=xl/sharedStrings.xml><?xml version="1.0" encoding="utf-8"?>
<sst xmlns="http://schemas.openxmlformats.org/spreadsheetml/2006/main" count="385" uniqueCount="153">
  <si>
    <t>№ рец.</t>
  </si>
  <si>
    <t>Наименование дней недели, блюд</t>
  </si>
  <si>
    <t>Масса порции</t>
  </si>
  <si>
    <t>Пищевые вещества (г)</t>
  </si>
  <si>
    <t>Энергетическая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</si>
  <si>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</si>
  <si>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</si>
  <si>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</si>
  <si>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</si>
  <si>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</si>
  <si>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В1</t>
  </si>
  <si>
    <t>В2</t>
  </si>
  <si>
    <t>С</t>
  </si>
  <si>
    <t>Са</t>
  </si>
  <si>
    <t>15М</t>
  </si>
  <si>
    <t>Сыр порционный</t>
  </si>
  <si>
    <t>209М</t>
  </si>
  <si>
    <t>338М</t>
  </si>
  <si>
    <t>Фрукты по сезону</t>
  </si>
  <si>
    <t>377М</t>
  </si>
  <si>
    <t>Обед</t>
  </si>
  <si>
    <t>Закуска из овощей по сезону</t>
  </si>
  <si>
    <t>268М</t>
  </si>
  <si>
    <t>Каша гречневая рассыпчатая</t>
  </si>
  <si>
    <t>Итого за Обед</t>
  </si>
  <si>
    <t>376М</t>
  </si>
  <si>
    <t>Чай с сахаром</t>
  </si>
  <si>
    <t>229М</t>
  </si>
  <si>
    <t>96М</t>
  </si>
  <si>
    <t>291М</t>
  </si>
  <si>
    <t>224М</t>
  </si>
  <si>
    <t>88М</t>
  </si>
  <si>
    <t>Макаронные изделия отварные</t>
  </si>
  <si>
    <t>260М</t>
  </si>
  <si>
    <t>102М</t>
  </si>
  <si>
    <t>Суп картофельный с бобовыми (горох)</t>
  </si>
  <si>
    <t>290М</t>
  </si>
  <si>
    <t>Итого за неделю в среднем завтрак</t>
  </si>
  <si>
    <t>Итого за неделю в среднем обед</t>
  </si>
  <si>
    <t>382М</t>
  </si>
  <si>
    <t>Какао с молоком</t>
  </si>
  <si>
    <t>98М</t>
  </si>
  <si>
    <t>310М</t>
  </si>
  <si>
    <t>101М</t>
  </si>
  <si>
    <t>175М</t>
  </si>
  <si>
    <t>295М</t>
  </si>
  <si>
    <t>Итого за завтрак</t>
  </si>
  <si>
    <t>Среднее значение за завтрак</t>
  </si>
  <si>
    <t xml:space="preserve">ВыполнениеСанПиН 2020 </t>
  </si>
  <si>
    <t>Итого за обед</t>
  </si>
  <si>
    <t>Среднее значение за обед</t>
  </si>
  <si>
    <t>Итого день</t>
  </si>
  <si>
    <t>Среднее значение за день</t>
  </si>
  <si>
    <t xml:space="preserve">Потребность в пищевых веществах для обучающихся  7-11 лет по проекту СанПиН 2020 </t>
  </si>
  <si>
    <t>Распределение ЭЦ</t>
  </si>
  <si>
    <t>Норма</t>
  </si>
  <si>
    <t>Завтрак</t>
  </si>
  <si>
    <t>20-25%</t>
  </si>
  <si>
    <t>30-35%</t>
  </si>
  <si>
    <t xml:space="preserve">   </t>
  </si>
  <si>
    <t xml:space="preserve">                  </t>
  </si>
  <si>
    <t>269М</t>
  </si>
  <si>
    <t>256М</t>
  </si>
  <si>
    <t>Мясо тушеное</t>
  </si>
  <si>
    <t>259М</t>
  </si>
  <si>
    <t>Жаркое по-домашнему</t>
  </si>
  <si>
    <t xml:space="preserve">Суп молочный </t>
  </si>
  <si>
    <t>120/121М</t>
  </si>
  <si>
    <t>Батон домашний</t>
  </si>
  <si>
    <t>Борщ с капустой и картофелем</t>
  </si>
  <si>
    <t>Компот из плодов/ягод (замороженных или свежих)</t>
  </si>
  <si>
    <t>342, 349,344, 348М</t>
  </si>
  <si>
    <t>Плов из птицы</t>
  </si>
  <si>
    <t>103М</t>
  </si>
  <si>
    <t>Суп картофельный с макаронными изделиями (вермишелью)</t>
  </si>
  <si>
    <t xml:space="preserve">Рыба (минтай) тушеная в томате с овощами </t>
  </si>
  <si>
    <t>0.05</t>
  </si>
  <si>
    <t>312М</t>
  </si>
  <si>
    <t>Пюре картофельное</t>
  </si>
  <si>
    <t>350-360М</t>
  </si>
  <si>
    <t>Котлеты мясные (особые)</t>
  </si>
  <si>
    <t>Каша рассыпчатая, пшенная</t>
  </si>
  <si>
    <t>171/302М</t>
  </si>
  <si>
    <t>288/293</t>
  </si>
  <si>
    <t>Птица отварная (запеченная)</t>
  </si>
  <si>
    <t>202/309М</t>
  </si>
  <si>
    <t>349М</t>
  </si>
  <si>
    <t>Компот из смеси сухофруктов</t>
  </si>
  <si>
    <t>Запеканка из творога с морковью (соусом)</t>
  </si>
  <si>
    <t>Щи из свежей (или квашеной) капусты с картофелем</t>
  </si>
  <si>
    <t>Тефтели из птицы (1-ый вариант)</t>
  </si>
  <si>
    <t>Картофель отварной (запеченный)</t>
  </si>
  <si>
    <t>Гуляш мясной</t>
  </si>
  <si>
    <t>Каша рассыпчатая, пшеничная</t>
  </si>
  <si>
    <t>Птица, тушеная в соусе</t>
  </si>
  <si>
    <t>Яйца вареные</t>
  </si>
  <si>
    <t>Каша вязкая молочная из риса и пшена</t>
  </si>
  <si>
    <t>14М</t>
  </si>
  <si>
    <t>Масло (порциями)</t>
  </si>
  <si>
    <t>Сыр (порциями)</t>
  </si>
  <si>
    <t>Чай с лимоном</t>
  </si>
  <si>
    <t>297М</t>
  </si>
  <si>
    <t>Фрикадельки (из кур или бройлеров-цыплят), с соусом</t>
  </si>
  <si>
    <t>Запеканка из творога с морковью с  соусом</t>
  </si>
  <si>
    <t>Котлеты рубленые из бройлер-цыплят</t>
  </si>
  <si>
    <t>Рассольник Ленинградский</t>
  </si>
  <si>
    <t>Каша рассыпчатая, ячневая</t>
  </si>
  <si>
    <t>Тефтели (мясные) с соусом сметанным с томатом</t>
  </si>
  <si>
    <t>Каша рассыпчатая, гречневая</t>
  </si>
  <si>
    <t>54-25М*/ТТК</t>
  </si>
  <si>
    <t>Курица тушеная с морковью</t>
  </si>
  <si>
    <t>Хлеб ржаной (ржано-пшеничный) йодированный</t>
  </si>
  <si>
    <t>Всего за Понедельник</t>
  </si>
  <si>
    <t>День1/неделя 1: Понедельник</t>
  </si>
  <si>
    <t>День2/неделя 1: Вторник</t>
  </si>
  <si>
    <t>Итого за Завтрак</t>
  </si>
  <si>
    <t>Всего за Вторник</t>
  </si>
  <si>
    <t>День3/неделя 1: Среда</t>
  </si>
  <si>
    <t>Всего за Среда</t>
  </si>
  <si>
    <t>День4/неделя 1: Четверг</t>
  </si>
  <si>
    <t>День5/неделя 1: Пятница</t>
  </si>
  <si>
    <t>Всего за Четверг</t>
  </si>
  <si>
    <t>Всего за Пятница</t>
  </si>
  <si>
    <t>День1/неделя 2: Понедельник</t>
  </si>
  <si>
    <t>День2/неделя 2: Вторник</t>
  </si>
  <si>
    <t>День3/неделя 2: Среда</t>
  </si>
  <si>
    <t>День4/неделя 2: Четверг</t>
  </si>
  <si>
    <t>День5/неделя 2: Пятница</t>
  </si>
  <si>
    <t>Всего за Суббота</t>
  </si>
  <si>
    <t>День6/неделя 2: Суббота</t>
  </si>
  <si>
    <t>Шницель мясной</t>
  </si>
  <si>
    <t>День 6/неделя 1: Суббота</t>
  </si>
  <si>
    <t>278М</t>
  </si>
  <si>
    <t>0.15</t>
  </si>
  <si>
    <t xml:space="preserve">Чай с сахаром </t>
  </si>
  <si>
    <t>Кисель из плодов/ягод (замороженных или свежих, из сока плодового)</t>
  </si>
  <si>
    <t>Кисель из плодов/ягод (замороженных или свежих. Из сока плодового)</t>
  </si>
  <si>
    <t xml:space="preserve"> УТВЕРЖДАЮ</t>
  </si>
  <si>
    <t>СОГЛАСОВАНО</t>
  </si>
  <si>
    <t xml:space="preserve">Суп картофельный с крупой </t>
  </si>
  <si>
    <t xml:space="preserve">Суп крестьянский с крупой </t>
  </si>
  <si>
    <t>Биточки мясные</t>
  </si>
  <si>
    <t xml:space="preserve"> Генеральный директор </t>
  </si>
  <si>
    <t>ПР</t>
  </si>
  <si>
    <t>ТТК1</t>
  </si>
  <si>
    <t>ТТК2</t>
  </si>
  <si>
    <t xml:space="preserve">       на 2025 год.</t>
  </si>
  <si>
    <t>АО " Столовая № 1                            г. Ростова - на - Дону"</t>
  </si>
  <si>
    <t>_________________  И.А. Кисленко</t>
  </si>
  <si>
    <t>Примерное 2-х недельное меню АО "Столовая №1  г. Ростова-на-Дону"                                   комплексов</t>
  </si>
  <si>
    <t>(горячий завтрак и обед) для учащихся с ограниченными возможностями здоровья                           (5-11классы), стоимостью 216 рублей 31 коп.</t>
  </si>
  <si>
    <t>для муниципальных общеобразовательных школ                                                          Железнодорожного и Октябрьского районов.</t>
  </si>
  <si>
    <t>_____________________   Г.А. Вележанина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</si>
</sst>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М&quot;"/>
    <numFmt numFmtId="165" formatCode="0&quot;М/ссж&quot;"/>
  </numFmts>
  <fonts count="16" x14ac:knownFonts="1">
    <font>
      <sz val="10"/>
      <color theme="1"/>
      <name val="Calibri"/>
      <family val="2"/>
      <charset val="204"/>
      <scheme val="minor"/>
    </font>
    <font>
      <sz val="8"/>
      <name val="Arial"/>
      <family val="2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.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3">
    <xf numFmtId="0" fontId="0" fillId="0" borderId="0" xfId="0"/>
    <xf numFmtId="0" fontId="3" fillId="0" borderId="0" xfId="0" applyFont="1"/>
    <xf numFmtId="0" fontId="5" fillId="0" borderId="0" xfId="0" applyFont="1"/>
    <xf numFmtId="0" fontId="3" fillId="2" borderId="0" xfId="0" applyFont="1" applyFill="1"/>
    <xf numFmtId="0" fontId="3" fillId="2" borderId="1" xfId="3" applyFont="1" applyFill="1" applyBorder="1" applyAlignment="1">
      <alignment horizontal="left" vertical="center" wrapText="1"/>
    </xf>
    <xf numFmtId="1" fontId="3" fillId="2" borderId="1" xfId="3" applyNumberFormat="1" applyFont="1" applyFill="1" applyBorder="1" applyAlignment="1">
      <alignment horizontal="center" vertical="center" wrapText="1"/>
    </xf>
    <xf numFmtId="2" fontId="3" fillId="2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Border="1" applyAlignment="1">
      <alignment horizontal="center" vertical="center" wrapText="1"/>
    </xf>
    <xf numFmtId="1" fontId="3" fillId="2" borderId="1" xfId="5" applyNumberFormat="1" applyFont="1" applyFill="1" applyBorder="1" applyAlignment="1">
      <alignment horizontal="center" vertical="center"/>
    </xf>
    <xf numFmtId="0" fontId="3" fillId="2" borderId="1" xfId="5" applyFont="1" applyFill="1" applyBorder="1" applyAlignment="1">
      <alignment horizontal="left" vertical="center"/>
    </xf>
    <xf numFmtId="2" fontId="3" fillId="2" borderId="1" xfId="5" applyNumberFormat="1" applyFont="1" applyFill="1" applyBorder="1" applyAlignment="1">
      <alignment horizontal="center" vertical="center"/>
    </xf>
    <xf numFmtId="2" fontId="3" fillId="0" borderId="1" xfId="5" applyNumberFormat="1" applyFont="1" applyBorder="1" applyAlignment="1">
      <alignment horizontal="center" vertical="center"/>
    </xf>
    <xf numFmtId="0" fontId="3" fillId="2" borderId="1" xfId="2" applyFont="1" applyFill="1" applyBorder="1" applyAlignment="1">
      <alignment horizontal="left" vertical="center" wrapText="1"/>
    </xf>
    <xf numFmtId="1" fontId="3" fillId="2" borderId="1" xfId="2" applyNumberFormat="1" applyFont="1" applyFill="1" applyBorder="1" applyAlignment="1">
      <alignment horizontal="center" vertical="center" wrapText="1"/>
    </xf>
    <xf numFmtId="2" fontId="3" fillId="2" borderId="1" xfId="5" applyNumberFormat="1" applyFont="1" applyFill="1" applyBorder="1" applyAlignment="1">
      <alignment horizontal="center" vertical="center" wrapText="1"/>
    </xf>
    <xf numFmtId="2" fontId="3" fillId="0" borderId="1" xfId="5" applyNumberFormat="1" applyFont="1" applyBorder="1" applyAlignment="1">
      <alignment horizontal="center" vertical="center" wrapText="1"/>
    </xf>
    <xf numFmtId="1" fontId="2" fillId="2" borderId="1" xfId="3" applyNumberFormat="1" applyFont="1" applyFill="1" applyBorder="1" applyAlignment="1">
      <alignment horizontal="center" vertical="center" wrapText="1"/>
    </xf>
    <xf numFmtId="2" fontId="2" fillId="2" borderId="1" xfId="3" applyNumberFormat="1" applyFont="1" applyFill="1" applyBorder="1" applyAlignment="1">
      <alignment horizontal="center" vertical="center" wrapText="1"/>
    </xf>
    <xf numFmtId="2" fontId="2" fillId="0" borderId="1" xfId="3" applyNumberFormat="1" applyFont="1" applyBorder="1" applyAlignment="1">
      <alignment horizontal="center" vertical="center" wrapText="1"/>
    </xf>
    <xf numFmtId="0" fontId="3" fillId="2" borderId="1" xfId="4" applyFont="1" applyFill="1" applyBorder="1" applyAlignment="1">
      <alignment horizontal="left" vertical="center" wrapText="1"/>
    </xf>
    <xf numFmtId="1" fontId="3" fillId="2" borderId="1" xfId="4" applyNumberFormat="1" applyFont="1" applyFill="1" applyBorder="1" applyAlignment="1">
      <alignment horizontal="center" vertical="center" wrapText="1"/>
    </xf>
    <xf numFmtId="2" fontId="3" fillId="2" borderId="1" xfId="4" applyNumberFormat="1" applyFont="1" applyFill="1" applyBorder="1" applyAlignment="1">
      <alignment horizontal="center" vertical="center" wrapText="1"/>
    </xf>
    <xf numFmtId="2" fontId="3" fillId="0" borderId="1" xfId="4" applyNumberFormat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1" fontId="3" fillId="0" borderId="1" xfId="3" applyNumberFormat="1" applyFont="1" applyBorder="1" applyAlignment="1">
      <alignment horizontal="center" vertical="center" wrapText="1"/>
    </xf>
    <xf numFmtId="0" fontId="3" fillId="0" borderId="1" xfId="3" applyFont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 wrapText="1"/>
    </xf>
    <xf numFmtId="1" fontId="3" fillId="0" borderId="1" xfId="2" applyNumberFormat="1" applyFont="1" applyBorder="1" applyAlignment="1">
      <alignment horizontal="center" vertical="center" wrapText="1"/>
    </xf>
    <xf numFmtId="0" fontId="3" fillId="0" borderId="1" xfId="4" applyFont="1" applyBorder="1" applyAlignment="1">
      <alignment horizontal="left" vertical="center" wrapText="1"/>
    </xf>
    <xf numFmtId="1" fontId="3" fillId="0" borderId="1" xfId="4" applyNumberFormat="1" applyFont="1" applyBorder="1" applyAlignment="1">
      <alignment horizontal="center" vertical="center" wrapText="1"/>
    </xf>
    <xf numFmtId="0" fontId="2" fillId="0" borderId="1" xfId="3" applyFont="1" applyBorder="1" applyAlignment="1">
      <alignment vertical="center"/>
    </xf>
    <xf numFmtId="1" fontId="2" fillId="0" borderId="1" xfId="3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3" applyNumberFormat="1" applyFont="1" applyBorder="1" applyAlignment="1">
      <alignment horizontal="center" vertical="center"/>
    </xf>
    <xf numFmtId="2" fontId="3" fillId="0" borderId="1" xfId="4" applyNumberFormat="1" applyFont="1" applyBorder="1" applyAlignment="1">
      <alignment horizontal="center" vertical="center"/>
    </xf>
    <xf numFmtId="2" fontId="3" fillId="0" borderId="1" xfId="2" applyNumberFormat="1" applyFont="1" applyBorder="1" applyAlignment="1">
      <alignment horizontal="center" vertical="center" wrapText="1"/>
    </xf>
    <xf numFmtId="1" fontId="2" fillId="2" borderId="1" xfId="3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2" fontId="8" fillId="0" borderId="0" xfId="0" applyNumberFormat="1" applyFont="1"/>
    <xf numFmtId="0" fontId="4" fillId="0" borderId="0" xfId="0" applyFont="1"/>
    <xf numFmtId="2" fontId="4" fillId="0" borderId="0" xfId="0" applyNumberFormat="1" applyFont="1"/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left"/>
    </xf>
    <xf numFmtId="0" fontId="11" fillId="0" borderId="0" xfId="0" applyFont="1"/>
    <xf numFmtId="1" fontId="11" fillId="0" borderId="0" xfId="0" applyNumberFormat="1" applyFont="1" applyAlignment="1">
      <alignment horizontal="center"/>
    </xf>
    <xf numFmtId="2" fontId="11" fillId="0" borderId="0" xfId="0" applyNumberFormat="1" applyFont="1"/>
    <xf numFmtId="2" fontId="4" fillId="0" borderId="0" xfId="0" applyNumberFormat="1" applyFont="1" applyAlignment="1">
      <alignment vertical="center" wrapText="1"/>
    </xf>
    <xf numFmtId="2" fontId="4" fillId="0" borderId="0" xfId="0" applyNumberFormat="1" applyFont="1" applyAlignment="1">
      <alignment horizontal="center" vertical="center"/>
    </xf>
    <xf numFmtId="1" fontId="3" fillId="0" borderId="1" xfId="4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wrapText="1"/>
    </xf>
    <xf numFmtId="0" fontId="2" fillId="0" borderId="1" xfId="3" applyFont="1" applyBorder="1" applyAlignment="1">
      <alignment vertical="center" wrapText="1"/>
    </xf>
    <xf numFmtId="1" fontId="2" fillId="0" borderId="1" xfId="3" applyNumberFormat="1" applyFont="1" applyBorder="1" applyAlignment="1">
      <alignment horizontal="center" vertical="center" wrapText="1"/>
    </xf>
    <xf numFmtId="0" fontId="5" fillId="2" borderId="0" xfId="0" applyFont="1" applyFill="1" applyAlignment="1">
      <alignment wrapText="1"/>
    </xf>
    <xf numFmtId="0" fontId="2" fillId="2" borderId="1" xfId="3" applyFont="1" applyFill="1" applyBorder="1" applyAlignment="1">
      <alignment vertical="center" wrapText="1"/>
    </xf>
    <xf numFmtId="0" fontId="7" fillId="2" borderId="0" xfId="0" applyFont="1" applyFill="1" applyAlignment="1">
      <alignment wrapText="1"/>
    </xf>
    <xf numFmtId="164" fontId="6" fillId="2" borderId="1" xfId="3" applyNumberFormat="1" applyFont="1" applyFill="1" applyBorder="1" applyAlignment="1">
      <alignment horizontal="center" vertical="center" wrapText="1"/>
    </xf>
    <xf numFmtId="1" fontId="6" fillId="2" borderId="1" xfId="5" applyNumberFormat="1" applyFont="1" applyFill="1" applyBorder="1" applyAlignment="1">
      <alignment horizontal="center" vertical="center"/>
    </xf>
    <xf numFmtId="1" fontId="6" fillId="2" borderId="1" xfId="3" applyNumberFormat="1" applyFont="1" applyFill="1" applyBorder="1" applyAlignment="1">
      <alignment horizontal="center" vertical="center" wrapText="1"/>
    </xf>
    <xf numFmtId="164" fontId="6" fillId="2" borderId="1" xfId="4" applyNumberFormat="1" applyFont="1" applyFill="1" applyBorder="1" applyAlignment="1">
      <alignment horizontal="center" vertical="center" wrapText="1"/>
    </xf>
    <xf numFmtId="1" fontId="6" fillId="0" borderId="1" xfId="1" applyNumberFormat="1" applyFont="1" applyBorder="1" applyAlignment="1">
      <alignment horizontal="center" vertical="center" wrapText="1"/>
    </xf>
    <xf numFmtId="1" fontId="6" fillId="0" borderId="1" xfId="3" applyNumberFormat="1" applyFont="1" applyBorder="1" applyAlignment="1">
      <alignment horizontal="center" vertical="center" wrapText="1"/>
    </xf>
    <xf numFmtId="164" fontId="6" fillId="0" borderId="1" xfId="3" applyNumberFormat="1" applyFont="1" applyBorder="1" applyAlignment="1">
      <alignment horizontal="center" vertical="center" wrapText="1"/>
    </xf>
    <xf numFmtId="164" fontId="6" fillId="0" borderId="1" xfId="4" applyNumberFormat="1" applyFont="1" applyBorder="1" applyAlignment="1">
      <alignment horizontal="center" vertical="center"/>
    </xf>
    <xf numFmtId="164" fontId="6" fillId="0" borderId="1" xfId="4" applyNumberFormat="1" applyFont="1" applyBorder="1" applyAlignment="1">
      <alignment horizontal="center" vertical="center" wrapText="1"/>
    </xf>
    <xf numFmtId="165" fontId="6" fillId="0" borderId="1" xfId="2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2" fontId="3" fillId="0" borderId="1" xfId="3" applyNumberFormat="1" applyFont="1" applyBorder="1" applyAlignment="1">
      <alignment wrapText="1"/>
    </xf>
    <xf numFmtId="2" fontId="5" fillId="0" borderId="1" xfId="0" applyNumberFormat="1" applyFont="1" applyBorder="1"/>
    <xf numFmtId="2" fontId="5" fillId="0" borderId="0" xfId="0" applyNumberFormat="1" applyFont="1"/>
    <xf numFmtId="2" fontId="11" fillId="0" borderId="0" xfId="0" applyNumberFormat="1" applyFont="1" applyAlignment="1">
      <alignment horizontal="right"/>
    </xf>
    <xf numFmtId="0" fontId="4" fillId="0" borderId="0" xfId="0" applyFont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0" fontId="5" fillId="0" borderId="1" xfId="0" applyFont="1" applyBorder="1"/>
    <xf numFmtId="1" fontId="5" fillId="0" borderId="1" xfId="0" applyNumberFormat="1" applyFont="1" applyBorder="1" applyAlignment="1">
      <alignment horizontal="center"/>
    </xf>
    <xf numFmtId="2" fontId="8" fillId="0" borderId="2" xfId="0" applyNumberFormat="1" applyFont="1" applyBorder="1"/>
    <xf numFmtId="2" fontId="9" fillId="0" borderId="2" xfId="0" applyNumberFormat="1" applyFont="1" applyBorder="1"/>
    <xf numFmtId="2" fontId="12" fillId="0" borderId="1" xfId="0" applyNumberFormat="1" applyFont="1" applyBorder="1"/>
    <xf numFmtId="2" fontId="12" fillId="0" borderId="2" xfId="0" applyNumberFormat="1" applyFont="1" applyBorder="1"/>
    <xf numFmtId="0" fontId="13" fillId="0" borderId="0" xfId="0" applyFont="1" applyAlignment="1">
      <alignment vertical="center"/>
    </xf>
    <xf numFmtId="0" fontId="6" fillId="0" borderId="1" xfId="0" applyFont="1" applyBorder="1" applyAlignment="1">
      <alignment horizontal="center" vertical="top" wrapText="1"/>
    </xf>
    <xf numFmtId="0" fontId="2" fillId="0" borderId="4" xfId="3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2" fontId="2" fillId="0" borderId="4" xfId="3" applyNumberFormat="1" applyFont="1" applyBorder="1" applyAlignment="1">
      <alignment horizontal="center" vertical="center" wrapText="1"/>
    </xf>
    <xf numFmtId="2" fontId="3" fillId="0" borderId="4" xfId="3" applyNumberFormat="1" applyFont="1" applyBorder="1" applyAlignment="1">
      <alignment horizontal="center" vertical="center" wrapText="1"/>
    </xf>
    <xf numFmtId="2" fontId="3" fillId="0" borderId="4" xfId="5" applyNumberFormat="1" applyFont="1" applyBorder="1" applyAlignment="1">
      <alignment horizontal="center" vertical="center"/>
    </xf>
    <xf numFmtId="2" fontId="3" fillId="0" borderId="4" xfId="5" applyNumberFormat="1" applyFont="1" applyBorder="1" applyAlignment="1">
      <alignment horizontal="center" vertical="center" wrapText="1"/>
    </xf>
    <xf numFmtId="2" fontId="3" fillId="0" borderId="4" xfId="4" applyNumberFormat="1" applyFont="1" applyBorder="1" applyAlignment="1">
      <alignment horizontal="center" vertical="center" wrapText="1"/>
    </xf>
    <xf numFmtId="2" fontId="3" fillId="0" borderId="4" xfId="2" applyNumberFormat="1" applyFont="1" applyBorder="1" applyAlignment="1">
      <alignment horizontal="center" vertical="center" wrapText="1"/>
    </xf>
    <xf numFmtId="2" fontId="3" fillId="0" borderId="4" xfId="4" applyNumberFormat="1" applyFont="1" applyBorder="1" applyAlignment="1">
      <alignment horizontal="center" vertical="center"/>
    </xf>
    <xf numFmtId="2" fontId="3" fillId="0" borderId="4" xfId="3" applyNumberFormat="1" applyFont="1" applyBorder="1" applyAlignment="1">
      <alignment wrapText="1"/>
    </xf>
    <xf numFmtId="2" fontId="3" fillId="0" borderId="4" xfId="3" applyNumberFormat="1" applyFont="1" applyBorder="1" applyAlignment="1">
      <alignment horizontal="center" vertical="center"/>
    </xf>
    <xf numFmtId="2" fontId="5" fillId="0" borderId="4" xfId="0" applyNumberFormat="1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wrapText="1"/>
    </xf>
    <xf numFmtId="0" fontId="3" fillId="0" borderId="1" xfId="0" applyFont="1" applyBorder="1"/>
    <xf numFmtId="0" fontId="5" fillId="0" borderId="1" xfId="0" applyFont="1" applyBorder="1" applyAlignment="1">
      <alignment vertical="center"/>
    </xf>
    <xf numFmtId="0" fontId="11" fillId="0" borderId="1" xfId="0" applyFont="1" applyBorder="1"/>
    <xf numFmtId="0" fontId="2" fillId="2" borderId="4" xfId="3" applyFont="1" applyFill="1" applyBorder="1" applyAlignment="1">
      <alignment vertical="center" wrapText="1"/>
    </xf>
    <xf numFmtId="0" fontId="2" fillId="2" borderId="7" xfId="3" applyFont="1" applyFill="1" applyBorder="1" applyAlignment="1">
      <alignment vertical="center" wrapText="1"/>
    </xf>
    <xf numFmtId="0" fontId="2" fillId="2" borderId="6" xfId="3" applyFont="1" applyFill="1" applyBorder="1" applyAlignment="1">
      <alignment vertical="center" wrapText="1"/>
    </xf>
    <xf numFmtId="2" fontId="14" fillId="0" borderId="4" xfId="3" applyNumberFormat="1" applyFont="1" applyBorder="1" applyAlignment="1">
      <alignment vertical="center" wrapText="1"/>
    </xf>
    <xf numFmtId="2" fontId="14" fillId="0" borderId="4" xfId="3" applyNumberFormat="1" applyFont="1" applyBorder="1" applyAlignment="1">
      <alignment horizontal="center" vertical="center" wrapText="1"/>
    </xf>
    <xf numFmtId="2" fontId="14" fillId="0" borderId="1" xfId="3" applyNumberFormat="1" applyFont="1" applyBorder="1" applyAlignment="1">
      <alignment horizontal="center" vertical="center" wrapText="1"/>
    </xf>
    <xf numFmtId="0" fontId="2" fillId="0" borderId="4" xfId="3" applyFont="1" applyBorder="1" applyAlignment="1">
      <alignment vertical="center" wrapText="1"/>
    </xf>
    <xf numFmtId="0" fontId="2" fillId="0" borderId="7" xfId="3" applyFont="1" applyBorder="1" applyAlignment="1">
      <alignment vertical="center" wrapText="1"/>
    </xf>
    <xf numFmtId="0" fontId="2" fillId="0" borderId="6" xfId="3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/>
    <xf numFmtId="0" fontId="2" fillId="0" borderId="1" xfId="3" applyFont="1" applyBorder="1" applyAlignment="1">
      <alignment horizontal="left" vertical="center" wrapText="1"/>
    </xf>
    <xf numFmtId="1" fontId="2" fillId="0" borderId="1" xfId="3" applyNumberFormat="1" applyFont="1" applyBorder="1" applyAlignment="1">
      <alignment horizontal="left" vertical="center" wrapText="1"/>
    </xf>
    <xf numFmtId="0" fontId="2" fillId="2" borderId="1" xfId="3" applyFont="1" applyFill="1" applyBorder="1" applyAlignment="1">
      <alignment horizontal="left" vertical="center"/>
    </xf>
    <xf numFmtId="0" fontId="2" fillId="2" borderId="1" xfId="3" applyFont="1" applyFill="1" applyBorder="1" applyAlignment="1">
      <alignment horizontal="left" vertical="center" wrapText="1"/>
    </xf>
    <xf numFmtId="2" fontId="3" fillId="2" borderId="4" xfId="3" applyNumberFormat="1" applyFont="1" applyFill="1" applyBorder="1" applyAlignment="1">
      <alignment horizontal="center" vertical="center" wrapText="1"/>
    </xf>
    <xf numFmtId="0" fontId="2" fillId="0" borderId="1" xfId="3" applyFont="1" applyBorder="1" applyAlignment="1">
      <alignment horizontal="left" vertical="center"/>
    </xf>
    <xf numFmtId="2" fontId="2" fillId="2" borderId="1" xfId="5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2" fontId="2" fillId="0" borderId="1" xfId="3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2" fontId="4" fillId="0" borderId="0" xfId="0" applyNumberFormat="1" applyFont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7" xfId="3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2" fillId="2" borderId="4" xfId="3" applyFont="1" applyFill="1" applyBorder="1" applyAlignment="1">
      <alignment horizontal="left" vertical="center" wrapText="1"/>
    </xf>
    <xf numFmtId="0" fontId="2" fillId="2" borderId="7" xfId="3" applyFont="1" applyFill="1" applyBorder="1" applyAlignment="1">
      <alignment horizontal="left" vertical="center" wrapText="1"/>
    </xf>
    <xf numFmtId="0" fontId="2" fillId="2" borderId="6" xfId="3" applyFont="1" applyFill="1" applyBorder="1" applyAlignment="1">
      <alignment horizontal="left" vertical="center" wrapText="1"/>
    </xf>
    <xf numFmtId="0" fontId="2" fillId="0" borderId="4" xfId="3" applyFont="1" applyBorder="1" applyAlignment="1">
      <alignment horizontal="left" vertical="center" wrapText="1"/>
    </xf>
    <xf numFmtId="0" fontId="2" fillId="0" borderId="7" xfId="3" applyFont="1" applyBorder="1" applyAlignment="1">
      <alignment horizontal="left" vertical="center" wrapText="1"/>
    </xf>
    <xf numFmtId="0" fontId="2" fillId="0" borderId="6" xfId="3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2" fillId="2" borderId="1" xfId="3" applyFont="1" applyFill="1" applyBorder="1" applyAlignment="1">
      <alignment horizontal="left" vertical="center" wrapText="1"/>
    </xf>
    <xf numFmtId="2" fontId="14" fillId="0" borderId="4" xfId="3" applyNumberFormat="1" applyFont="1" applyBorder="1" applyAlignment="1">
      <alignment horizontal="center" vertical="center" wrapText="1"/>
    </xf>
    <xf numFmtId="2" fontId="14" fillId="0" borderId="7" xfId="3" applyNumberFormat="1" applyFont="1" applyBorder="1" applyAlignment="1">
      <alignment horizontal="center" vertical="center" wrapText="1"/>
    </xf>
    <xf numFmtId="2" fontId="14" fillId="0" borderId="6" xfId="3" applyNumberFormat="1" applyFont="1" applyBorder="1" applyAlignment="1">
      <alignment horizontal="center" vertical="center" wrapText="1"/>
    </xf>
    <xf numFmtId="0" fontId="14" fillId="0" borderId="1" xfId="3" applyFont="1" applyBorder="1" applyAlignment="1">
      <alignment horizontal="center" vertical="center" wrapText="1"/>
    </xf>
    <xf numFmtId="0" fontId="14" fillId="0" borderId="8" xfId="3" applyFont="1" applyBorder="1" applyAlignment="1">
      <alignment horizontal="center" vertical="center" wrapText="1"/>
    </xf>
    <xf numFmtId="0" fontId="14" fillId="0" borderId="9" xfId="3" applyFont="1" applyBorder="1" applyAlignment="1">
      <alignment horizontal="center" vertical="center" wrapText="1"/>
    </xf>
    <xf numFmtId="1" fontId="14" fillId="0" borderId="8" xfId="3" applyNumberFormat="1" applyFont="1" applyBorder="1" applyAlignment="1">
      <alignment horizontal="center" vertical="center" wrapText="1"/>
    </xf>
    <xf numFmtId="1" fontId="14" fillId="0" borderId="9" xfId="3" applyNumberFormat="1" applyFont="1" applyBorder="1" applyAlignment="1">
      <alignment horizontal="center" vertical="center" wrapText="1"/>
    </xf>
    <xf numFmtId="2" fontId="14" fillId="0" borderId="8" xfId="3" applyNumberFormat="1" applyFont="1" applyBorder="1" applyAlignment="1">
      <alignment horizontal="center" vertical="center" wrapText="1"/>
    </xf>
    <xf numFmtId="2" fontId="14" fillId="0" borderId="9" xfId="3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/>
    </xf>
    <xf numFmtId="2" fontId="5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/>
    <xf numFmtId="2" fontId="4" fillId="0" borderId="0" xfId="0" applyNumberFormat="1" applyFont="1" applyAlignment="1">
      <alignment horizontal="left" vertical="center" wrapText="1"/>
    </xf>
  </cellXfs>
  <cellStyles count="6">
    <cellStyle name="Обычный" xfId="0" builtinId="0"/>
    <cellStyle name="Обычный_2 неделя" xfId="1" xr:uid="{00000000-0005-0000-0000-000002000000}"/>
    <cellStyle name="Обычный_Лист1" xfId="2" xr:uid="{00000000-0005-0000-0000-000003000000}"/>
    <cellStyle name="Обычный_Лист2" xfId="3" xr:uid="{00000000-0005-0000-0000-000004000000}"/>
    <cellStyle name="Обычный_ХЭХ 1С" xfId="4" xr:uid="{00000000-0005-0000-0000-000006000000}"/>
    <cellStyle name="Обычный_ХЭХ из 1С  (2)" xfId="5" xr:uid="{00000000-0005-0000-0000-000007000000}"/>
  </cellStyles>
  <dxfs count="9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0"/>
  <sheetViews>
    <sheetView tabSelected="1" zoomScale="95" zoomScaleNormal="95" workbookViewId="0">
      <selection activeCell="A6" sqref="A6:D7"/>
    </sheetView>
  </sheetViews>
  <sheetFormatPr defaultColWidth="9" defaultRowHeight="18" x14ac:dyDescent="0.35"/>
  <cols>
    <col min="1" max="1" width="33.88671875" style="51" customWidth="1"/>
    <col min="2" max="2" width="9.88671875" style="52" customWidth="1"/>
    <col min="3" max="3" width="9.88671875" style="53" customWidth="1"/>
    <col min="4" max="4" width="10.33203125" style="53" customWidth="1"/>
    <col min="5" max="5" width="9.88671875" style="53" customWidth="1"/>
    <col min="6" max="6" width="11.44140625" style="53" customWidth="1"/>
    <col min="7" max="7" width="7.77734375" style="53" customWidth="1"/>
    <col min="8" max="8" width="7" style="53" customWidth="1"/>
    <col min="9" max="9" width="7.5546875" style="53" customWidth="1"/>
    <col min="10" max="10" width="10.77734375" style="53" customWidth="1"/>
    <col min="11" max="16384" width="9" style="51"/>
  </cols>
  <sheetData>
    <row r="1" spans="1:13" ht="18" customHeight="1" x14ac:dyDescent="0.35"/>
    <row r="2" spans="1:13" s="41" customFormat="1" x14ac:dyDescent="0.35">
      <c r="A2" s="51"/>
      <c r="B2" s="52"/>
      <c r="C2" s="53"/>
      <c r="D2" s="53"/>
      <c r="E2" s="53"/>
      <c r="F2" s="53"/>
      <c r="G2" s="53"/>
      <c r="H2" s="178"/>
      <c r="I2" s="178"/>
      <c r="J2" s="178"/>
      <c r="K2" s="42"/>
      <c r="L2" s="42"/>
      <c r="M2" s="42"/>
    </row>
    <row r="3" spans="1:13" s="41" customFormat="1" x14ac:dyDescent="0.35">
      <c r="A3" s="51"/>
      <c r="B3" s="52"/>
      <c r="C3" s="53"/>
      <c r="D3" s="53"/>
      <c r="E3" s="53"/>
      <c r="F3" s="53"/>
      <c r="G3" s="83"/>
      <c r="H3" s="178"/>
      <c r="I3" s="178"/>
      <c r="J3" s="178"/>
      <c r="K3" s="42"/>
      <c r="L3" s="42"/>
      <c r="M3" s="42"/>
    </row>
    <row r="4" spans="1:13" s="43" customFormat="1" ht="17.25" customHeight="1" x14ac:dyDescent="0.35">
      <c r="A4" s="51"/>
      <c r="B4" s="52"/>
      <c r="C4" s="53"/>
      <c r="D4" s="53"/>
      <c r="E4" s="53"/>
      <c r="F4" s="53"/>
      <c r="G4" s="53"/>
      <c r="H4" s="82" t="s">
        <v>60</v>
      </c>
      <c r="I4" s="82"/>
      <c r="J4" s="82"/>
      <c r="K4" s="54"/>
      <c r="L4" s="54"/>
      <c r="M4" s="54"/>
    </row>
    <row r="5" spans="1:13" s="43" customFormat="1" ht="17.399999999999999" x14ac:dyDescent="0.3">
      <c r="A5" s="41" t="s">
        <v>138</v>
      </c>
      <c r="B5" s="41"/>
      <c r="C5" s="42"/>
      <c r="D5" s="42"/>
      <c r="E5" s="41"/>
      <c r="F5" s="177" t="s">
        <v>137</v>
      </c>
      <c r="G5" s="177"/>
      <c r="H5" s="177"/>
      <c r="I5" s="177"/>
      <c r="J5" s="177"/>
      <c r="K5" s="55"/>
      <c r="L5" s="55"/>
      <c r="M5" s="55"/>
    </row>
    <row r="6" spans="1:13" s="41" customFormat="1" ht="17.399999999999999" x14ac:dyDescent="0.3">
      <c r="A6" s="95"/>
      <c r="C6" s="42"/>
      <c r="D6" s="42"/>
      <c r="F6" s="181" t="s">
        <v>142</v>
      </c>
      <c r="G6" s="181"/>
      <c r="H6" s="181"/>
      <c r="I6" s="181"/>
      <c r="J6" s="181"/>
    </row>
    <row r="7" spans="1:13" s="41" customFormat="1" ht="79.8" customHeight="1" x14ac:dyDescent="0.3">
      <c r="A7" s="180"/>
      <c r="B7" s="180"/>
      <c r="C7" s="180"/>
      <c r="D7" s="180"/>
      <c r="E7" s="43"/>
      <c r="F7" s="182" t="s">
        <v>147</v>
      </c>
      <c r="G7" s="182"/>
      <c r="H7" s="182"/>
      <c r="I7" s="182"/>
      <c r="J7" s="182"/>
      <c r="K7" s="47"/>
      <c r="L7" s="47"/>
      <c r="M7" s="47"/>
    </row>
    <row r="8" spans="1:13" s="41" customFormat="1" ht="18.75" customHeight="1" x14ac:dyDescent="0.3">
      <c r="A8" s="179"/>
      <c r="B8" s="179"/>
      <c r="C8" s="179"/>
      <c r="D8" s="44"/>
      <c r="E8" s="43"/>
      <c r="F8" s="43"/>
      <c r="G8" s="43"/>
      <c r="H8" s="176"/>
      <c r="I8" s="176"/>
      <c r="J8" s="176"/>
    </row>
    <row r="9" spans="1:13" s="48" customFormat="1" ht="15.75" customHeight="1" x14ac:dyDescent="0.3">
      <c r="A9" s="45"/>
      <c r="B9" s="43"/>
      <c r="C9" s="44"/>
      <c r="D9" s="44"/>
      <c r="E9" s="43"/>
      <c r="F9" s="43"/>
      <c r="G9" s="43"/>
      <c r="H9" s="84"/>
      <c r="I9" s="84"/>
      <c r="J9" s="85"/>
    </row>
    <row r="10" spans="1:13" s="48" customFormat="1" ht="15.75" customHeight="1" x14ac:dyDescent="0.3">
      <c r="A10" s="177" t="s">
        <v>152</v>
      </c>
      <c r="B10" s="177"/>
      <c r="C10" s="177"/>
      <c r="D10" s="42"/>
      <c r="E10" s="41"/>
      <c r="F10" s="177" t="s">
        <v>148</v>
      </c>
      <c r="G10" s="177"/>
      <c r="H10" s="177"/>
      <c r="I10" s="177"/>
      <c r="J10" s="177"/>
      <c r="M10" s="92"/>
    </row>
    <row r="11" spans="1:13" s="48" customFormat="1" ht="15.75" customHeight="1" x14ac:dyDescent="0.3">
      <c r="A11" s="46"/>
      <c r="B11" s="95"/>
      <c r="C11" s="42"/>
      <c r="D11" s="42"/>
      <c r="E11" s="41"/>
      <c r="F11" s="41"/>
      <c r="G11" s="41"/>
      <c r="H11" s="144"/>
      <c r="I11" s="144"/>
      <c r="J11" s="145"/>
    </row>
    <row r="12" spans="1:13" s="48" customFormat="1" ht="15.75" customHeight="1" x14ac:dyDescent="0.3">
      <c r="A12" s="41"/>
      <c r="B12" s="95"/>
      <c r="C12" s="41"/>
      <c r="D12" s="41"/>
      <c r="E12" s="41"/>
      <c r="F12" s="42"/>
      <c r="G12" s="47"/>
      <c r="H12" s="47"/>
      <c r="I12" s="47"/>
      <c r="J12" s="47"/>
    </row>
    <row r="13" spans="1:13" s="48" customFormat="1" ht="15.75" customHeight="1" x14ac:dyDescent="0.3">
      <c r="A13" s="41"/>
      <c r="B13" s="41"/>
      <c r="C13" s="41"/>
      <c r="D13" s="41"/>
      <c r="E13" s="41"/>
      <c r="F13" s="42"/>
      <c r="G13" s="47"/>
      <c r="H13" s="47"/>
      <c r="I13" s="47"/>
      <c r="J13" s="47"/>
    </row>
    <row r="14" spans="1:13" s="48" customFormat="1" ht="15.75" customHeight="1" x14ac:dyDescent="0.3">
      <c r="A14" s="162" t="s">
        <v>149</v>
      </c>
      <c r="B14" s="162"/>
      <c r="C14" s="162"/>
      <c r="D14" s="162"/>
      <c r="E14" s="162"/>
      <c r="F14" s="162"/>
      <c r="G14" s="162"/>
      <c r="H14" s="162"/>
      <c r="I14" s="162"/>
      <c r="J14" s="162"/>
    </row>
    <row r="15" spans="1:13" s="48" customFormat="1" ht="36.6" customHeight="1" x14ac:dyDescent="0.3">
      <c r="A15" s="162" t="s">
        <v>150</v>
      </c>
      <c r="B15" s="162"/>
      <c r="C15" s="162"/>
      <c r="D15" s="162"/>
      <c r="E15" s="162"/>
      <c r="F15" s="162"/>
      <c r="G15" s="162"/>
      <c r="H15" s="162"/>
      <c r="I15" s="162"/>
      <c r="J15" s="162"/>
      <c r="K15" s="54"/>
      <c r="L15" s="54"/>
      <c r="M15" s="54"/>
    </row>
    <row r="16" spans="1:13" s="2" customFormat="1" ht="40.799999999999997" customHeight="1" x14ac:dyDescent="0.3">
      <c r="A16" s="161" t="s">
        <v>151</v>
      </c>
      <c r="B16" s="161"/>
      <c r="C16" s="161"/>
      <c r="D16" s="161"/>
      <c r="E16" s="161"/>
      <c r="F16" s="161"/>
      <c r="G16" s="161"/>
      <c r="H16" s="161"/>
      <c r="I16" s="161"/>
      <c r="J16" s="161"/>
    </row>
    <row r="17" spans="1:11" s="2" customFormat="1" ht="40.799999999999997" customHeight="1" x14ac:dyDescent="0.3">
      <c r="A17" s="147"/>
      <c r="B17" s="147"/>
      <c r="C17" s="147"/>
      <c r="D17" s="147"/>
      <c r="E17" s="147"/>
      <c r="F17" s="147"/>
      <c r="G17" s="147"/>
      <c r="H17" s="147"/>
      <c r="I17" s="147"/>
      <c r="J17" s="147"/>
    </row>
    <row r="18" spans="1:11" s="2" customFormat="1" ht="16.5" customHeight="1" x14ac:dyDescent="0.35">
      <c r="A18" s="46"/>
      <c r="B18" s="50"/>
      <c r="C18" s="160" t="s">
        <v>146</v>
      </c>
      <c r="D18" s="160"/>
      <c r="E18" s="160"/>
      <c r="F18" s="46"/>
      <c r="G18" s="46"/>
      <c r="H18" s="46"/>
      <c r="I18" s="46"/>
      <c r="J18" s="49"/>
    </row>
    <row r="19" spans="1:11" s="2" customFormat="1" ht="16.5" customHeight="1" x14ac:dyDescent="0.35">
      <c r="A19" s="46"/>
      <c r="B19" s="50"/>
      <c r="C19" s="46"/>
      <c r="D19" s="46"/>
      <c r="E19" s="46"/>
      <c r="F19" s="46"/>
      <c r="G19" s="46"/>
      <c r="H19" s="46"/>
      <c r="I19" s="46"/>
      <c r="J19" s="49"/>
    </row>
    <row r="20" spans="1:11" s="2" customFormat="1" ht="16.5" customHeight="1" x14ac:dyDescent="0.35">
      <c r="A20" s="46"/>
      <c r="B20" s="50"/>
      <c r="C20" s="46"/>
      <c r="D20" s="46"/>
      <c r="E20" s="46"/>
      <c r="F20" s="46"/>
      <c r="G20" s="46"/>
      <c r="H20" s="46"/>
      <c r="I20" s="46"/>
      <c r="J20" s="49"/>
    </row>
    <row r="21" spans="1:11" s="2" customFormat="1" ht="16.5" customHeight="1" x14ac:dyDescent="0.35">
      <c r="A21" s="46"/>
      <c r="B21" s="50"/>
      <c r="C21" s="46"/>
      <c r="D21" s="46"/>
      <c r="E21" s="46"/>
      <c r="F21" s="46"/>
      <c r="G21" s="46"/>
      <c r="H21" s="46"/>
      <c r="I21" s="46"/>
      <c r="J21" s="49"/>
    </row>
    <row r="22" spans="1:11" s="2" customFormat="1" ht="16.5" customHeight="1" x14ac:dyDescent="0.35">
      <c r="A22" s="46"/>
      <c r="B22" s="50"/>
      <c r="C22" s="46"/>
      <c r="D22" s="46"/>
      <c r="E22" s="46"/>
      <c r="F22" s="46"/>
      <c r="G22" s="46"/>
      <c r="H22" s="46"/>
      <c r="I22" s="46"/>
      <c r="J22" s="49"/>
    </row>
    <row r="23" spans="1:11" s="2" customFormat="1" ht="16.5" customHeight="1" x14ac:dyDescent="0.35">
      <c r="A23" s="46"/>
      <c r="B23" s="50"/>
      <c r="C23" s="46"/>
      <c r="D23" s="46"/>
      <c r="E23" s="46"/>
      <c r="F23" s="46"/>
      <c r="G23" s="46"/>
      <c r="H23" s="46"/>
      <c r="I23" s="46"/>
      <c r="J23" s="49"/>
    </row>
    <row r="24" spans="1:11" s="2" customFormat="1" ht="16.5" customHeight="1" x14ac:dyDescent="0.35">
      <c r="A24" s="46"/>
      <c r="B24" s="50"/>
      <c r="C24" s="46"/>
      <c r="D24" s="46"/>
      <c r="E24" s="46"/>
      <c r="F24" s="46"/>
      <c r="G24" s="46"/>
      <c r="H24" s="46"/>
      <c r="I24" s="46"/>
      <c r="J24" s="49"/>
    </row>
    <row r="25" spans="1:11" s="3" customFormat="1" ht="41.25" customHeight="1" x14ac:dyDescent="0.3">
      <c r="A25" s="168" t="s">
        <v>1</v>
      </c>
      <c r="B25" s="170" t="s">
        <v>2</v>
      </c>
      <c r="C25" s="164" t="s">
        <v>3</v>
      </c>
      <c r="D25" s="165"/>
      <c r="E25" s="166"/>
      <c r="F25" s="172" t="s">
        <v>4</v>
      </c>
      <c r="G25" s="164" t="s">
        <v>5</v>
      </c>
      <c r="H25" s="165"/>
      <c r="I25" s="166"/>
      <c r="J25" s="117" t="s">
        <v>6</v>
      </c>
      <c r="K25" s="167" t="s">
        <v>0</v>
      </c>
    </row>
    <row r="26" spans="1:11" s="3" customFormat="1" ht="24.75" customHeight="1" x14ac:dyDescent="0.3">
      <c r="A26" s="169"/>
      <c r="B26" s="171"/>
      <c r="C26" s="119" t="s">
        <v>7</v>
      </c>
      <c r="D26" s="119" t="s">
        <v>8</v>
      </c>
      <c r="E26" s="119" t="s">
        <v>9</v>
      </c>
      <c r="F26" s="173"/>
      <c r="G26" s="119" t="s">
        <v>10</v>
      </c>
      <c r="H26" s="119" t="s">
        <v>11</v>
      </c>
      <c r="I26" s="119" t="s">
        <v>12</v>
      </c>
      <c r="J26" s="118" t="s">
        <v>13</v>
      </c>
      <c r="K26" s="167"/>
    </row>
    <row r="27" spans="1:11" s="3" customFormat="1" ht="15.6" x14ac:dyDescent="0.3">
      <c r="A27" s="154" t="s">
        <v>113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56"/>
    </row>
    <row r="28" spans="1:11" s="3" customFormat="1" ht="16.2" x14ac:dyDescent="0.3">
      <c r="A28" s="151" t="s">
        <v>56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3"/>
    </row>
    <row r="29" spans="1:11" s="3" customFormat="1" ht="26.4" x14ac:dyDescent="0.3">
      <c r="A29" s="4" t="s">
        <v>66</v>
      </c>
      <c r="B29" s="5">
        <v>250</v>
      </c>
      <c r="C29" s="6">
        <v>5.48</v>
      </c>
      <c r="D29" s="6">
        <v>4.75</v>
      </c>
      <c r="E29" s="6">
        <v>17.95</v>
      </c>
      <c r="F29" s="6">
        <v>150</v>
      </c>
      <c r="G29" s="7">
        <v>0.08</v>
      </c>
      <c r="H29" s="7">
        <v>0.18</v>
      </c>
      <c r="I29" s="7">
        <v>0.8</v>
      </c>
      <c r="J29" s="97">
        <v>163</v>
      </c>
      <c r="K29" s="65" t="s">
        <v>67</v>
      </c>
    </row>
    <row r="30" spans="1:11" s="3" customFormat="1" ht="15.6" x14ac:dyDescent="0.3">
      <c r="A30" s="9" t="s">
        <v>15</v>
      </c>
      <c r="B30" s="8">
        <v>20</v>
      </c>
      <c r="C30" s="10">
        <v>4.6399999999999997</v>
      </c>
      <c r="D30" s="10">
        <v>5.89</v>
      </c>
      <c r="E30" s="10">
        <v>0</v>
      </c>
      <c r="F30" s="10">
        <v>72</v>
      </c>
      <c r="G30" s="11">
        <v>6.0000000000000001E-3</v>
      </c>
      <c r="H30" s="11">
        <v>6.0000000000000001E-3</v>
      </c>
      <c r="I30" s="11">
        <v>0.15</v>
      </c>
      <c r="J30" s="98">
        <v>176</v>
      </c>
      <c r="K30" s="66" t="s">
        <v>14</v>
      </c>
    </row>
    <row r="31" spans="1:11" s="3" customFormat="1" ht="15.6" x14ac:dyDescent="0.3">
      <c r="A31" s="4" t="s">
        <v>18</v>
      </c>
      <c r="B31" s="5">
        <v>100</v>
      </c>
      <c r="C31" s="6">
        <v>0.4</v>
      </c>
      <c r="D31" s="6">
        <v>0.4</v>
      </c>
      <c r="E31" s="6">
        <v>9.8000000000000007</v>
      </c>
      <c r="F31" s="6">
        <v>47</v>
      </c>
      <c r="G31" s="7">
        <v>0.03</v>
      </c>
      <c r="H31" s="7">
        <v>0.02</v>
      </c>
      <c r="I31" s="7">
        <v>10</v>
      </c>
      <c r="J31" s="97">
        <v>16</v>
      </c>
      <c r="K31" s="67" t="s">
        <v>17</v>
      </c>
    </row>
    <row r="32" spans="1:11" s="38" customFormat="1" ht="15.6" x14ac:dyDescent="0.25">
      <c r="A32" s="76" t="s">
        <v>40</v>
      </c>
      <c r="B32" s="57">
        <v>200</v>
      </c>
      <c r="C32" s="7">
        <f>20.39*0.2</f>
        <v>4.0780000000000003</v>
      </c>
      <c r="D32" s="7">
        <f>17.72*0.2</f>
        <v>3.544</v>
      </c>
      <c r="E32" s="7">
        <f>87.89*0.2</f>
        <v>17.577999999999999</v>
      </c>
      <c r="F32" s="7">
        <f>593*0.2</f>
        <v>118.60000000000001</v>
      </c>
      <c r="G32" s="7">
        <f>0.28*0.2</f>
        <v>5.6000000000000008E-2</v>
      </c>
      <c r="H32" s="7">
        <f>0.94*0.2</f>
        <v>0.188</v>
      </c>
      <c r="I32" s="7">
        <f>7.94*0.2</f>
        <v>1.5880000000000001</v>
      </c>
      <c r="J32" s="97">
        <f>761.1*0.2-36</f>
        <v>116.22</v>
      </c>
      <c r="K32" s="75" t="s">
        <v>39</v>
      </c>
    </row>
    <row r="33" spans="1:15" s="3" customFormat="1" ht="15.6" x14ac:dyDescent="0.3">
      <c r="A33" s="12" t="s">
        <v>68</v>
      </c>
      <c r="B33" s="13">
        <v>40</v>
      </c>
      <c r="C33" s="14">
        <v>3</v>
      </c>
      <c r="D33" s="14">
        <v>1.1599999999999999</v>
      </c>
      <c r="E33" s="14">
        <v>20.56</v>
      </c>
      <c r="F33" s="14">
        <v>104.8</v>
      </c>
      <c r="G33" s="15">
        <v>0.04</v>
      </c>
      <c r="H33" s="15">
        <v>0.01</v>
      </c>
      <c r="I33" s="15">
        <v>0</v>
      </c>
      <c r="J33" s="99">
        <v>7.6</v>
      </c>
      <c r="K33" s="65" t="s">
        <v>144</v>
      </c>
    </row>
    <row r="34" spans="1:15" s="3" customFormat="1" ht="15.6" x14ac:dyDescent="0.3">
      <c r="A34" s="133" t="s">
        <v>115</v>
      </c>
      <c r="B34" s="61">
        <f>SUM(B29:B33)</f>
        <v>610</v>
      </c>
      <c r="C34" s="18">
        <f t="shared" ref="C34:J34" si="0">SUM(C29:C33)</f>
        <v>17.598000000000003</v>
      </c>
      <c r="D34" s="18">
        <f t="shared" si="0"/>
        <v>15.744000000000002</v>
      </c>
      <c r="E34" s="18">
        <f t="shared" si="0"/>
        <v>65.888000000000005</v>
      </c>
      <c r="F34" s="17">
        <f t="shared" si="0"/>
        <v>492.40000000000003</v>
      </c>
      <c r="G34" s="18">
        <f t="shared" si="0"/>
        <v>0.21200000000000002</v>
      </c>
      <c r="H34" s="18">
        <f t="shared" si="0"/>
        <v>0.40400000000000003</v>
      </c>
      <c r="I34" s="18">
        <f t="shared" si="0"/>
        <v>12.538</v>
      </c>
      <c r="J34" s="96">
        <f t="shared" si="0"/>
        <v>478.82000000000005</v>
      </c>
      <c r="K34" s="106"/>
    </row>
    <row r="35" spans="1:15" s="3" customFormat="1" ht="16.2" x14ac:dyDescent="0.3">
      <c r="A35" s="151" t="s">
        <v>20</v>
      </c>
      <c r="B35" s="152"/>
      <c r="C35" s="152"/>
      <c r="D35" s="152"/>
      <c r="E35" s="152"/>
      <c r="F35" s="152"/>
      <c r="G35" s="152"/>
      <c r="H35" s="152"/>
      <c r="I35" s="152"/>
      <c r="J35" s="152"/>
      <c r="K35" s="153"/>
    </row>
    <row r="36" spans="1:15" s="3" customFormat="1" ht="15.6" x14ac:dyDescent="0.3">
      <c r="A36" s="4" t="s">
        <v>21</v>
      </c>
      <c r="B36" s="5">
        <v>100</v>
      </c>
      <c r="C36" s="6">
        <v>1.1100000000000001</v>
      </c>
      <c r="D36" s="6">
        <v>0.1</v>
      </c>
      <c r="E36" s="6">
        <v>3.5</v>
      </c>
      <c r="F36" s="6">
        <v>20</v>
      </c>
      <c r="G36" s="7">
        <v>1.6E-2</v>
      </c>
      <c r="H36" s="7">
        <v>0.17</v>
      </c>
      <c r="I36" s="7">
        <v>0.17</v>
      </c>
      <c r="J36" s="97">
        <v>10</v>
      </c>
      <c r="K36" s="106"/>
    </row>
    <row r="37" spans="1:15" s="3" customFormat="1" ht="24.6" customHeight="1" x14ac:dyDescent="0.3">
      <c r="A37" s="19" t="s">
        <v>69</v>
      </c>
      <c r="B37" s="20">
        <v>200</v>
      </c>
      <c r="C37" s="21">
        <v>1.44</v>
      </c>
      <c r="D37" s="21">
        <v>3.94</v>
      </c>
      <c r="E37" s="21">
        <v>8.75</v>
      </c>
      <c r="F37" s="21">
        <v>83</v>
      </c>
      <c r="G37" s="22">
        <v>0.04</v>
      </c>
      <c r="H37" s="22">
        <v>0.04</v>
      </c>
      <c r="I37" s="22">
        <v>8.5399999999999991</v>
      </c>
      <c r="J37" s="100">
        <v>39.78</v>
      </c>
      <c r="K37" s="68">
        <v>82</v>
      </c>
      <c r="N37" s="1"/>
    </row>
    <row r="38" spans="1:15" s="3" customFormat="1" ht="15.6" x14ac:dyDescent="0.3">
      <c r="A38" s="4" t="s">
        <v>141</v>
      </c>
      <c r="B38" s="5">
        <v>100</v>
      </c>
      <c r="C38" s="21">
        <v>11.7</v>
      </c>
      <c r="D38" s="21">
        <v>49.7</v>
      </c>
      <c r="E38" s="21">
        <v>12</v>
      </c>
      <c r="F38" s="21">
        <v>370.9</v>
      </c>
      <c r="G38" s="22">
        <v>0.32</v>
      </c>
      <c r="H38" s="22">
        <v>0.09</v>
      </c>
      <c r="I38" s="22">
        <v>3.8</v>
      </c>
      <c r="J38" s="100">
        <v>10.5</v>
      </c>
      <c r="K38" s="65" t="s">
        <v>22</v>
      </c>
    </row>
    <row r="39" spans="1:15" s="3" customFormat="1" ht="26.4" x14ac:dyDescent="0.3">
      <c r="A39" s="4" t="s">
        <v>108</v>
      </c>
      <c r="B39" s="5">
        <v>180</v>
      </c>
      <c r="C39" s="6">
        <v>10.32</v>
      </c>
      <c r="D39" s="6">
        <v>7.3</v>
      </c>
      <c r="E39" s="6">
        <v>46.36</v>
      </c>
      <c r="F39" s="6">
        <v>292.5</v>
      </c>
      <c r="G39" s="7">
        <v>0.25</v>
      </c>
      <c r="H39" s="7">
        <v>0.13</v>
      </c>
      <c r="I39" s="7">
        <v>0</v>
      </c>
      <c r="J39" s="97">
        <v>17.78</v>
      </c>
      <c r="K39" s="65" t="s">
        <v>82</v>
      </c>
    </row>
    <row r="40" spans="1:15" s="3" customFormat="1" ht="42" customHeight="1" x14ac:dyDescent="0.3">
      <c r="A40" s="4" t="s">
        <v>70</v>
      </c>
      <c r="B40" s="5">
        <v>200</v>
      </c>
      <c r="C40" s="6">
        <f>0.8*0.2</f>
        <v>0.16000000000000003</v>
      </c>
      <c r="D40" s="6">
        <f>0.8*0.2</f>
        <v>0.16000000000000003</v>
      </c>
      <c r="E40" s="6">
        <v>27.88</v>
      </c>
      <c r="F40" s="6">
        <f>573*0.2</f>
        <v>114.60000000000001</v>
      </c>
      <c r="G40" s="7">
        <f>0.06*0.2</f>
        <v>1.2E-2</v>
      </c>
      <c r="H40" s="7">
        <f>0.04*0.2</f>
        <v>8.0000000000000002E-3</v>
      </c>
      <c r="I40" s="7">
        <f>4.5*0.2</f>
        <v>0.9</v>
      </c>
      <c r="J40" s="97">
        <v>14.18</v>
      </c>
      <c r="K40" s="93" t="s">
        <v>71</v>
      </c>
      <c r="O40" s="3" t="s">
        <v>59</v>
      </c>
    </row>
    <row r="41" spans="1:15" s="3" customFormat="1" ht="31.2" x14ac:dyDescent="0.3">
      <c r="A41" s="4" t="s">
        <v>111</v>
      </c>
      <c r="B41" s="5">
        <v>20</v>
      </c>
      <c r="C41" s="6">
        <v>1.1200000000000001</v>
      </c>
      <c r="D41" s="6">
        <v>0.22</v>
      </c>
      <c r="E41" s="6">
        <v>9.8800000000000008</v>
      </c>
      <c r="F41" s="6">
        <v>45.98</v>
      </c>
      <c r="G41" s="7">
        <v>0.02</v>
      </c>
      <c r="H41" s="7">
        <v>0</v>
      </c>
      <c r="I41" s="7">
        <v>0</v>
      </c>
      <c r="J41" s="97">
        <v>4.5999999999999996</v>
      </c>
      <c r="K41" s="67" t="s">
        <v>143</v>
      </c>
    </row>
    <row r="42" spans="1:15" s="3" customFormat="1" ht="15.6" x14ac:dyDescent="0.3">
      <c r="A42" s="12" t="s">
        <v>68</v>
      </c>
      <c r="B42" s="13">
        <v>40</v>
      </c>
      <c r="C42" s="14">
        <v>3</v>
      </c>
      <c r="D42" s="14">
        <v>1.1599999999999999</v>
      </c>
      <c r="E42" s="14">
        <v>20.56</v>
      </c>
      <c r="F42" s="14">
        <v>104.8</v>
      </c>
      <c r="G42" s="15">
        <v>0.04</v>
      </c>
      <c r="H42" s="15">
        <v>0.01</v>
      </c>
      <c r="I42" s="15">
        <v>0</v>
      </c>
      <c r="J42" s="99">
        <v>7.6</v>
      </c>
      <c r="K42" s="65" t="s">
        <v>144</v>
      </c>
    </row>
    <row r="43" spans="1:15" s="3" customFormat="1" ht="15.6" x14ac:dyDescent="0.3">
      <c r="A43" s="134" t="s">
        <v>24</v>
      </c>
      <c r="B43" s="37">
        <f>SUM(B36:B42)</f>
        <v>840</v>
      </c>
      <c r="C43" s="17">
        <f>SUM(C36:C42)</f>
        <v>28.85</v>
      </c>
      <c r="D43" s="17">
        <f t="shared" ref="D43:I43" si="1">SUM(D36:D42)</f>
        <v>62.579999999999991</v>
      </c>
      <c r="E43" s="17">
        <f t="shared" si="1"/>
        <v>128.92999999999998</v>
      </c>
      <c r="F43" s="17">
        <f t="shared" si="1"/>
        <v>1031.78</v>
      </c>
      <c r="G43" s="18">
        <f t="shared" si="1"/>
        <v>0.69800000000000006</v>
      </c>
      <c r="H43" s="18">
        <f>SUM(H36:H42)</f>
        <v>0.44800000000000006</v>
      </c>
      <c r="I43" s="18">
        <f t="shared" si="1"/>
        <v>13.409999999999998</v>
      </c>
      <c r="J43" s="96">
        <f>SUM(J36:J42)</f>
        <v>104.44</v>
      </c>
      <c r="K43" s="106"/>
    </row>
    <row r="44" spans="1:15" s="3" customFormat="1" ht="15.6" x14ac:dyDescent="0.3">
      <c r="A44" s="134" t="s">
        <v>112</v>
      </c>
      <c r="B44" s="16">
        <f>B43+B34</f>
        <v>1450</v>
      </c>
      <c r="C44" s="17">
        <f t="shared" ref="C44:J44" si="2">C43+C34</f>
        <v>46.448000000000008</v>
      </c>
      <c r="D44" s="17">
        <f t="shared" si="2"/>
        <v>78.323999999999998</v>
      </c>
      <c r="E44" s="17">
        <f t="shared" si="2"/>
        <v>194.81799999999998</v>
      </c>
      <c r="F44" s="17">
        <f t="shared" si="2"/>
        <v>1524.18</v>
      </c>
      <c r="G44" s="18">
        <f t="shared" si="2"/>
        <v>0.91000000000000014</v>
      </c>
      <c r="H44" s="18">
        <f>H43+H34</f>
        <v>0.85200000000000009</v>
      </c>
      <c r="I44" s="18">
        <f t="shared" si="2"/>
        <v>25.948</v>
      </c>
      <c r="J44" s="96">
        <f t="shared" si="2"/>
        <v>583.26</v>
      </c>
      <c r="K44" s="106"/>
    </row>
    <row r="45" spans="1:15" s="3" customFormat="1" ht="15.6" customHeight="1" x14ac:dyDescent="0.3">
      <c r="A45" s="163" t="s">
        <v>114</v>
      </c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5" s="3" customFormat="1" ht="16.2" customHeight="1" x14ac:dyDescent="0.3">
      <c r="A46" s="151" t="s">
        <v>56</v>
      </c>
      <c r="B46" s="152"/>
      <c r="C46" s="152"/>
      <c r="D46" s="152"/>
      <c r="E46" s="152"/>
      <c r="F46" s="152"/>
      <c r="G46" s="152"/>
      <c r="H46" s="152"/>
      <c r="I46" s="152"/>
      <c r="J46" s="152"/>
      <c r="K46" s="153"/>
    </row>
    <row r="47" spans="1:15" s="3" customFormat="1" ht="15.6" x14ac:dyDescent="0.3">
      <c r="A47" s="4" t="s">
        <v>21</v>
      </c>
      <c r="B47" s="5">
        <v>100</v>
      </c>
      <c r="C47" s="6">
        <v>1.1100000000000001</v>
      </c>
      <c r="D47" s="6">
        <v>0.1</v>
      </c>
      <c r="E47" s="6">
        <v>3.5</v>
      </c>
      <c r="F47" s="6">
        <v>20</v>
      </c>
      <c r="G47" s="6">
        <v>1.6E-2</v>
      </c>
      <c r="H47" s="6">
        <v>0.17</v>
      </c>
      <c r="I47" s="6">
        <v>0.17</v>
      </c>
      <c r="J47" s="136">
        <v>10</v>
      </c>
      <c r="K47" s="71"/>
    </row>
    <row r="48" spans="1:15" s="3" customFormat="1" ht="15.6" x14ac:dyDescent="0.3">
      <c r="A48" s="24" t="s">
        <v>72</v>
      </c>
      <c r="B48" s="23">
        <v>200</v>
      </c>
      <c r="C48" s="15">
        <v>18.010000000000002</v>
      </c>
      <c r="D48" s="15">
        <v>8.9499999999999993</v>
      </c>
      <c r="E48" s="15">
        <v>36.450000000000003</v>
      </c>
      <c r="F48" s="15">
        <v>298.66000000000003</v>
      </c>
      <c r="G48" s="15">
        <v>0.14000000000000001</v>
      </c>
      <c r="H48" s="15">
        <v>0.14000000000000001</v>
      </c>
      <c r="I48" s="15">
        <v>6.5</v>
      </c>
      <c r="J48" s="99">
        <v>36.090000000000003</v>
      </c>
      <c r="K48" s="69" t="s">
        <v>29</v>
      </c>
    </row>
    <row r="49" spans="1:11" s="3" customFormat="1" ht="15.6" x14ac:dyDescent="0.3">
      <c r="A49" s="27" t="s">
        <v>26</v>
      </c>
      <c r="B49" s="28">
        <v>215</v>
      </c>
      <c r="C49" s="36">
        <v>7.0000000000000007E-2</v>
      </c>
      <c r="D49" s="36">
        <v>0.02</v>
      </c>
      <c r="E49" s="36">
        <v>15</v>
      </c>
      <c r="F49" s="36">
        <v>60</v>
      </c>
      <c r="G49" s="36">
        <v>0</v>
      </c>
      <c r="H49" s="36">
        <v>0</v>
      </c>
      <c r="I49" s="36">
        <v>0.03</v>
      </c>
      <c r="J49" s="101">
        <v>11.1</v>
      </c>
      <c r="K49" s="74" t="s">
        <v>25</v>
      </c>
    </row>
    <row r="50" spans="1:11" s="3" customFormat="1" ht="15.6" x14ac:dyDescent="0.3">
      <c r="A50" s="12" t="s">
        <v>68</v>
      </c>
      <c r="B50" s="13">
        <v>40</v>
      </c>
      <c r="C50" s="14">
        <v>3</v>
      </c>
      <c r="D50" s="14">
        <v>1.1599999999999999</v>
      </c>
      <c r="E50" s="14">
        <v>20.56</v>
      </c>
      <c r="F50" s="14">
        <v>104.8</v>
      </c>
      <c r="G50" s="15">
        <v>0.04</v>
      </c>
      <c r="H50" s="15">
        <v>0.01</v>
      </c>
      <c r="I50" s="15">
        <v>0</v>
      </c>
      <c r="J50" s="99">
        <v>7.6</v>
      </c>
      <c r="K50" s="65" t="s">
        <v>144</v>
      </c>
    </row>
    <row r="51" spans="1:11" s="3" customFormat="1" ht="15.6" x14ac:dyDescent="0.3">
      <c r="A51" s="137" t="s">
        <v>115</v>
      </c>
      <c r="B51" s="32">
        <f>SUM(B47:B50)</f>
        <v>555</v>
      </c>
      <c r="C51" s="143">
        <f t="shared" ref="C51:J51" si="3">SUM(C47:C50)</f>
        <v>22.19</v>
      </c>
      <c r="D51" s="143">
        <f t="shared" si="3"/>
        <v>10.229999999999999</v>
      </c>
      <c r="E51" s="143">
        <f t="shared" si="3"/>
        <v>75.510000000000005</v>
      </c>
      <c r="F51" s="143">
        <f t="shared" si="3"/>
        <v>483.46000000000004</v>
      </c>
      <c r="G51" s="143">
        <f t="shared" si="3"/>
        <v>0.19600000000000004</v>
      </c>
      <c r="H51" s="143">
        <f t="shared" si="3"/>
        <v>0.32000000000000006</v>
      </c>
      <c r="I51" s="143">
        <f t="shared" si="3"/>
        <v>6.7</v>
      </c>
      <c r="J51" s="143">
        <f t="shared" si="3"/>
        <v>64.790000000000006</v>
      </c>
      <c r="K51" s="106"/>
    </row>
    <row r="52" spans="1:11" s="3" customFormat="1" ht="16.2" x14ac:dyDescent="0.3">
      <c r="A52" s="148" t="s">
        <v>20</v>
      </c>
      <c r="B52" s="149"/>
      <c r="C52" s="149"/>
      <c r="D52" s="149"/>
      <c r="E52" s="149"/>
      <c r="F52" s="149"/>
      <c r="G52" s="149"/>
      <c r="H52" s="149"/>
      <c r="I52" s="149"/>
      <c r="J52" s="149"/>
      <c r="K52" s="150"/>
    </row>
    <row r="53" spans="1:11" s="38" customFormat="1" ht="15.6" x14ac:dyDescent="0.3">
      <c r="A53" s="26" t="s">
        <v>21</v>
      </c>
      <c r="B53" s="25">
        <v>100</v>
      </c>
      <c r="C53" s="6">
        <v>1.1100000000000001</v>
      </c>
      <c r="D53" s="6">
        <v>0.1</v>
      </c>
      <c r="E53" s="6">
        <v>3.5</v>
      </c>
      <c r="F53" s="6">
        <v>20</v>
      </c>
      <c r="G53" s="7">
        <v>1.6E-2</v>
      </c>
      <c r="H53" s="7">
        <v>0.17</v>
      </c>
      <c r="I53" s="7">
        <v>0.17</v>
      </c>
      <c r="J53" s="97">
        <v>10</v>
      </c>
      <c r="K53" s="107"/>
    </row>
    <row r="54" spans="1:11" s="3" customFormat="1" ht="46.8" x14ac:dyDescent="0.3">
      <c r="A54" s="29" t="s">
        <v>74</v>
      </c>
      <c r="B54" s="56">
        <v>200</v>
      </c>
      <c r="C54" s="35">
        <v>2.15</v>
      </c>
      <c r="D54" s="35">
        <v>2.27</v>
      </c>
      <c r="E54" s="35">
        <v>13.96</v>
      </c>
      <c r="F54" s="35">
        <v>94.6</v>
      </c>
      <c r="G54" s="35">
        <v>0.09</v>
      </c>
      <c r="H54" s="35">
        <v>0.05</v>
      </c>
      <c r="I54" s="35">
        <v>6.6</v>
      </c>
      <c r="J54" s="102">
        <v>23.36</v>
      </c>
      <c r="K54" s="72" t="s">
        <v>73</v>
      </c>
    </row>
    <row r="55" spans="1:11" s="3" customFormat="1" ht="33.6" customHeight="1" x14ac:dyDescent="0.3">
      <c r="A55" s="29" t="s">
        <v>75</v>
      </c>
      <c r="B55" s="56">
        <v>100</v>
      </c>
      <c r="C55" s="35">
        <v>9.75</v>
      </c>
      <c r="D55" s="35">
        <v>4.95</v>
      </c>
      <c r="E55" s="35">
        <v>3.8</v>
      </c>
      <c r="F55" s="35">
        <v>105</v>
      </c>
      <c r="G55" s="35" t="s">
        <v>76</v>
      </c>
      <c r="H55" s="35">
        <v>0.05</v>
      </c>
      <c r="I55" s="35">
        <v>3.73</v>
      </c>
      <c r="J55" s="102">
        <v>39.07</v>
      </c>
      <c r="K55" s="72" t="s">
        <v>27</v>
      </c>
    </row>
    <row r="56" spans="1:11" s="3" customFormat="1" ht="15.6" x14ac:dyDescent="0.3">
      <c r="A56" s="29" t="s">
        <v>78</v>
      </c>
      <c r="B56" s="30">
        <v>180</v>
      </c>
      <c r="C56" s="22">
        <v>3.6</v>
      </c>
      <c r="D56" s="22">
        <v>5.7</v>
      </c>
      <c r="E56" s="22">
        <v>24.5</v>
      </c>
      <c r="F56" s="22">
        <v>164.7</v>
      </c>
      <c r="G56" s="22">
        <v>0.16</v>
      </c>
      <c r="H56" s="22">
        <v>0.13</v>
      </c>
      <c r="I56" s="22">
        <v>21.7</v>
      </c>
      <c r="J56" s="100">
        <v>44.3</v>
      </c>
      <c r="K56" s="73" t="s">
        <v>77</v>
      </c>
    </row>
    <row r="57" spans="1:11" s="3" customFormat="1" ht="46.8" x14ac:dyDescent="0.3">
      <c r="A57" s="26" t="s">
        <v>136</v>
      </c>
      <c r="B57" s="25">
        <v>200</v>
      </c>
      <c r="C57" s="7">
        <v>0.31</v>
      </c>
      <c r="D57" s="7">
        <v>0</v>
      </c>
      <c r="E57" s="7">
        <v>39.4</v>
      </c>
      <c r="F57" s="7">
        <v>160</v>
      </c>
      <c r="G57" s="7">
        <v>0.01</v>
      </c>
      <c r="H57" s="7">
        <v>0.02</v>
      </c>
      <c r="I57" s="7">
        <v>2.4</v>
      </c>
      <c r="J57" s="97">
        <v>22.46</v>
      </c>
      <c r="K57" s="72" t="s">
        <v>79</v>
      </c>
    </row>
    <row r="58" spans="1:11" s="3" customFormat="1" ht="15.6" x14ac:dyDescent="0.3">
      <c r="A58" s="12" t="s">
        <v>68</v>
      </c>
      <c r="B58" s="13">
        <v>40</v>
      </c>
      <c r="C58" s="14">
        <v>3</v>
      </c>
      <c r="D58" s="14">
        <v>1.1599999999999999</v>
      </c>
      <c r="E58" s="14">
        <v>20.56</v>
      </c>
      <c r="F58" s="14">
        <v>104.8</v>
      </c>
      <c r="G58" s="15">
        <v>0.04</v>
      </c>
      <c r="H58" s="15">
        <v>0.01</v>
      </c>
      <c r="I58" s="15">
        <v>0</v>
      </c>
      <c r="J58" s="99">
        <v>7.6</v>
      </c>
      <c r="K58" s="65" t="s">
        <v>144</v>
      </c>
    </row>
    <row r="59" spans="1:11" s="3" customFormat="1" ht="31.2" x14ac:dyDescent="0.3">
      <c r="A59" s="4" t="s">
        <v>111</v>
      </c>
      <c r="B59" s="5">
        <v>20</v>
      </c>
      <c r="C59" s="6">
        <v>1.1200000000000001</v>
      </c>
      <c r="D59" s="6">
        <v>0.22</v>
      </c>
      <c r="E59" s="6">
        <v>9.8800000000000008</v>
      </c>
      <c r="F59" s="6">
        <v>45.98</v>
      </c>
      <c r="G59" s="7">
        <v>0.02</v>
      </c>
      <c r="H59" s="7">
        <v>0</v>
      </c>
      <c r="I59" s="7">
        <v>0</v>
      </c>
      <c r="J59" s="97">
        <v>4.5999999999999996</v>
      </c>
      <c r="K59" s="146" t="s">
        <v>143</v>
      </c>
    </row>
    <row r="60" spans="1:11" s="3" customFormat="1" ht="15.6" x14ac:dyDescent="0.3">
      <c r="A60" s="4" t="s">
        <v>18</v>
      </c>
      <c r="B60" s="5">
        <v>100</v>
      </c>
      <c r="C60" s="6">
        <v>0.4</v>
      </c>
      <c r="D60" s="6">
        <v>0.4</v>
      </c>
      <c r="E60" s="6">
        <v>9.8000000000000007</v>
      </c>
      <c r="F60" s="6">
        <v>47</v>
      </c>
      <c r="G60" s="7">
        <v>0.03</v>
      </c>
      <c r="H60" s="7">
        <v>0.02</v>
      </c>
      <c r="I60" s="7">
        <v>10</v>
      </c>
      <c r="J60" s="97">
        <v>16</v>
      </c>
      <c r="K60" s="67" t="s">
        <v>17</v>
      </c>
    </row>
    <row r="61" spans="1:11" s="38" customFormat="1" ht="15.6" x14ac:dyDescent="0.3">
      <c r="A61" s="137" t="s">
        <v>24</v>
      </c>
      <c r="B61" s="32">
        <f>SUM(B53:B60)</f>
        <v>940</v>
      </c>
      <c r="C61" s="143">
        <f>SUM(C53:C60)</f>
        <v>21.439999999999998</v>
      </c>
      <c r="D61" s="143">
        <f t="shared" ref="D61:J61" si="4">SUM(D53:D60)</f>
        <v>14.8</v>
      </c>
      <c r="E61" s="143">
        <f t="shared" si="4"/>
        <v>125.39999999999999</v>
      </c>
      <c r="F61" s="143">
        <f t="shared" si="4"/>
        <v>742.07999999999993</v>
      </c>
      <c r="G61" s="143">
        <f t="shared" si="4"/>
        <v>0.36599999999999999</v>
      </c>
      <c r="H61" s="143">
        <f t="shared" si="4"/>
        <v>0.45000000000000007</v>
      </c>
      <c r="I61" s="143">
        <f t="shared" si="4"/>
        <v>44.6</v>
      </c>
      <c r="J61" s="143">
        <f t="shared" si="4"/>
        <v>167.39</v>
      </c>
      <c r="K61" s="107"/>
    </row>
    <row r="62" spans="1:11" s="38" customFormat="1" ht="15.6" x14ac:dyDescent="0.3">
      <c r="A62" s="31" t="s">
        <v>116</v>
      </c>
      <c r="B62" s="32">
        <f>B61+B51</f>
        <v>1495</v>
      </c>
      <c r="C62" s="18">
        <f t="shared" ref="C62:J62" si="5">C61+C51</f>
        <v>43.629999999999995</v>
      </c>
      <c r="D62" s="18">
        <f t="shared" si="5"/>
        <v>25.03</v>
      </c>
      <c r="E62" s="18">
        <f t="shared" si="5"/>
        <v>200.91</v>
      </c>
      <c r="F62" s="18">
        <f t="shared" si="5"/>
        <v>1225.54</v>
      </c>
      <c r="G62" s="18">
        <f t="shared" si="5"/>
        <v>0.56200000000000006</v>
      </c>
      <c r="H62" s="18">
        <f t="shared" si="5"/>
        <v>0.77000000000000013</v>
      </c>
      <c r="I62" s="18">
        <f t="shared" si="5"/>
        <v>51.300000000000004</v>
      </c>
      <c r="J62" s="96">
        <f t="shared" si="5"/>
        <v>232.18</v>
      </c>
      <c r="K62" s="107"/>
    </row>
    <row r="63" spans="1:11" s="38" customFormat="1" ht="15.6" customHeight="1" x14ac:dyDescent="0.3">
      <c r="A63" s="157" t="s">
        <v>117</v>
      </c>
      <c r="B63" s="158"/>
      <c r="C63" s="158"/>
      <c r="D63" s="158"/>
      <c r="E63" s="158"/>
      <c r="F63" s="158"/>
      <c r="G63" s="158"/>
      <c r="H63" s="158"/>
      <c r="I63" s="158"/>
      <c r="J63" s="158"/>
      <c r="K63" s="159"/>
    </row>
    <row r="64" spans="1:11" s="38" customFormat="1" ht="16.2" customHeight="1" x14ac:dyDescent="0.3">
      <c r="A64" s="148" t="s">
        <v>56</v>
      </c>
      <c r="B64" s="149"/>
      <c r="C64" s="149"/>
      <c r="D64" s="149"/>
      <c r="E64" s="149"/>
      <c r="F64" s="149"/>
      <c r="G64" s="149"/>
      <c r="H64" s="149"/>
      <c r="I64" s="149"/>
      <c r="J64" s="149"/>
      <c r="K64" s="150"/>
    </row>
    <row r="65" spans="1:11" s="38" customFormat="1" ht="15.6" x14ac:dyDescent="0.3">
      <c r="A65" s="78" t="s">
        <v>21</v>
      </c>
      <c r="B65" s="33">
        <v>100</v>
      </c>
      <c r="C65" s="6">
        <v>1.1100000000000001</v>
      </c>
      <c r="D65" s="6">
        <v>0.1</v>
      </c>
      <c r="E65" s="6">
        <v>3.5</v>
      </c>
      <c r="F65" s="6">
        <v>20</v>
      </c>
      <c r="G65" s="7">
        <v>1.6E-2</v>
      </c>
      <c r="H65" s="7">
        <v>0.17</v>
      </c>
      <c r="I65" s="7">
        <v>0.17</v>
      </c>
      <c r="J65" s="97">
        <v>10</v>
      </c>
      <c r="K65" s="107"/>
    </row>
    <row r="66" spans="1:11" s="38" customFormat="1" ht="15.6" x14ac:dyDescent="0.3">
      <c r="A66" s="76" t="s">
        <v>80</v>
      </c>
      <c r="B66" s="33">
        <v>100</v>
      </c>
      <c r="C66" s="22">
        <v>9.6999999999999993</v>
      </c>
      <c r="D66" s="22">
        <v>13.1</v>
      </c>
      <c r="E66" s="22">
        <v>10.3</v>
      </c>
      <c r="F66" s="22">
        <v>200</v>
      </c>
      <c r="G66" s="22">
        <v>0.11</v>
      </c>
      <c r="H66" s="22">
        <v>0.01</v>
      </c>
      <c r="I66" s="22">
        <v>0.01</v>
      </c>
      <c r="J66" s="100">
        <v>16.399999999999999</v>
      </c>
      <c r="K66" s="77" t="s">
        <v>61</v>
      </c>
    </row>
    <row r="67" spans="1:11" s="64" customFormat="1" ht="26.4" x14ac:dyDescent="0.35">
      <c r="A67" s="76" t="s">
        <v>81</v>
      </c>
      <c r="B67" s="57">
        <v>180</v>
      </c>
      <c r="C67" s="22">
        <v>7.92</v>
      </c>
      <c r="D67" s="22">
        <v>6.87</v>
      </c>
      <c r="E67" s="22">
        <v>45.45</v>
      </c>
      <c r="F67" s="22">
        <v>275.39999999999998</v>
      </c>
      <c r="G67" s="22">
        <v>0.2</v>
      </c>
      <c r="H67" s="22">
        <v>0.02</v>
      </c>
      <c r="I67" s="22">
        <v>0.02</v>
      </c>
      <c r="J67" s="100">
        <v>19.96</v>
      </c>
      <c r="K67" s="79" t="s">
        <v>82</v>
      </c>
    </row>
    <row r="68" spans="1:11" s="38" customFormat="1" ht="15.6" x14ac:dyDescent="0.3">
      <c r="A68" s="27" t="s">
        <v>26</v>
      </c>
      <c r="B68" s="28">
        <v>200</v>
      </c>
      <c r="C68" s="36">
        <v>7.0000000000000007E-2</v>
      </c>
      <c r="D68" s="36">
        <v>0.02</v>
      </c>
      <c r="E68" s="36">
        <v>15</v>
      </c>
      <c r="F68" s="36">
        <v>60</v>
      </c>
      <c r="G68" s="36">
        <v>0</v>
      </c>
      <c r="H68" s="36">
        <v>0</v>
      </c>
      <c r="I68" s="36">
        <v>0.03</v>
      </c>
      <c r="J68" s="101">
        <v>11.1</v>
      </c>
      <c r="K68" s="74" t="s">
        <v>25</v>
      </c>
    </row>
    <row r="69" spans="1:11" s="38" customFormat="1" ht="15.6" x14ac:dyDescent="0.3">
      <c r="A69" s="12" t="s">
        <v>68</v>
      </c>
      <c r="B69" s="13">
        <v>40</v>
      </c>
      <c r="C69" s="14">
        <v>3</v>
      </c>
      <c r="D69" s="14">
        <v>1.1599999999999999</v>
      </c>
      <c r="E69" s="14">
        <v>20.56</v>
      </c>
      <c r="F69" s="14">
        <v>104.8</v>
      </c>
      <c r="G69" s="15">
        <v>0.04</v>
      </c>
      <c r="H69" s="15">
        <v>0.01</v>
      </c>
      <c r="I69" s="15">
        <v>0</v>
      </c>
      <c r="J69" s="99">
        <v>7.6</v>
      </c>
      <c r="K69" s="65" t="s">
        <v>144</v>
      </c>
    </row>
    <row r="70" spans="1:11" s="38" customFormat="1" ht="15.6" x14ac:dyDescent="0.3">
      <c r="A70" s="137" t="s">
        <v>115</v>
      </c>
      <c r="B70" s="32">
        <f>SUM(B65:B69)</f>
        <v>620</v>
      </c>
      <c r="C70" s="138">
        <f t="shared" ref="C70:J70" si="6">SUM(C65:C69)</f>
        <v>21.799999999999997</v>
      </c>
      <c r="D70" s="138">
        <f t="shared" si="6"/>
        <v>21.25</v>
      </c>
      <c r="E70" s="138">
        <f t="shared" si="6"/>
        <v>94.81</v>
      </c>
      <c r="F70" s="138">
        <f t="shared" si="6"/>
        <v>660.19999999999993</v>
      </c>
      <c r="G70" s="18">
        <f t="shared" si="6"/>
        <v>0.36599999999999999</v>
      </c>
      <c r="H70" s="18">
        <f t="shared" si="6"/>
        <v>0.21000000000000002</v>
      </c>
      <c r="I70" s="18">
        <f t="shared" si="6"/>
        <v>0.23</v>
      </c>
      <c r="J70" s="96">
        <f t="shared" si="6"/>
        <v>65.06</v>
      </c>
      <c r="K70" s="107"/>
    </row>
    <row r="71" spans="1:11" s="38" customFormat="1" ht="16.2" x14ac:dyDescent="0.3">
      <c r="A71" s="148" t="s">
        <v>20</v>
      </c>
      <c r="B71" s="149"/>
      <c r="C71" s="149"/>
      <c r="D71" s="149"/>
      <c r="E71" s="149"/>
      <c r="F71" s="149"/>
      <c r="G71" s="149"/>
      <c r="H71" s="149"/>
      <c r="I71" s="149"/>
      <c r="J71" s="149"/>
      <c r="K71" s="150"/>
    </row>
    <row r="72" spans="1:11" s="38" customFormat="1" ht="15.6" x14ac:dyDescent="0.3">
      <c r="A72" s="78" t="s">
        <v>21</v>
      </c>
      <c r="B72" s="33">
        <v>100</v>
      </c>
      <c r="C72" s="6">
        <v>1.1100000000000001</v>
      </c>
      <c r="D72" s="6">
        <v>0.1</v>
      </c>
      <c r="E72" s="6">
        <v>3.5</v>
      </c>
      <c r="F72" s="6">
        <v>20</v>
      </c>
      <c r="G72" s="7">
        <v>1.6E-2</v>
      </c>
      <c r="H72" s="7">
        <v>0.17</v>
      </c>
      <c r="I72" s="7">
        <v>0.17</v>
      </c>
      <c r="J72" s="97">
        <v>10</v>
      </c>
      <c r="K72" s="107"/>
    </row>
    <row r="73" spans="1:11" s="59" customFormat="1" ht="31.2" x14ac:dyDescent="0.3">
      <c r="A73" s="76" t="s">
        <v>35</v>
      </c>
      <c r="B73" s="57">
        <v>200</v>
      </c>
      <c r="C73" s="22">
        <v>4.3899999999999997</v>
      </c>
      <c r="D73" s="22">
        <v>4.22</v>
      </c>
      <c r="E73" s="22">
        <v>13.23</v>
      </c>
      <c r="F73" s="22">
        <v>118.6</v>
      </c>
      <c r="G73" s="22">
        <v>0.18</v>
      </c>
      <c r="H73" s="22">
        <v>0.06</v>
      </c>
      <c r="I73" s="22">
        <v>4.66</v>
      </c>
      <c r="J73" s="100">
        <v>34.14</v>
      </c>
      <c r="K73" s="79" t="s">
        <v>34</v>
      </c>
    </row>
    <row r="74" spans="1:11" s="38" customFormat="1" ht="16.5" customHeight="1" x14ac:dyDescent="0.3">
      <c r="A74" s="78" t="s">
        <v>84</v>
      </c>
      <c r="B74" s="33">
        <v>100</v>
      </c>
      <c r="C74" s="35">
        <v>21.32</v>
      </c>
      <c r="D74" s="35">
        <v>23.47</v>
      </c>
      <c r="E74" s="35">
        <v>0.45</v>
      </c>
      <c r="F74" s="35">
        <v>297.7</v>
      </c>
      <c r="G74" s="35">
        <v>0.03</v>
      </c>
      <c r="H74" s="35">
        <v>0.14000000000000001</v>
      </c>
      <c r="I74" s="35">
        <v>21.3</v>
      </c>
      <c r="J74" s="102">
        <v>50.88</v>
      </c>
      <c r="K74" s="77" t="s">
        <v>83</v>
      </c>
    </row>
    <row r="75" spans="1:11" s="38" customFormat="1" ht="26.4" x14ac:dyDescent="0.3">
      <c r="A75" s="26" t="s">
        <v>32</v>
      </c>
      <c r="B75" s="25">
        <v>180</v>
      </c>
      <c r="C75" s="7">
        <v>6.6</v>
      </c>
      <c r="D75" s="7">
        <v>5.4</v>
      </c>
      <c r="E75" s="7">
        <v>31.7</v>
      </c>
      <c r="F75" s="7">
        <v>202.14</v>
      </c>
      <c r="G75" s="7">
        <v>7.0000000000000007E-2</v>
      </c>
      <c r="H75" s="7">
        <v>0.03</v>
      </c>
      <c r="I75" s="7">
        <v>0</v>
      </c>
      <c r="J75" s="97">
        <v>5.8</v>
      </c>
      <c r="K75" s="79" t="s">
        <v>85</v>
      </c>
    </row>
    <row r="76" spans="1:11" s="38" customFormat="1" ht="15.6" x14ac:dyDescent="0.3">
      <c r="A76" s="26" t="s">
        <v>87</v>
      </c>
      <c r="B76" s="25">
        <v>200</v>
      </c>
      <c r="C76" s="7">
        <v>0.6</v>
      </c>
      <c r="D76" s="7">
        <v>0.09</v>
      </c>
      <c r="E76" s="7">
        <v>32</v>
      </c>
      <c r="F76" s="7">
        <v>132.80000000000001</v>
      </c>
      <c r="G76" s="7">
        <v>0.01</v>
      </c>
      <c r="H76" s="7">
        <v>0.2</v>
      </c>
      <c r="I76" s="7">
        <v>0.7</v>
      </c>
      <c r="J76" s="97">
        <v>32.4</v>
      </c>
      <c r="K76" s="70" t="s">
        <v>86</v>
      </c>
    </row>
    <row r="77" spans="1:11" s="38" customFormat="1" ht="14.1" customHeight="1" x14ac:dyDescent="0.3">
      <c r="A77" s="12" t="s">
        <v>68</v>
      </c>
      <c r="B77" s="13">
        <v>40</v>
      </c>
      <c r="C77" s="14">
        <v>3</v>
      </c>
      <c r="D77" s="14">
        <v>1.1599999999999999</v>
      </c>
      <c r="E77" s="14">
        <v>20.56</v>
      </c>
      <c r="F77" s="14">
        <v>104.8</v>
      </c>
      <c r="G77" s="15">
        <v>0.04</v>
      </c>
      <c r="H77" s="15">
        <v>0.01</v>
      </c>
      <c r="I77" s="15">
        <v>0</v>
      </c>
      <c r="J77" s="99">
        <v>7.6</v>
      </c>
      <c r="K77" s="65" t="s">
        <v>144</v>
      </c>
    </row>
    <row r="78" spans="1:11" s="38" customFormat="1" ht="31.2" x14ac:dyDescent="0.3">
      <c r="A78" s="4" t="s">
        <v>111</v>
      </c>
      <c r="B78" s="5">
        <v>20</v>
      </c>
      <c r="C78" s="6">
        <v>1.1200000000000001</v>
      </c>
      <c r="D78" s="6">
        <v>0.22</v>
      </c>
      <c r="E78" s="6">
        <v>9.8800000000000008</v>
      </c>
      <c r="F78" s="6">
        <v>45.98</v>
      </c>
      <c r="G78" s="7">
        <v>0.02</v>
      </c>
      <c r="H78" s="7">
        <v>0</v>
      </c>
      <c r="I78" s="7">
        <v>0</v>
      </c>
      <c r="J78" s="97">
        <v>4.5999999999999996</v>
      </c>
      <c r="K78" s="146" t="s">
        <v>143</v>
      </c>
    </row>
    <row r="79" spans="1:11" s="38" customFormat="1" ht="15.6" x14ac:dyDescent="0.3">
      <c r="A79" s="137" t="s">
        <v>24</v>
      </c>
      <c r="B79" s="32">
        <f>SUM(B72:B78)</f>
        <v>840</v>
      </c>
      <c r="C79" s="18">
        <f t="shared" ref="C79:J79" si="7">SUM(C72:C78)</f>
        <v>38.14</v>
      </c>
      <c r="D79" s="18">
        <f t="shared" si="7"/>
        <v>34.659999999999997</v>
      </c>
      <c r="E79" s="18">
        <f t="shared" si="7"/>
        <v>111.32</v>
      </c>
      <c r="F79" s="18">
        <f t="shared" si="7"/>
        <v>922.02</v>
      </c>
      <c r="G79" s="18">
        <f t="shared" si="7"/>
        <v>0.36600000000000005</v>
      </c>
      <c r="H79" s="18">
        <f t="shared" si="7"/>
        <v>0.6100000000000001</v>
      </c>
      <c r="I79" s="18">
        <f t="shared" si="7"/>
        <v>26.830000000000002</v>
      </c>
      <c r="J79" s="96">
        <f t="shared" si="7"/>
        <v>145.41999999999999</v>
      </c>
      <c r="K79" s="107"/>
    </row>
    <row r="80" spans="1:11" s="38" customFormat="1" ht="15.6" x14ac:dyDescent="0.3">
      <c r="A80" s="31" t="s">
        <v>118</v>
      </c>
      <c r="B80" s="32">
        <f>B79+B70</f>
        <v>1460</v>
      </c>
      <c r="C80" s="18">
        <f t="shared" ref="C80:J80" si="8">C79+C70</f>
        <v>59.94</v>
      </c>
      <c r="D80" s="18">
        <f t="shared" si="8"/>
        <v>55.91</v>
      </c>
      <c r="E80" s="18">
        <f t="shared" si="8"/>
        <v>206.13</v>
      </c>
      <c r="F80" s="18">
        <f t="shared" si="8"/>
        <v>1582.2199999999998</v>
      </c>
      <c r="G80" s="18">
        <f t="shared" si="8"/>
        <v>0.73199999999999998</v>
      </c>
      <c r="H80" s="18">
        <f t="shared" si="8"/>
        <v>0.82000000000000006</v>
      </c>
      <c r="I80" s="18">
        <f t="shared" si="8"/>
        <v>27.060000000000002</v>
      </c>
      <c r="J80" s="96">
        <f t="shared" si="8"/>
        <v>210.48</v>
      </c>
      <c r="K80" s="107"/>
    </row>
    <row r="81" spans="1:11" s="38" customFormat="1" ht="15.6" customHeight="1" x14ac:dyDescent="0.3">
      <c r="A81" s="157" t="s">
        <v>119</v>
      </c>
      <c r="B81" s="158"/>
      <c r="C81" s="158"/>
      <c r="D81" s="158"/>
      <c r="E81" s="158"/>
      <c r="F81" s="158"/>
      <c r="G81" s="158"/>
      <c r="H81" s="158"/>
      <c r="I81" s="158"/>
      <c r="J81" s="158"/>
      <c r="K81" s="159"/>
    </row>
    <row r="82" spans="1:11" s="38" customFormat="1" ht="16.2" customHeight="1" x14ac:dyDescent="0.3">
      <c r="A82" s="148" t="s">
        <v>56</v>
      </c>
      <c r="B82" s="149"/>
      <c r="C82" s="149"/>
      <c r="D82" s="149"/>
      <c r="E82" s="149"/>
      <c r="F82" s="149"/>
      <c r="G82" s="149"/>
      <c r="H82" s="149"/>
      <c r="I82" s="149"/>
      <c r="J82" s="149"/>
      <c r="K82" s="150"/>
    </row>
    <row r="83" spans="1:11" s="38" customFormat="1" ht="31.2" x14ac:dyDescent="0.3">
      <c r="A83" s="76" t="s">
        <v>88</v>
      </c>
      <c r="B83" s="139">
        <v>200</v>
      </c>
      <c r="C83" s="22">
        <v>14.9</v>
      </c>
      <c r="D83" s="22">
        <v>13.1</v>
      </c>
      <c r="E83" s="22">
        <v>78.5</v>
      </c>
      <c r="F83" s="22">
        <v>492.4</v>
      </c>
      <c r="G83" s="22">
        <v>0.09</v>
      </c>
      <c r="H83" s="22">
        <v>0.25</v>
      </c>
      <c r="I83" s="22">
        <v>3.2</v>
      </c>
      <c r="J83" s="100">
        <v>161.19999999999999</v>
      </c>
      <c r="K83" s="77" t="s">
        <v>30</v>
      </c>
    </row>
    <row r="84" spans="1:11" s="38" customFormat="1" ht="15.6" x14ac:dyDescent="0.3">
      <c r="A84" s="4" t="s">
        <v>18</v>
      </c>
      <c r="B84" s="5">
        <v>100</v>
      </c>
      <c r="C84" s="6">
        <v>0.4</v>
      </c>
      <c r="D84" s="6">
        <v>0.4</v>
      </c>
      <c r="E84" s="6">
        <v>9.8000000000000007</v>
      </c>
      <c r="F84" s="6">
        <v>47</v>
      </c>
      <c r="G84" s="7">
        <v>0.03</v>
      </c>
      <c r="H84" s="7">
        <v>0.02</v>
      </c>
      <c r="I84" s="7">
        <v>10</v>
      </c>
      <c r="J84" s="97">
        <v>16</v>
      </c>
      <c r="K84" s="67" t="s">
        <v>17</v>
      </c>
    </row>
    <row r="85" spans="1:11" s="3" customFormat="1" ht="15.6" x14ac:dyDescent="0.3">
      <c r="A85" s="27" t="s">
        <v>26</v>
      </c>
      <c r="B85" s="28">
        <v>215</v>
      </c>
      <c r="C85" s="36">
        <v>7.0000000000000007E-2</v>
      </c>
      <c r="D85" s="36">
        <v>0.02</v>
      </c>
      <c r="E85" s="36">
        <v>15</v>
      </c>
      <c r="F85" s="36">
        <v>60</v>
      </c>
      <c r="G85" s="36">
        <v>0</v>
      </c>
      <c r="H85" s="36">
        <v>0</v>
      </c>
      <c r="I85" s="36">
        <v>0.03</v>
      </c>
      <c r="J85" s="101">
        <v>11.1</v>
      </c>
      <c r="K85" s="74" t="s">
        <v>25</v>
      </c>
    </row>
    <row r="86" spans="1:11" s="58" customFormat="1" ht="15.6" x14ac:dyDescent="0.3">
      <c r="A86" s="12" t="s">
        <v>68</v>
      </c>
      <c r="B86" s="13">
        <v>40</v>
      </c>
      <c r="C86" s="14">
        <v>3</v>
      </c>
      <c r="D86" s="14">
        <v>1.1599999999999999</v>
      </c>
      <c r="E86" s="14">
        <v>20.56</v>
      </c>
      <c r="F86" s="14">
        <v>104.8</v>
      </c>
      <c r="G86" s="15">
        <v>0.04</v>
      </c>
      <c r="H86" s="15">
        <v>0.01</v>
      </c>
      <c r="I86" s="15">
        <v>0</v>
      </c>
      <c r="J86" s="99">
        <v>7.6</v>
      </c>
      <c r="K86" s="65" t="s">
        <v>144</v>
      </c>
    </row>
    <row r="87" spans="1:11" s="59" customFormat="1" ht="15.6" x14ac:dyDescent="0.3">
      <c r="A87" s="137" t="s">
        <v>115</v>
      </c>
      <c r="B87" s="32">
        <f>SUM(B83:B86)</f>
        <v>555</v>
      </c>
      <c r="C87" s="18">
        <f t="shared" ref="C87:J87" si="9">SUM(C83:C86)</f>
        <v>18.37</v>
      </c>
      <c r="D87" s="138">
        <f t="shared" si="9"/>
        <v>14.68</v>
      </c>
      <c r="E87" s="18">
        <f t="shared" si="9"/>
        <v>123.86</v>
      </c>
      <c r="F87" s="18">
        <f t="shared" si="9"/>
        <v>704.19999999999993</v>
      </c>
      <c r="G87" s="18">
        <f t="shared" si="9"/>
        <v>0.16</v>
      </c>
      <c r="H87" s="18">
        <f t="shared" si="9"/>
        <v>0.28000000000000003</v>
      </c>
      <c r="I87" s="18">
        <f t="shared" si="9"/>
        <v>13.229999999999999</v>
      </c>
      <c r="J87" s="96">
        <f t="shared" si="9"/>
        <v>195.89999999999998</v>
      </c>
      <c r="K87" s="108"/>
    </row>
    <row r="88" spans="1:11" s="59" customFormat="1" ht="16.2" x14ac:dyDescent="0.3">
      <c r="A88" s="148" t="s">
        <v>20</v>
      </c>
      <c r="B88" s="149"/>
      <c r="C88" s="149"/>
      <c r="D88" s="149"/>
      <c r="E88" s="149"/>
      <c r="F88" s="149"/>
      <c r="G88" s="149"/>
      <c r="H88" s="149"/>
      <c r="I88" s="149"/>
      <c r="J88" s="149"/>
      <c r="K88" s="150"/>
    </row>
    <row r="89" spans="1:11" s="59" customFormat="1" ht="15.6" x14ac:dyDescent="0.3">
      <c r="A89" s="76" t="s">
        <v>21</v>
      </c>
      <c r="B89" s="57">
        <v>100</v>
      </c>
      <c r="C89" s="6">
        <v>1.1100000000000001</v>
      </c>
      <c r="D89" s="6">
        <v>0.1</v>
      </c>
      <c r="E89" s="6">
        <v>3.5</v>
      </c>
      <c r="F89" s="6">
        <v>20</v>
      </c>
      <c r="G89" s="7">
        <v>1.6E-2</v>
      </c>
      <c r="H89" s="7">
        <v>0.17</v>
      </c>
      <c r="I89" s="7">
        <v>0.17</v>
      </c>
      <c r="J89" s="97">
        <v>10</v>
      </c>
      <c r="K89" s="108"/>
    </row>
    <row r="90" spans="1:11" s="59" customFormat="1" ht="34.799999999999997" customHeight="1" x14ac:dyDescent="0.3">
      <c r="A90" s="76" t="s">
        <v>89</v>
      </c>
      <c r="B90" s="57">
        <v>200</v>
      </c>
      <c r="C90" s="22">
        <v>1.41</v>
      </c>
      <c r="D90" s="22">
        <v>3.96</v>
      </c>
      <c r="E90" s="22">
        <v>6.32</v>
      </c>
      <c r="F90" s="22">
        <v>71.8</v>
      </c>
      <c r="G90" s="22">
        <v>0.05</v>
      </c>
      <c r="H90" s="22">
        <v>0.04</v>
      </c>
      <c r="I90" s="22">
        <v>12.62</v>
      </c>
      <c r="J90" s="100">
        <v>39.4</v>
      </c>
      <c r="K90" s="79" t="s">
        <v>31</v>
      </c>
    </row>
    <row r="91" spans="1:11" s="59" customFormat="1" ht="34.200000000000003" customHeight="1" x14ac:dyDescent="0.3">
      <c r="A91" s="76" t="s">
        <v>90</v>
      </c>
      <c r="B91" s="57">
        <v>100</v>
      </c>
      <c r="C91" s="7">
        <v>12.44</v>
      </c>
      <c r="D91" s="7">
        <v>18.55</v>
      </c>
      <c r="E91" s="7">
        <v>7.33</v>
      </c>
      <c r="F91" s="7">
        <v>247.2</v>
      </c>
      <c r="G91" s="7">
        <v>0.03</v>
      </c>
      <c r="H91" s="7">
        <v>0.1</v>
      </c>
      <c r="I91" s="7">
        <v>0.89</v>
      </c>
      <c r="J91" s="97">
        <v>44</v>
      </c>
      <c r="K91" s="79" t="s">
        <v>145</v>
      </c>
    </row>
    <row r="92" spans="1:11" s="59" customFormat="1" ht="28.8" customHeight="1" x14ac:dyDescent="0.3">
      <c r="A92" s="76" t="s">
        <v>91</v>
      </c>
      <c r="B92" s="57">
        <v>180</v>
      </c>
      <c r="C92" s="7">
        <v>3.43</v>
      </c>
      <c r="D92" s="7">
        <v>5.18</v>
      </c>
      <c r="E92" s="7">
        <v>27.61</v>
      </c>
      <c r="F92" s="7">
        <v>170.82</v>
      </c>
      <c r="G92" s="7">
        <v>0.18</v>
      </c>
      <c r="H92" s="7">
        <v>0.11</v>
      </c>
      <c r="I92" s="7">
        <v>25.2</v>
      </c>
      <c r="J92" s="97">
        <v>17.57</v>
      </c>
      <c r="K92" s="79" t="s">
        <v>42</v>
      </c>
    </row>
    <row r="93" spans="1:11" s="59" customFormat="1" ht="39.6" x14ac:dyDescent="0.3">
      <c r="A93" s="4" t="s">
        <v>70</v>
      </c>
      <c r="B93" s="5">
        <v>200</v>
      </c>
      <c r="C93" s="6">
        <f>0.8*0.2</f>
        <v>0.16000000000000003</v>
      </c>
      <c r="D93" s="6">
        <f>0.8*0.2</f>
        <v>0.16000000000000003</v>
      </c>
      <c r="E93" s="6">
        <v>27.88</v>
      </c>
      <c r="F93" s="6">
        <f>573*0.2</f>
        <v>114.60000000000001</v>
      </c>
      <c r="G93" s="7">
        <f>0.06*0.2</f>
        <v>1.2E-2</v>
      </c>
      <c r="H93" s="7">
        <f>0.04*0.2</f>
        <v>8.0000000000000002E-3</v>
      </c>
      <c r="I93" s="7">
        <f>4.5*0.2</f>
        <v>0.9</v>
      </c>
      <c r="J93" s="97">
        <v>14.18</v>
      </c>
      <c r="K93" s="93" t="s">
        <v>71</v>
      </c>
    </row>
    <row r="94" spans="1:11" s="59" customFormat="1" ht="31.2" x14ac:dyDescent="0.3">
      <c r="A94" s="4" t="s">
        <v>111</v>
      </c>
      <c r="B94" s="5">
        <v>20</v>
      </c>
      <c r="C94" s="6">
        <v>1.1200000000000001</v>
      </c>
      <c r="D94" s="6">
        <v>0.22</v>
      </c>
      <c r="E94" s="6">
        <v>9.8800000000000008</v>
      </c>
      <c r="F94" s="6">
        <v>45.98</v>
      </c>
      <c r="G94" s="7">
        <v>0.02</v>
      </c>
      <c r="H94" s="7">
        <v>0</v>
      </c>
      <c r="I94" s="7">
        <v>0</v>
      </c>
      <c r="J94" s="97">
        <v>4.5999999999999996</v>
      </c>
      <c r="K94" s="79" t="s">
        <v>143</v>
      </c>
    </row>
    <row r="95" spans="1:11" s="59" customFormat="1" ht="15.6" x14ac:dyDescent="0.3">
      <c r="A95" s="12" t="s">
        <v>68</v>
      </c>
      <c r="B95" s="13">
        <v>40</v>
      </c>
      <c r="C95" s="14">
        <v>3</v>
      </c>
      <c r="D95" s="14">
        <v>1.1599999999999999</v>
      </c>
      <c r="E95" s="14">
        <v>20.56</v>
      </c>
      <c r="F95" s="14">
        <v>104.8</v>
      </c>
      <c r="G95" s="15">
        <v>0.04</v>
      </c>
      <c r="H95" s="15">
        <v>0.01</v>
      </c>
      <c r="I95" s="15">
        <v>0</v>
      </c>
      <c r="J95" s="99">
        <v>7.6</v>
      </c>
      <c r="K95" s="65" t="s">
        <v>144</v>
      </c>
    </row>
    <row r="96" spans="1:11" s="59" customFormat="1" ht="15.6" x14ac:dyDescent="0.3">
      <c r="A96" s="132" t="s">
        <v>24</v>
      </c>
      <c r="B96" s="61">
        <f>SUM(B89:B95)</f>
        <v>840</v>
      </c>
      <c r="C96" s="18">
        <f t="shared" ref="C96:J96" si="10">SUM(C89:C95)</f>
        <v>22.67</v>
      </c>
      <c r="D96" s="18">
        <f t="shared" si="10"/>
        <v>29.33</v>
      </c>
      <c r="E96" s="18">
        <f t="shared" si="10"/>
        <v>103.08</v>
      </c>
      <c r="F96" s="18">
        <f t="shared" si="10"/>
        <v>775.19999999999993</v>
      </c>
      <c r="G96" s="18">
        <f t="shared" si="10"/>
        <v>0.34800000000000003</v>
      </c>
      <c r="H96" s="18">
        <f t="shared" si="10"/>
        <v>0.43800000000000006</v>
      </c>
      <c r="I96" s="18">
        <f t="shared" si="10"/>
        <v>39.779999999999994</v>
      </c>
      <c r="J96" s="96">
        <f t="shared" si="10"/>
        <v>137.35</v>
      </c>
      <c r="K96" s="108"/>
    </row>
    <row r="97" spans="1:11" s="59" customFormat="1" ht="15.6" x14ac:dyDescent="0.3">
      <c r="A97" s="60" t="s">
        <v>121</v>
      </c>
      <c r="B97" s="61">
        <f t="shared" ref="B97:J97" si="11">B96+B87</f>
        <v>1395</v>
      </c>
      <c r="C97" s="18">
        <f t="shared" si="11"/>
        <v>41.040000000000006</v>
      </c>
      <c r="D97" s="18">
        <f t="shared" si="11"/>
        <v>44.01</v>
      </c>
      <c r="E97" s="18">
        <f t="shared" si="11"/>
        <v>226.94</v>
      </c>
      <c r="F97" s="18">
        <f t="shared" si="11"/>
        <v>1479.3999999999999</v>
      </c>
      <c r="G97" s="18">
        <f t="shared" si="11"/>
        <v>0.50800000000000001</v>
      </c>
      <c r="H97" s="18">
        <f t="shared" si="11"/>
        <v>0.71800000000000008</v>
      </c>
      <c r="I97" s="18">
        <f t="shared" si="11"/>
        <v>53.009999999999991</v>
      </c>
      <c r="J97" s="96">
        <f t="shared" si="11"/>
        <v>333.25</v>
      </c>
      <c r="K97" s="108"/>
    </row>
    <row r="98" spans="1:11" s="59" customFormat="1" ht="15.6" customHeight="1" x14ac:dyDescent="0.3">
      <c r="A98" s="120" t="s">
        <v>120</v>
      </c>
      <c r="B98" s="121"/>
      <c r="C98" s="121"/>
      <c r="D98" s="121"/>
      <c r="E98" s="121"/>
      <c r="F98" s="122"/>
      <c r="G98" s="80"/>
      <c r="H98" s="80"/>
      <c r="I98" s="80"/>
      <c r="J98" s="103"/>
      <c r="K98" s="108"/>
    </row>
    <row r="99" spans="1:11" s="59" customFormat="1" ht="16.2" customHeight="1" x14ac:dyDescent="0.3">
      <c r="A99" s="148" t="s">
        <v>56</v>
      </c>
      <c r="B99" s="149"/>
      <c r="C99" s="149"/>
      <c r="D99" s="149"/>
      <c r="E99" s="149"/>
      <c r="F99" s="149"/>
      <c r="G99" s="149"/>
      <c r="H99" s="149"/>
      <c r="I99" s="149"/>
      <c r="J99" s="149"/>
      <c r="K99" s="150"/>
    </row>
    <row r="100" spans="1:11" s="59" customFormat="1" ht="15.6" x14ac:dyDescent="0.3">
      <c r="A100" s="76" t="s">
        <v>21</v>
      </c>
      <c r="B100" s="57">
        <v>100</v>
      </c>
      <c r="C100" s="6">
        <v>1.1100000000000001</v>
      </c>
      <c r="D100" s="6">
        <v>0.1</v>
      </c>
      <c r="E100" s="6">
        <v>3.5</v>
      </c>
      <c r="F100" s="6">
        <v>20</v>
      </c>
      <c r="G100" s="7">
        <v>1.6E-2</v>
      </c>
      <c r="H100" s="7">
        <v>0.17</v>
      </c>
      <c r="I100" s="7">
        <v>0.17</v>
      </c>
      <c r="J100" s="97">
        <v>10</v>
      </c>
      <c r="K100" s="108"/>
    </row>
    <row r="101" spans="1:11" s="59" customFormat="1" ht="20.25" customHeight="1" x14ac:dyDescent="0.3">
      <c r="A101" s="76" t="s">
        <v>92</v>
      </c>
      <c r="B101" s="57">
        <v>100</v>
      </c>
      <c r="C101" s="22">
        <v>10.64</v>
      </c>
      <c r="D101" s="22">
        <v>28.19</v>
      </c>
      <c r="E101" s="22">
        <v>2.88</v>
      </c>
      <c r="F101" s="22">
        <v>309</v>
      </c>
      <c r="G101" s="22">
        <v>0.28000000000000003</v>
      </c>
      <c r="H101" s="22">
        <v>0.08</v>
      </c>
      <c r="I101" s="22">
        <v>0.92</v>
      </c>
      <c r="J101" s="100">
        <v>20</v>
      </c>
      <c r="K101" s="75" t="s">
        <v>33</v>
      </c>
    </row>
    <row r="102" spans="1:11" s="3" customFormat="1" ht="15.6" x14ac:dyDescent="0.3">
      <c r="A102" s="78" t="s">
        <v>93</v>
      </c>
      <c r="B102" s="33">
        <v>180</v>
      </c>
      <c r="C102" s="22">
        <v>7.58</v>
      </c>
      <c r="D102" s="22">
        <v>5.4</v>
      </c>
      <c r="E102" s="22">
        <v>46.62</v>
      </c>
      <c r="F102" s="22">
        <v>265.2</v>
      </c>
      <c r="G102" s="22">
        <v>0.14000000000000001</v>
      </c>
      <c r="H102" s="22">
        <v>0.06</v>
      </c>
      <c r="I102" s="22">
        <v>0</v>
      </c>
      <c r="J102" s="100">
        <v>28.86</v>
      </c>
      <c r="K102" s="77" t="s">
        <v>82</v>
      </c>
    </row>
    <row r="103" spans="1:11" s="3" customFormat="1" ht="15.6" x14ac:dyDescent="0.3">
      <c r="A103" s="27" t="s">
        <v>26</v>
      </c>
      <c r="B103" s="28">
        <v>200</v>
      </c>
      <c r="C103" s="36">
        <v>7.0000000000000007E-2</v>
      </c>
      <c r="D103" s="36">
        <v>0.02</v>
      </c>
      <c r="E103" s="36">
        <v>15</v>
      </c>
      <c r="F103" s="36">
        <v>60</v>
      </c>
      <c r="G103" s="36">
        <v>0</v>
      </c>
      <c r="H103" s="36">
        <v>0</v>
      </c>
      <c r="I103" s="36">
        <v>0.03</v>
      </c>
      <c r="J103" s="101">
        <v>11.1</v>
      </c>
      <c r="K103" s="74" t="s">
        <v>25</v>
      </c>
    </row>
    <row r="104" spans="1:11" s="59" customFormat="1" ht="15.6" x14ac:dyDescent="0.3">
      <c r="A104" s="12" t="s">
        <v>68</v>
      </c>
      <c r="B104" s="13">
        <v>40</v>
      </c>
      <c r="C104" s="14">
        <v>3</v>
      </c>
      <c r="D104" s="14">
        <v>1.1599999999999999</v>
      </c>
      <c r="E104" s="14">
        <v>20.56</v>
      </c>
      <c r="F104" s="14">
        <v>104.8</v>
      </c>
      <c r="G104" s="15">
        <v>0.04</v>
      </c>
      <c r="H104" s="15">
        <v>0.01</v>
      </c>
      <c r="I104" s="15">
        <v>0</v>
      </c>
      <c r="J104" s="99">
        <v>7.6</v>
      </c>
      <c r="K104" s="65" t="s">
        <v>144</v>
      </c>
    </row>
    <row r="105" spans="1:11" s="38" customFormat="1" ht="21" customHeight="1" x14ac:dyDescent="0.3">
      <c r="A105" s="132" t="s">
        <v>115</v>
      </c>
      <c r="B105" s="61">
        <f t="shared" ref="B105:J105" si="12">SUM(B100:B104)</f>
        <v>620</v>
      </c>
      <c r="C105" s="18">
        <f t="shared" si="12"/>
        <v>22.4</v>
      </c>
      <c r="D105" s="18">
        <f t="shared" si="12"/>
        <v>34.870000000000005</v>
      </c>
      <c r="E105" s="18">
        <f t="shared" si="12"/>
        <v>88.56</v>
      </c>
      <c r="F105" s="18">
        <f t="shared" si="12"/>
        <v>759</v>
      </c>
      <c r="G105" s="18">
        <f t="shared" si="12"/>
        <v>0.47600000000000003</v>
      </c>
      <c r="H105" s="18">
        <f t="shared" si="12"/>
        <v>0.32</v>
      </c>
      <c r="I105" s="18">
        <f t="shared" si="12"/>
        <v>1.1200000000000001</v>
      </c>
      <c r="J105" s="96">
        <f t="shared" si="12"/>
        <v>77.559999999999988</v>
      </c>
      <c r="K105" s="107"/>
    </row>
    <row r="106" spans="1:11" s="59" customFormat="1" ht="16.2" x14ac:dyDescent="0.3">
      <c r="A106" s="148" t="s">
        <v>20</v>
      </c>
      <c r="B106" s="149"/>
      <c r="C106" s="149"/>
      <c r="D106" s="149"/>
      <c r="E106" s="149"/>
      <c r="F106" s="149"/>
      <c r="G106" s="149"/>
      <c r="H106" s="149"/>
      <c r="I106" s="149"/>
      <c r="J106" s="149"/>
      <c r="K106" s="150"/>
    </row>
    <row r="107" spans="1:11" s="59" customFormat="1" ht="15.6" x14ac:dyDescent="0.3">
      <c r="A107" s="76" t="s">
        <v>21</v>
      </c>
      <c r="B107" s="57">
        <v>100</v>
      </c>
      <c r="C107" s="6">
        <v>1.1100000000000001</v>
      </c>
      <c r="D107" s="6">
        <v>0.1</v>
      </c>
      <c r="E107" s="6">
        <v>3.5</v>
      </c>
      <c r="F107" s="6">
        <v>20</v>
      </c>
      <c r="G107" s="7">
        <v>1.6E-2</v>
      </c>
      <c r="H107" s="7">
        <v>0.17</v>
      </c>
      <c r="I107" s="7">
        <v>0.17</v>
      </c>
      <c r="J107" s="97">
        <v>10</v>
      </c>
      <c r="K107" s="108"/>
    </row>
    <row r="108" spans="1:11" s="59" customFormat="1" ht="15.6" x14ac:dyDescent="0.3">
      <c r="A108" s="76" t="s">
        <v>105</v>
      </c>
      <c r="B108" s="57">
        <v>200</v>
      </c>
      <c r="C108" s="22">
        <v>1.61</v>
      </c>
      <c r="D108" s="22">
        <v>4.07</v>
      </c>
      <c r="E108" s="22">
        <v>9.58</v>
      </c>
      <c r="F108" s="22">
        <v>85.8</v>
      </c>
      <c r="G108" s="22">
        <v>7.0000000000000007E-2</v>
      </c>
      <c r="H108" s="22">
        <v>0.05</v>
      </c>
      <c r="I108" s="22">
        <v>6.7</v>
      </c>
      <c r="J108" s="100">
        <v>23.32</v>
      </c>
      <c r="K108" s="75" t="s">
        <v>28</v>
      </c>
    </row>
    <row r="109" spans="1:11" s="59" customFormat="1" ht="20.25" customHeight="1" x14ac:dyDescent="0.3">
      <c r="A109" s="78" t="s">
        <v>94</v>
      </c>
      <c r="B109" s="33">
        <v>100</v>
      </c>
      <c r="C109" s="34">
        <v>11.78</v>
      </c>
      <c r="D109" s="34">
        <v>10.119999999999999</v>
      </c>
      <c r="E109" s="34">
        <v>2.93</v>
      </c>
      <c r="F109" s="34">
        <v>150</v>
      </c>
      <c r="G109" s="34">
        <v>0.05</v>
      </c>
      <c r="H109" s="34">
        <v>0.08</v>
      </c>
      <c r="I109" s="34">
        <v>1.4</v>
      </c>
      <c r="J109" s="104">
        <v>38.9</v>
      </c>
      <c r="K109" s="77" t="s">
        <v>36</v>
      </c>
    </row>
    <row r="110" spans="1:11" s="59" customFormat="1" ht="20.25" customHeight="1" x14ac:dyDescent="0.3">
      <c r="A110" s="4" t="s">
        <v>23</v>
      </c>
      <c r="B110" s="5">
        <v>180</v>
      </c>
      <c r="C110" s="6">
        <v>10.32</v>
      </c>
      <c r="D110" s="6">
        <v>7.3</v>
      </c>
      <c r="E110" s="6">
        <v>46.36</v>
      </c>
      <c r="F110" s="6">
        <v>292.5</v>
      </c>
      <c r="G110" s="7">
        <v>0.25</v>
      </c>
      <c r="H110" s="7">
        <v>0.13</v>
      </c>
      <c r="I110" s="7">
        <v>0</v>
      </c>
      <c r="J110" s="97">
        <v>17.78</v>
      </c>
      <c r="K110" s="65" t="s">
        <v>82</v>
      </c>
    </row>
    <row r="111" spans="1:11" s="59" customFormat="1" ht="39.6" x14ac:dyDescent="0.3">
      <c r="A111" s="4" t="s">
        <v>70</v>
      </c>
      <c r="B111" s="5">
        <v>200</v>
      </c>
      <c r="C111" s="6">
        <f>0.8*0.2</f>
        <v>0.16000000000000003</v>
      </c>
      <c r="D111" s="6">
        <f>0.8*0.2</f>
        <v>0.16000000000000003</v>
      </c>
      <c r="E111" s="6">
        <v>27.88</v>
      </c>
      <c r="F111" s="6">
        <f>573*0.2</f>
        <v>114.60000000000001</v>
      </c>
      <c r="G111" s="7">
        <f>0.06*0.2</f>
        <v>1.2E-2</v>
      </c>
      <c r="H111" s="7">
        <f>0.04*0.2</f>
        <v>8.0000000000000002E-3</v>
      </c>
      <c r="I111" s="7">
        <f>4.5*0.2</f>
        <v>0.9</v>
      </c>
      <c r="J111" s="97">
        <v>14.18</v>
      </c>
      <c r="K111" s="93" t="s">
        <v>71</v>
      </c>
    </row>
    <row r="112" spans="1:11" s="59" customFormat="1" ht="15.6" x14ac:dyDescent="0.3">
      <c r="A112" s="12" t="s">
        <v>68</v>
      </c>
      <c r="B112" s="13">
        <v>40</v>
      </c>
      <c r="C112" s="14">
        <v>3</v>
      </c>
      <c r="D112" s="14">
        <v>1.1599999999999999</v>
      </c>
      <c r="E112" s="14">
        <v>20.56</v>
      </c>
      <c r="F112" s="14">
        <v>104.8</v>
      </c>
      <c r="G112" s="15">
        <v>0.04</v>
      </c>
      <c r="H112" s="15">
        <v>0.01</v>
      </c>
      <c r="I112" s="15">
        <v>0</v>
      </c>
      <c r="J112" s="99">
        <v>7.6</v>
      </c>
      <c r="K112" s="65" t="s">
        <v>144</v>
      </c>
    </row>
    <row r="113" spans="1:11" s="59" customFormat="1" ht="31.2" x14ac:dyDescent="0.3">
      <c r="A113" s="4" t="s">
        <v>111</v>
      </c>
      <c r="B113" s="5">
        <v>20</v>
      </c>
      <c r="C113" s="6">
        <v>1.1200000000000001</v>
      </c>
      <c r="D113" s="6">
        <v>0.22</v>
      </c>
      <c r="E113" s="6">
        <v>9.8800000000000008</v>
      </c>
      <c r="F113" s="6">
        <v>45.98</v>
      </c>
      <c r="G113" s="7">
        <v>0.02</v>
      </c>
      <c r="H113" s="7">
        <v>0</v>
      </c>
      <c r="I113" s="7">
        <v>0</v>
      </c>
      <c r="J113" s="97">
        <v>4.5999999999999996</v>
      </c>
      <c r="K113" s="142" t="s">
        <v>143</v>
      </c>
    </row>
    <row r="114" spans="1:11" s="62" customFormat="1" ht="15.6" x14ac:dyDescent="0.3">
      <c r="A114" s="132" t="s">
        <v>24</v>
      </c>
      <c r="B114" s="18">
        <f>SUM(B107:B113)</f>
        <v>840</v>
      </c>
      <c r="C114" s="18">
        <f>SUM(C107:C113)</f>
        <v>29.1</v>
      </c>
      <c r="D114" s="18">
        <f>SUM(D107:D113)</f>
        <v>23.13</v>
      </c>
      <c r="E114" s="18">
        <f t="shared" ref="E114:I114" si="13">SUM(E107:E113)</f>
        <v>120.69</v>
      </c>
      <c r="F114" s="18">
        <f t="shared" si="13"/>
        <v>813.68</v>
      </c>
      <c r="G114" s="18">
        <f t="shared" si="13"/>
        <v>0.45800000000000002</v>
      </c>
      <c r="H114" s="18">
        <f t="shared" si="13"/>
        <v>0.44800000000000006</v>
      </c>
      <c r="I114" s="18">
        <f t="shared" si="13"/>
        <v>9.17</v>
      </c>
      <c r="J114" s="18">
        <f>SUM(J107:J113)</f>
        <v>116.38</v>
      </c>
      <c r="K114" s="110"/>
    </row>
    <row r="115" spans="1:11" s="62" customFormat="1" ht="15.6" x14ac:dyDescent="0.3">
      <c r="A115" s="60" t="s">
        <v>122</v>
      </c>
      <c r="B115" s="61">
        <f t="shared" ref="B115:J115" si="14">B114+B105</f>
        <v>1460</v>
      </c>
      <c r="C115" s="18">
        <f t="shared" si="14"/>
        <v>51.5</v>
      </c>
      <c r="D115" s="18">
        <f t="shared" si="14"/>
        <v>58</v>
      </c>
      <c r="E115" s="18">
        <f t="shared" si="14"/>
        <v>209.25</v>
      </c>
      <c r="F115" s="18">
        <f t="shared" si="14"/>
        <v>1572.6799999999998</v>
      </c>
      <c r="G115" s="18">
        <f t="shared" si="14"/>
        <v>0.93400000000000005</v>
      </c>
      <c r="H115" s="18">
        <f t="shared" si="14"/>
        <v>0.76800000000000002</v>
      </c>
      <c r="I115" s="18">
        <f t="shared" si="14"/>
        <v>10.29</v>
      </c>
      <c r="J115" s="96">
        <f t="shared" si="14"/>
        <v>193.94</v>
      </c>
      <c r="K115" s="110"/>
    </row>
    <row r="116" spans="1:11" s="62" customFormat="1" ht="15.6" x14ac:dyDescent="0.3">
      <c r="A116" s="120" t="s">
        <v>131</v>
      </c>
      <c r="B116" s="121"/>
      <c r="C116" s="121"/>
      <c r="D116" s="121"/>
      <c r="E116" s="121"/>
      <c r="F116" s="122"/>
      <c r="G116" s="80"/>
      <c r="H116" s="80"/>
      <c r="I116" s="80"/>
      <c r="J116" s="103"/>
      <c r="K116" s="108"/>
    </row>
    <row r="117" spans="1:11" s="62" customFormat="1" ht="16.2" x14ac:dyDescent="0.3">
      <c r="A117" s="148" t="s">
        <v>56</v>
      </c>
      <c r="B117" s="149"/>
      <c r="C117" s="149"/>
      <c r="D117" s="149"/>
      <c r="E117" s="149"/>
      <c r="F117" s="149"/>
      <c r="G117" s="149"/>
      <c r="H117" s="149"/>
      <c r="I117" s="149"/>
      <c r="J117" s="149"/>
      <c r="K117" s="150"/>
    </row>
    <row r="118" spans="1:11" s="62" customFormat="1" ht="15.6" x14ac:dyDescent="0.3">
      <c r="A118" s="76" t="s">
        <v>21</v>
      </c>
      <c r="B118" s="57">
        <v>100</v>
      </c>
      <c r="C118" s="6">
        <v>1.1100000000000001</v>
      </c>
      <c r="D118" s="6">
        <v>0.1</v>
      </c>
      <c r="E118" s="6">
        <v>3.5</v>
      </c>
      <c r="F118" s="6">
        <v>20</v>
      </c>
      <c r="G118" s="7">
        <v>1.6E-2</v>
      </c>
      <c r="H118" s="7">
        <v>0.17</v>
      </c>
      <c r="I118" s="7">
        <v>0.17</v>
      </c>
      <c r="J118" s="97">
        <v>10</v>
      </c>
      <c r="K118" s="108"/>
    </row>
    <row r="119" spans="1:11" s="62" customFormat="1" ht="15.6" x14ac:dyDescent="0.3">
      <c r="A119" s="4" t="s">
        <v>130</v>
      </c>
      <c r="B119" s="5">
        <v>100</v>
      </c>
      <c r="C119" s="21">
        <v>11.7</v>
      </c>
      <c r="D119" s="21">
        <v>49.7</v>
      </c>
      <c r="E119" s="21">
        <v>12</v>
      </c>
      <c r="F119" s="21">
        <v>370.9</v>
      </c>
      <c r="G119" s="22">
        <v>0.32</v>
      </c>
      <c r="H119" s="22">
        <v>0.09</v>
      </c>
      <c r="I119" s="22">
        <v>3.8</v>
      </c>
      <c r="J119" s="100">
        <v>10.5</v>
      </c>
      <c r="K119" s="65" t="s">
        <v>22</v>
      </c>
    </row>
    <row r="120" spans="1:11" s="62" customFormat="1" ht="26.4" x14ac:dyDescent="0.3">
      <c r="A120" s="76" t="s">
        <v>106</v>
      </c>
      <c r="B120" s="57">
        <v>180</v>
      </c>
      <c r="C120" s="22">
        <v>5.76</v>
      </c>
      <c r="D120" s="22">
        <v>5.28</v>
      </c>
      <c r="E120" s="22">
        <v>36.96</v>
      </c>
      <c r="F120" s="22">
        <v>219</v>
      </c>
      <c r="G120" s="22">
        <v>0.108</v>
      </c>
      <c r="H120" s="22">
        <v>3.5999999999999997E-2</v>
      </c>
      <c r="I120" s="22">
        <v>0</v>
      </c>
      <c r="J120" s="100">
        <v>47.04</v>
      </c>
      <c r="K120" s="79" t="s">
        <v>82</v>
      </c>
    </row>
    <row r="121" spans="1:11" s="62" customFormat="1" ht="15.6" x14ac:dyDescent="0.3">
      <c r="A121" s="12" t="s">
        <v>68</v>
      </c>
      <c r="B121" s="13">
        <v>40</v>
      </c>
      <c r="C121" s="14">
        <v>3</v>
      </c>
      <c r="D121" s="14">
        <v>1.1599999999999999</v>
      </c>
      <c r="E121" s="14">
        <v>20.56</v>
      </c>
      <c r="F121" s="14">
        <v>104.8</v>
      </c>
      <c r="G121" s="15">
        <v>0.04</v>
      </c>
      <c r="H121" s="15">
        <v>0.01</v>
      </c>
      <c r="I121" s="15">
        <v>0</v>
      </c>
      <c r="J121" s="99">
        <v>7.6</v>
      </c>
      <c r="K121" s="65" t="s">
        <v>144</v>
      </c>
    </row>
    <row r="122" spans="1:11" s="62" customFormat="1" ht="15.6" x14ac:dyDescent="0.3">
      <c r="A122" s="27" t="s">
        <v>100</v>
      </c>
      <c r="B122" s="28">
        <v>200</v>
      </c>
      <c r="C122" s="36">
        <v>0.13</v>
      </c>
      <c r="D122" s="36">
        <v>0.02</v>
      </c>
      <c r="E122" s="36">
        <v>15.2</v>
      </c>
      <c r="F122" s="36">
        <v>62</v>
      </c>
      <c r="G122" s="36">
        <v>0</v>
      </c>
      <c r="H122" s="36">
        <v>0</v>
      </c>
      <c r="I122" s="36">
        <v>2.83</v>
      </c>
      <c r="J122" s="101">
        <v>14.2</v>
      </c>
      <c r="K122" s="74" t="s">
        <v>19</v>
      </c>
    </row>
    <row r="123" spans="1:11" s="62" customFormat="1" ht="15.6" x14ac:dyDescent="0.3">
      <c r="A123" s="132" t="s">
        <v>115</v>
      </c>
      <c r="B123" s="61">
        <f>SUM(B118:B122)</f>
        <v>620</v>
      </c>
      <c r="C123" s="18">
        <f>SUM(C118:C122)</f>
        <v>21.7</v>
      </c>
      <c r="D123" s="18">
        <f t="shared" ref="D123:J123" si="15">SUM(D118:D122)</f>
        <v>56.260000000000005</v>
      </c>
      <c r="E123" s="18">
        <f t="shared" si="15"/>
        <v>88.22</v>
      </c>
      <c r="F123" s="18">
        <f t="shared" si="15"/>
        <v>776.69999999999993</v>
      </c>
      <c r="G123" s="18">
        <f t="shared" si="15"/>
        <v>0.48399999999999999</v>
      </c>
      <c r="H123" s="18">
        <f t="shared" si="15"/>
        <v>0.30599999999999999</v>
      </c>
      <c r="I123" s="18">
        <f t="shared" si="15"/>
        <v>6.8</v>
      </c>
      <c r="J123" s="96">
        <f t="shared" si="15"/>
        <v>89.339999999999989</v>
      </c>
      <c r="K123" s="107"/>
    </row>
    <row r="124" spans="1:11" s="62" customFormat="1" ht="16.2" x14ac:dyDescent="0.3">
      <c r="A124" s="148" t="s">
        <v>20</v>
      </c>
      <c r="B124" s="149"/>
      <c r="C124" s="149"/>
      <c r="D124" s="149"/>
      <c r="E124" s="149"/>
      <c r="F124" s="149"/>
      <c r="G124" s="149"/>
      <c r="H124" s="149"/>
      <c r="I124" s="149"/>
      <c r="J124" s="149"/>
      <c r="K124" s="150"/>
    </row>
    <row r="125" spans="1:11" s="62" customFormat="1" ht="15.6" x14ac:dyDescent="0.3">
      <c r="A125" s="76" t="s">
        <v>21</v>
      </c>
      <c r="B125" s="57">
        <v>100</v>
      </c>
      <c r="C125" s="6">
        <v>1.1100000000000001</v>
      </c>
      <c r="D125" s="6">
        <v>0.1</v>
      </c>
      <c r="E125" s="6">
        <v>3.5</v>
      </c>
      <c r="F125" s="6">
        <v>20</v>
      </c>
      <c r="G125" s="7">
        <v>1.6E-2</v>
      </c>
      <c r="H125" s="7">
        <v>0.17</v>
      </c>
      <c r="I125" s="7">
        <v>0.17</v>
      </c>
      <c r="J125" s="97">
        <v>10</v>
      </c>
      <c r="K125" s="108"/>
    </row>
    <row r="126" spans="1:11" s="62" customFormat="1" ht="15.6" x14ac:dyDescent="0.3">
      <c r="A126" s="76" t="s">
        <v>139</v>
      </c>
      <c r="B126" s="57">
        <v>200</v>
      </c>
      <c r="C126" s="22">
        <v>1.58</v>
      </c>
      <c r="D126" s="22">
        <v>2.17</v>
      </c>
      <c r="E126" s="22">
        <v>9.69</v>
      </c>
      <c r="F126" s="22">
        <v>68.599999999999994</v>
      </c>
      <c r="G126" s="22">
        <v>7.0000000000000007E-2</v>
      </c>
      <c r="H126" s="22">
        <v>0.04</v>
      </c>
      <c r="I126" s="22">
        <v>6.6</v>
      </c>
      <c r="J126" s="100">
        <v>21.36</v>
      </c>
      <c r="K126" s="79" t="s">
        <v>43</v>
      </c>
    </row>
    <row r="127" spans="1:11" s="62" customFormat="1" ht="15.6" x14ac:dyDescent="0.3">
      <c r="A127" s="76" t="s">
        <v>63</v>
      </c>
      <c r="B127" s="57">
        <v>100</v>
      </c>
      <c r="C127" s="22">
        <v>10.57</v>
      </c>
      <c r="D127" s="22">
        <v>28.16</v>
      </c>
      <c r="E127" s="22">
        <v>2.5499999999999998</v>
      </c>
      <c r="F127" s="22">
        <v>305</v>
      </c>
      <c r="G127" s="22">
        <v>0.27</v>
      </c>
      <c r="H127" s="22">
        <v>0.08</v>
      </c>
      <c r="I127" s="22">
        <v>0.17</v>
      </c>
      <c r="J127" s="100">
        <v>19.079999999999998</v>
      </c>
      <c r="K127" s="75" t="s">
        <v>62</v>
      </c>
    </row>
    <row r="128" spans="1:11" s="62" customFormat="1" ht="26.4" x14ac:dyDescent="0.3">
      <c r="A128" s="26" t="s">
        <v>32</v>
      </c>
      <c r="B128" s="25">
        <v>180</v>
      </c>
      <c r="C128" s="7">
        <v>6.6</v>
      </c>
      <c r="D128" s="7">
        <v>5.4</v>
      </c>
      <c r="E128" s="7">
        <v>31.7</v>
      </c>
      <c r="F128" s="7">
        <v>202.14</v>
      </c>
      <c r="G128" s="7">
        <v>7.0000000000000007E-2</v>
      </c>
      <c r="H128" s="7">
        <v>0.03</v>
      </c>
      <c r="I128" s="7">
        <v>0</v>
      </c>
      <c r="J128" s="97">
        <v>5.8</v>
      </c>
      <c r="K128" s="79" t="s">
        <v>85</v>
      </c>
    </row>
    <row r="129" spans="1:11" s="62" customFormat="1" ht="39.6" x14ac:dyDescent="0.3">
      <c r="A129" s="4" t="s">
        <v>70</v>
      </c>
      <c r="B129" s="5">
        <v>200</v>
      </c>
      <c r="C129" s="6">
        <f>0.8*0.2</f>
        <v>0.16000000000000003</v>
      </c>
      <c r="D129" s="6">
        <f>0.8*0.2</f>
        <v>0.16000000000000003</v>
      </c>
      <c r="E129" s="6">
        <v>27.88</v>
      </c>
      <c r="F129" s="6">
        <f>573*0.2</f>
        <v>114.60000000000001</v>
      </c>
      <c r="G129" s="7">
        <f>0.06*0.2</f>
        <v>1.2E-2</v>
      </c>
      <c r="H129" s="7">
        <f>0.04*0.2</f>
        <v>8.0000000000000002E-3</v>
      </c>
      <c r="I129" s="7">
        <f>4.5*0.2</f>
        <v>0.9</v>
      </c>
      <c r="J129" s="97">
        <v>14.18</v>
      </c>
      <c r="K129" s="93" t="s">
        <v>71</v>
      </c>
    </row>
    <row r="130" spans="1:11" s="62" customFormat="1" ht="15.6" x14ac:dyDescent="0.3">
      <c r="A130" s="12" t="s">
        <v>68</v>
      </c>
      <c r="B130" s="13">
        <v>40</v>
      </c>
      <c r="C130" s="14">
        <v>3</v>
      </c>
      <c r="D130" s="14">
        <v>1.1599999999999999</v>
      </c>
      <c r="E130" s="14">
        <v>20.56</v>
      </c>
      <c r="F130" s="14">
        <v>104.8</v>
      </c>
      <c r="G130" s="15">
        <v>0.04</v>
      </c>
      <c r="H130" s="15">
        <v>0.01</v>
      </c>
      <c r="I130" s="15">
        <v>0</v>
      </c>
      <c r="J130" s="99">
        <v>7.6</v>
      </c>
      <c r="K130" s="65" t="s">
        <v>144</v>
      </c>
    </row>
    <row r="131" spans="1:11" s="62" customFormat="1" ht="31.2" x14ac:dyDescent="0.3">
      <c r="A131" s="4" t="s">
        <v>111</v>
      </c>
      <c r="B131" s="5">
        <v>20</v>
      </c>
      <c r="C131" s="6">
        <v>1.1200000000000001</v>
      </c>
      <c r="D131" s="6">
        <v>0.22</v>
      </c>
      <c r="E131" s="6">
        <v>9.8800000000000008</v>
      </c>
      <c r="F131" s="6">
        <v>45.98</v>
      </c>
      <c r="G131" s="7">
        <v>0.02</v>
      </c>
      <c r="H131" s="7">
        <v>0</v>
      </c>
      <c r="I131" s="7">
        <v>0</v>
      </c>
      <c r="J131" s="97">
        <v>4.5999999999999996</v>
      </c>
      <c r="K131" s="142" t="s">
        <v>143</v>
      </c>
    </row>
    <row r="132" spans="1:11" s="62" customFormat="1" ht="15.6" x14ac:dyDescent="0.3">
      <c r="A132" s="132" t="s">
        <v>24</v>
      </c>
      <c r="B132" s="18">
        <f>SUM(B125:B131)</f>
        <v>840</v>
      </c>
      <c r="C132" s="18">
        <f t="shared" ref="C132:J132" si="16">SUM(C125:C131)</f>
        <v>24.14</v>
      </c>
      <c r="D132" s="18">
        <f t="shared" si="16"/>
        <v>37.36999999999999</v>
      </c>
      <c r="E132" s="18">
        <f t="shared" si="16"/>
        <v>105.75999999999999</v>
      </c>
      <c r="F132" s="18">
        <f t="shared" si="16"/>
        <v>861.12</v>
      </c>
      <c r="G132" s="18">
        <f t="shared" si="16"/>
        <v>0.49800000000000005</v>
      </c>
      <c r="H132" s="18">
        <f t="shared" si="16"/>
        <v>0.33800000000000008</v>
      </c>
      <c r="I132" s="18">
        <f t="shared" si="16"/>
        <v>7.84</v>
      </c>
      <c r="J132" s="18">
        <f t="shared" si="16"/>
        <v>82.619999999999976</v>
      </c>
      <c r="K132" s="110"/>
    </row>
    <row r="133" spans="1:11" s="62" customFormat="1" ht="15.6" x14ac:dyDescent="0.3">
      <c r="A133" s="60" t="s">
        <v>128</v>
      </c>
      <c r="B133" s="61">
        <f t="shared" ref="B133:J133" si="17">B132+B123</f>
        <v>1460</v>
      </c>
      <c r="C133" s="18">
        <f t="shared" si="17"/>
        <v>45.84</v>
      </c>
      <c r="D133" s="18">
        <f t="shared" si="17"/>
        <v>93.63</v>
      </c>
      <c r="E133" s="18">
        <f t="shared" si="17"/>
        <v>193.98</v>
      </c>
      <c r="F133" s="18">
        <f t="shared" si="17"/>
        <v>1637.82</v>
      </c>
      <c r="G133" s="18">
        <f t="shared" si="17"/>
        <v>0.98199999999999998</v>
      </c>
      <c r="H133" s="18">
        <f t="shared" si="17"/>
        <v>0.64400000000000013</v>
      </c>
      <c r="I133" s="18">
        <f t="shared" si="17"/>
        <v>14.64</v>
      </c>
      <c r="J133" s="96">
        <f t="shared" si="17"/>
        <v>171.95999999999998</v>
      </c>
      <c r="K133" s="110"/>
    </row>
    <row r="134" spans="1:11" s="59" customFormat="1" ht="31.2" customHeight="1" x14ac:dyDescent="0.3">
      <c r="A134" s="120" t="s">
        <v>37</v>
      </c>
      <c r="B134" s="61">
        <f>SUM(B34,B51,B70,B87,B105,B123)/6</f>
        <v>596.66666666666663</v>
      </c>
      <c r="C134" s="18">
        <f t="shared" ref="C134:J134" si="18">SUM(C34,C51,C70,C87,C105,C123)/6</f>
        <v>20.676333333333336</v>
      </c>
      <c r="D134" s="18">
        <f t="shared" si="18"/>
        <v>25.505666666666666</v>
      </c>
      <c r="E134" s="18">
        <f t="shared" si="18"/>
        <v>89.474666666666678</v>
      </c>
      <c r="F134" s="18">
        <f t="shared" si="18"/>
        <v>645.99333333333323</v>
      </c>
      <c r="G134" s="18">
        <f t="shared" si="18"/>
        <v>0.31566666666666671</v>
      </c>
      <c r="H134" s="18">
        <f t="shared" si="18"/>
        <v>0.3066666666666667</v>
      </c>
      <c r="I134" s="18">
        <f t="shared" si="18"/>
        <v>6.7696666666666658</v>
      </c>
      <c r="J134" s="18">
        <f t="shared" si="18"/>
        <v>161.91166666666666</v>
      </c>
      <c r="K134" s="108"/>
    </row>
    <row r="135" spans="1:11" s="59" customFormat="1" ht="15.6" customHeight="1" x14ac:dyDescent="0.3">
      <c r="A135" s="120" t="s">
        <v>38</v>
      </c>
      <c r="B135" s="61">
        <f>SUM(B43,B61,B79,B96,B114,B132)/6</f>
        <v>856.66666666666663</v>
      </c>
      <c r="C135" s="18">
        <f t="shared" ref="C135:J135" si="19">SUM(C43,C61,C79,C96,C114,C132)/6</f>
        <v>27.390000000000004</v>
      </c>
      <c r="D135" s="18">
        <f t="shared" si="19"/>
        <v>33.645000000000003</v>
      </c>
      <c r="E135" s="18">
        <f t="shared" si="19"/>
        <v>115.86333333333333</v>
      </c>
      <c r="F135" s="18">
        <f t="shared" si="19"/>
        <v>857.64666666666665</v>
      </c>
      <c r="G135" s="18">
        <f t="shared" si="19"/>
        <v>0.45566666666666672</v>
      </c>
      <c r="H135" s="18">
        <f t="shared" si="19"/>
        <v>0.45533333333333337</v>
      </c>
      <c r="I135" s="18">
        <f t="shared" si="19"/>
        <v>23.605</v>
      </c>
      <c r="J135" s="18">
        <f t="shared" si="19"/>
        <v>125.60000000000001</v>
      </c>
      <c r="K135" s="108"/>
    </row>
    <row r="136" spans="1:11" s="59" customFormat="1" ht="15.6" customHeight="1" x14ac:dyDescent="0.3">
      <c r="A136" s="154" t="s">
        <v>123</v>
      </c>
      <c r="B136" s="155"/>
      <c r="C136" s="155"/>
      <c r="D136" s="155"/>
      <c r="E136" s="155"/>
      <c r="F136" s="155"/>
      <c r="G136" s="155"/>
      <c r="H136" s="155"/>
      <c r="I136" s="155"/>
      <c r="J136" s="155"/>
      <c r="K136" s="156"/>
    </row>
    <row r="137" spans="1:11" s="59" customFormat="1" ht="16.2" customHeight="1" x14ac:dyDescent="0.3">
      <c r="A137" s="151" t="s">
        <v>56</v>
      </c>
      <c r="B137" s="152"/>
      <c r="C137" s="152"/>
      <c r="D137" s="152"/>
      <c r="E137" s="152"/>
      <c r="F137" s="152"/>
      <c r="G137" s="152"/>
      <c r="H137" s="152"/>
      <c r="I137" s="152"/>
      <c r="J137" s="152"/>
      <c r="K137" s="153"/>
    </row>
    <row r="138" spans="1:11" s="59" customFormat="1" ht="31.2" x14ac:dyDescent="0.3">
      <c r="A138" s="76" t="s">
        <v>96</v>
      </c>
      <c r="B138" s="57">
        <v>250</v>
      </c>
      <c r="C138" s="6">
        <v>7.1</v>
      </c>
      <c r="D138" s="6">
        <v>4.5999999999999996</v>
      </c>
      <c r="E138" s="6">
        <v>51.5</v>
      </c>
      <c r="F138" s="6">
        <v>277.3</v>
      </c>
      <c r="G138" s="7">
        <v>0.12</v>
      </c>
      <c r="H138" s="7">
        <v>0.11</v>
      </c>
      <c r="I138" s="7" t="s">
        <v>133</v>
      </c>
      <c r="J138" s="97">
        <v>156.19999999999999</v>
      </c>
      <c r="K138" s="79" t="s">
        <v>44</v>
      </c>
    </row>
    <row r="139" spans="1:11" s="59" customFormat="1" ht="15.6" x14ac:dyDescent="0.3">
      <c r="A139" s="76" t="s">
        <v>95</v>
      </c>
      <c r="B139" s="57">
        <v>40</v>
      </c>
      <c r="C139" s="6">
        <v>5.08</v>
      </c>
      <c r="D139" s="6">
        <v>4.5999999999999996</v>
      </c>
      <c r="E139" s="6">
        <v>0.28000000000000003</v>
      </c>
      <c r="F139" s="6">
        <v>63</v>
      </c>
      <c r="G139" s="7">
        <v>0.03</v>
      </c>
      <c r="H139" s="7">
        <v>0.03</v>
      </c>
      <c r="I139" s="7">
        <v>0</v>
      </c>
      <c r="J139" s="97">
        <v>22</v>
      </c>
      <c r="K139" s="79" t="s">
        <v>16</v>
      </c>
    </row>
    <row r="140" spans="1:11" s="59" customFormat="1" ht="20.25" customHeight="1" x14ac:dyDescent="0.3">
      <c r="A140" s="76" t="s">
        <v>98</v>
      </c>
      <c r="B140" s="57">
        <v>10</v>
      </c>
      <c r="C140" s="6">
        <v>0.08</v>
      </c>
      <c r="D140" s="6">
        <v>7.25</v>
      </c>
      <c r="E140" s="6">
        <v>0.13</v>
      </c>
      <c r="F140" s="6">
        <v>66</v>
      </c>
      <c r="G140" s="7">
        <v>0</v>
      </c>
      <c r="H140" s="7">
        <v>0.01</v>
      </c>
      <c r="I140" s="7">
        <v>0</v>
      </c>
      <c r="J140" s="97">
        <v>2.4</v>
      </c>
      <c r="K140" s="75" t="s">
        <v>97</v>
      </c>
    </row>
    <row r="141" spans="1:11" s="3" customFormat="1" ht="15.6" x14ac:dyDescent="0.3">
      <c r="A141" s="78" t="s">
        <v>99</v>
      </c>
      <c r="B141" s="33">
        <v>15</v>
      </c>
      <c r="C141" s="34">
        <v>3.48</v>
      </c>
      <c r="D141" s="34">
        <v>4.42</v>
      </c>
      <c r="E141" s="34">
        <v>0</v>
      </c>
      <c r="F141" s="34">
        <v>54</v>
      </c>
      <c r="G141" s="34">
        <v>0</v>
      </c>
      <c r="H141" s="34">
        <v>0.04</v>
      </c>
      <c r="I141" s="34">
        <v>0.105</v>
      </c>
      <c r="J141" s="104">
        <v>132</v>
      </c>
      <c r="K141" s="77" t="s">
        <v>14</v>
      </c>
    </row>
    <row r="142" spans="1:11" s="59" customFormat="1" ht="15.6" x14ac:dyDescent="0.3">
      <c r="A142" s="12" t="s">
        <v>68</v>
      </c>
      <c r="B142" s="13">
        <v>40</v>
      </c>
      <c r="C142" s="14">
        <v>3</v>
      </c>
      <c r="D142" s="14">
        <v>1.1599999999999999</v>
      </c>
      <c r="E142" s="14">
        <v>20.56</v>
      </c>
      <c r="F142" s="14">
        <v>104.8</v>
      </c>
      <c r="G142" s="15">
        <v>0.04</v>
      </c>
      <c r="H142" s="15">
        <v>0.01</v>
      </c>
      <c r="I142" s="15">
        <v>0</v>
      </c>
      <c r="J142" s="99">
        <v>7.6</v>
      </c>
      <c r="K142" s="65" t="s">
        <v>144</v>
      </c>
    </row>
    <row r="143" spans="1:11" s="38" customFormat="1" ht="15.6" x14ac:dyDescent="0.3">
      <c r="A143" s="27" t="s">
        <v>100</v>
      </c>
      <c r="B143" s="28">
        <v>200</v>
      </c>
      <c r="C143" s="36">
        <v>0.13</v>
      </c>
      <c r="D143" s="36">
        <v>0.02</v>
      </c>
      <c r="E143" s="36">
        <v>15.2</v>
      </c>
      <c r="F143" s="36">
        <v>62</v>
      </c>
      <c r="G143" s="36">
        <v>0</v>
      </c>
      <c r="H143" s="36">
        <v>0</v>
      </c>
      <c r="I143" s="36">
        <v>2.83</v>
      </c>
      <c r="J143" s="101">
        <v>14.2</v>
      </c>
      <c r="K143" s="74" t="s">
        <v>19</v>
      </c>
    </row>
    <row r="144" spans="1:11" s="59" customFormat="1" ht="15.6" x14ac:dyDescent="0.3">
      <c r="A144" s="135" t="s">
        <v>115</v>
      </c>
      <c r="B144" s="16">
        <f>SUM(B138:B143)</f>
        <v>555</v>
      </c>
      <c r="C144" s="17">
        <f t="shared" ref="C144:J144" si="20">SUM(C138:C143)</f>
        <v>18.87</v>
      </c>
      <c r="D144" s="17">
        <f t="shared" si="20"/>
        <v>22.049999999999997</v>
      </c>
      <c r="E144" s="17">
        <f t="shared" si="20"/>
        <v>87.67</v>
      </c>
      <c r="F144" s="17">
        <f t="shared" si="20"/>
        <v>627.1</v>
      </c>
      <c r="G144" s="18">
        <f t="shared" si="20"/>
        <v>0.19</v>
      </c>
      <c r="H144" s="18">
        <f t="shared" si="20"/>
        <v>0.20000000000000004</v>
      </c>
      <c r="I144" s="18">
        <f t="shared" si="20"/>
        <v>2.9350000000000001</v>
      </c>
      <c r="J144" s="96">
        <f t="shared" si="20"/>
        <v>334.40000000000003</v>
      </c>
      <c r="K144" s="108"/>
    </row>
    <row r="145" spans="1:11" s="59" customFormat="1" ht="16.2" x14ac:dyDescent="0.3">
      <c r="A145" s="151" t="s">
        <v>20</v>
      </c>
      <c r="B145" s="152"/>
      <c r="C145" s="152"/>
      <c r="D145" s="152"/>
      <c r="E145" s="152"/>
      <c r="F145" s="152"/>
      <c r="G145" s="152"/>
      <c r="H145" s="152"/>
      <c r="I145" s="152"/>
      <c r="J145" s="152"/>
      <c r="K145" s="153"/>
    </row>
    <row r="146" spans="1:11" s="59" customFormat="1" ht="15.6" x14ac:dyDescent="0.3">
      <c r="A146" s="4" t="s">
        <v>21</v>
      </c>
      <c r="B146" s="5">
        <v>100</v>
      </c>
      <c r="C146" s="6">
        <v>1.1100000000000001</v>
      </c>
      <c r="D146" s="6">
        <v>0.1</v>
      </c>
      <c r="E146" s="6">
        <v>3.5</v>
      </c>
      <c r="F146" s="6">
        <v>20</v>
      </c>
      <c r="G146" s="7">
        <v>1.6E-2</v>
      </c>
      <c r="H146" s="7">
        <v>0.17</v>
      </c>
      <c r="I146" s="7">
        <v>0.17</v>
      </c>
      <c r="J146" s="97">
        <v>10</v>
      </c>
      <c r="K146" s="108"/>
    </row>
    <row r="147" spans="1:11" s="59" customFormat="1" ht="15.6" x14ac:dyDescent="0.3">
      <c r="A147" s="19" t="s">
        <v>69</v>
      </c>
      <c r="B147" s="20">
        <v>200</v>
      </c>
      <c r="C147" s="21">
        <v>1.44</v>
      </c>
      <c r="D147" s="21">
        <v>3.94</v>
      </c>
      <c r="E147" s="21">
        <v>8.75</v>
      </c>
      <c r="F147" s="21">
        <v>83</v>
      </c>
      <c r="G147" s="22">
        <v>0.04</v>
      </c>
      <c r="H147" s="22">
        <v>0.04</v>
      </c>
      <c r="I147" s="22">
        <v>8.5399999999999991</v>
      </c>
      <c r="J147" s="100">
        <v>39.78</v>
      </c>
      <c r="K147" s="68">
        <v>82</v>
      </c>
    </row>
    <row r="148" spans="1:11" s="59" customFormat="1" ht="40.799999999999997" customHeight="1" x14ac:dyDescent="0.3">
      <c r="A148" s="76" t="s">
        <v>102</v>
      </c>
      <c r="B148" s="57">
        <v>100</v>
      </c>
      <c r="C148" s="21">
        <v>12.44</v>
      </c>
      <c r="D148" s="21">
        <v>18.55</v>
      </c>
      <c r="E148" s="21">
        <v>7.33</v>
      </c>
      <c r="F148" s="21">
        <v>247.22</v>
      </c>
      <c r="G148" s="22">
        <v>0.03</v>
      </c>
      <c r="H148" s="22">
        <v>0.1</v>
      </c>
      <c r="I148" s="22">
        <v>0.9</v>
      </c>
      <c r="J148" s="100">
        <v>44</v>
      </c>
      <c r="K148" s="79" t="s">
        <v>101</v>
      </c>
    </row>
    <row r="149" spans="1:11" s="59" customFormat="1" ht="15.6" x14ac:dyDescent="0.3">
      <c r="A149" s="78" t="s">
        <v>93</v>
      </c>
      <c r="B149" s="33">
        <v>180</v>
      </c>
      <c r="C149" s="22">
        <v>7.58</v>
      </c>
      <c r="D149" s="22">
        <v>5.4</v>
      </c>
      <c r="E149" s="22">
        <v>46.62</v>
      </c>
      <c r="F149" s="22">
        <v>265.2</v>
      </c>
      <c r="G149" s="22">
        <v>0.14000000000000001</v>
      </c>
      <c r="H149" s="22">
        <v>0.06</v>
      </c>
      <c r="I149" s="22">
        <v>0</v>
      </c>
      <c r="J149" s="100">
        <v>28.86</v>
      </c>
      <c r="K149" s="77" t="s">
        <v>82</v>
      </c>
    </row>
    <row r="150" spans="1:11" s="59" customFormat="1" ht="39.6" x14ac:dyDescent="0.3">
      <c r="A150" s="4" t="s">
        <v>70</v>
      </c>
      <c r="B150" s="5">
        <v>200</v>
      </c>
      <c r="C150" s="6">
        <f>0.8*0.2</f>
        <v>0.16000000000000003</v>
      </c>
      <c r="D150" s="6">
        <f>0.8*0.2</f>
        <v>0.16000000000000003</v>
      </c>
      <c r="E150" s="6">
        <v>27.88</v>
      </c>
      <c r="F150" s="6">
        <f>573*0.2</f>
        <v>114.60000000000001</v>
      </c>
      <c r="G150" s="7">
        <f>0.06*0.2</f>
        <v>1.2E-2</v>
      </c>
      <c r="H150" s="7">
        <f>0.04*0.2</f>
        <v>8.0000000000000002E-3</v>
      </c>
      <c r="I150" s="7">
        <f>4.5*0.2</f>
        <v>0.9</v>
      </c>
      <c r="J150" s="97">
        <v>14.18</v>
      </c>
      <c r="K150" s="93" t="s">
        <v>71</v>
      </c>
    </row>
    <row r="151" spans="1:11" s="59" customFormat="1" ht="15.6" x14ac:dyDescent="0.3">
      <c r="A151" s="12" t="s">
        <v>68</v>
      </c>
      <c r="B151" s="13">
        <v>40</v>
      </c>
      <c r="C151" s="14">
        <v>3</v>
      </c>
      <c r="D151" s="14">
        <v>1.1599999999999999</v>
      </c>
      <c r="E151" s="14">
        <v>20.56</v>
      </c>
      <c r="F151" s="14">
        <v>104.8</v>
      </c>
      <c r="G151" s="15">
        <v>0.04</v>
      </c>
      <c r="H151" s="15">
        <v>0.01</v>
      </c>
      <c r="I151" s="15">
        <v>0</v>
      </c>
      <c r="J151" s="99">
        <v>7.6</v>
      </c>
      <c r="K151" s="65" t="s">
        <v>144</v>
      </c>
    </row>
    <row r="152" spans="1:11" s="59" customFormat="1" ht="31.2" x14ac:dyDescent="0.3">
      <c r="A152" s="4" t="s">
        <v>111</v>
      </c>
      <c r="B152" s="5">
        <v>20</v>
      </c>
      <c r="C152" s="6">
        <v>1.1200000000000001</v>
      </c>
      <c r="D152" s="6">
        <v>0.22</v>
      </c>
      <c r="E152" s="6">
        <v>9.8800000000000008</v>
      </c>
      <c r="F152" s="6">
        <v>45.98</v>
      </c>
      <c r="G152" s="7">
        <v>0.02</v>
      </c>
      <c r="H152" s="7">
        <v>0</v>
      </c>
      <c r="I152" s="7">
        <v>0</v>
      </c>
      <c r="J152" s="97">
        <v>4.5999999999999996</v>
      </c>
      <c r="K152" s="142" t="s">
        <v>143</v>
      </c>
    </row>
    <row r="153" spans="1:11" s="59" customFormat="1" ht="15.6" x14ac:dyDescent="0.3">
      <c r="A153" s="135" t="s">
        <v>24</v>
      </c>
      <c r="B153" s="16">
        <f>SUM(B146:B152)</f>
        <v>840</v>
      </c>
      <c r="C153" s="17">
        <f t="shared" ref="C153:J153" si="21">SUM(C146:C152)</f>
        <v>26.85</v>
      </c>
      <c r="D153" s="17">
        <f t="shared" si="21"/>
        <v>29.53</v>
      </c>
      <c r="E153" s="17">
        <f t="shared" si="21"/>
        <v>124.51999999999998</v>
      </c>
      <c r="F153" s="17">
        <f t="shared" si="21"/>
        <v>880.80000000000007</v>
      </c>
      <c r="G153" s="18">
        <f t="shared" si="21"/>
        <v>0.29800000000000004</v>
      </c>
      <c r="H153" s="18">
        <f t="shared" si="21"/>
        <v>0.38800000000000007</v>
      </c>
      <c r="I153" s="18">
        <f t="shared" si="21"/>
        <v>10.51</v>
      </c>
      <c r="J153" s="96">
        <f t="shared" si="21"/>
        <v>149.01999999999998</v>
      </c>
      <c r="K153" s="108"/>
    </row>
    <row r="154" spans="1:11" s="59" customFormat="1" ht="15.6" x14ac:dyDescent="0.3">
      <c r="A154" s="135" t="s">
        <v>112</v>
      </c>
      <c r="B154" s="16">
        <f>B153+B144</f>
        <v>1395</v>
      </c>
      <c r="C154" s="17">
        <f t="shared" ref="C154:J154" si="22">C153+C144</f>
        <v>45.72</v>
      </c>
      <c r="D154" s="17">
        <f t="shared" si="22"/>
        <v>51.58</v>
      </c>
      <c r="E154" s="17">
        <f t="shared" si="22"/>
        <v>212.19</v>
      </c>
      <c r="F154" s="17">
        <f t="shared" si="22"/>
        <v>1507.9</v>
      </c>
      <c r="G154" s="18">
        <f t="shared" si="22"/>
        <v>0.48800000000000004</v>
      </c>
      <c r="H154" s="18">
        <f t="shared" si="22"/>
        <v>0.58800000000000008</v>
      </c>
      <c r="I154" s="18">
        <f t="shared" si="22"/>
        <v>13.445</v>
      </c>
      <c r="J154" s="96">
        <f t="shared" si="22"/>
        <v>483.42</v>
      </c>
      <c r="K154" s="108"/>
    </row>
    <row r="155" spans="1:11" s="59" customFormat="1" ht="15.6" customHeight="1" x14ac:dyDescent="0.3">
      <c r="A155" s="114" t="s">
        <v>124</v>
      </c>
      <c r="B155" s="115"/>
      <c r="C155" s="115"/>
      <c r="D155" s="115"/>
      <c r="E155" s="115"/>
      <c r="F155" s="116"/>
      <c r="G155" s="80"/>
      <c r="H155" s="80"/>
      <c r="I155" s="80"/>
      <c r="J155" s="103"/>
      <c r="K155" s="108"/>
    </row>
    <row r="156" spans="1:11" s="59" customFormat="1" ht="17.399999999999999" customHeight="1" x14ac:dyDescent="0.3">
      <c r="A156" s="151" t="s">
        <v>56</v>
      </c>
      <c r="B156" s="152"/>
      <c r="C156" s="152"/>
      <c r="D156" s="152"/>
      <c r="E156" s="152"/>
      <c r="F156" s="152"/>
      <c r="G156" s="152"/>
      <c r="H156" s="152"/>
      <c r="I156" s="152"/>
      <c r="J156" s="152"/>
      <c r="K156" s="153"/>
    </row>
    <row r="157" spans="1:11" s="59" customFormat="1" ht="31.2" x14ac:dyDescent="0.3">
      <c r="A157" s="76" t="s">
        <v>103</v>
      </c>
      <c r="B157" s="57">
        <v>200</v>
      </c>
      <c r="C157" s="22">
        <v>14.9</v>
      </c>
      <c r="D157" s="22">
        <v>13.1</v>
      </c>
      <c r="E157" s="22">
        <v>78.5</v>
      </c>
      <c r="F157" s="22">
        <v>492.4</v>
      </c>
      <c r="G157" s="22">
        <v>0.09</v>
      </c>
      <c r="H157" s="22">
        <v>0.25</v>
      </c>
      <c r="I157" s="22">
        <v>3.2</v>
      </c>
      <c r="J157" s="100">
        <v>161.19999999999999</v>
      </c>
      <c r="K157" s="77" t="s">
        <v>30</v>
      </c>
    </row>
    <row r="158" spans="1:11" s="59" customFormat="1" ht="15.6" x14ac:dyDescent="0.3">
      <c r="A158" s="4" t="s">
        <v>18</v>
      </c>
      <c r="B158" s="5">
        <v>100</v>
      </c>
      <c r="C158" s="6">
        <v>0.4</v>
      </c>
      <c r="D158" s="6">
        <v>0.4</v>
      </c>
      <c r="E158" s="6">
        <v>9.8000000000000007</v>
      </c>
      <c r="F158" s="6">
        <v>47</v>
      </c>
      <c r="G158" s="7">
        <v>0.03</v>
      </c>
      <c r="H158" s="7">
        <v>0.02</v>
      </c>
      <c r="I158" s="7">
        <v>10</v>
      </c>
      <c r="J158" s="97">
        <v>16</v>
      </c>
      <c r="K158" s="67" t="s">
        <v>17</v>
      </c>
    </row>
    <row r="159" spans="1:11" s="59" customFormat="1" ht="15.6" x14ac:dyDescent="0.3">
      <c r="A159" s="27" t="s">
        <v>134</v>
      </c>
      <c r="B159" s="28">
        <v>215</v>
      </c>
      <c r="C159" s="36">
        <v>7.0000000000000007E-2</v>
      </c>
      <c r="D159" s="36">
        <v>0.02</v>
      </c>
      <c r="E159" s="36">
        <v>15</v>
      </c>
      <c r="F159" s="36">
        <v>60</v>
      </c>
      <c r="G159" s="36">
        <v>0</v>
      </c>
      <c r="H159" s="36">
        <v>0</v>
      </c>
      <c r="I159" s="36">
        <v>0.03</v>
      </c>
      <c r="J159" s="101">
        <v>11.1</v>
      </c>
      <c r="K159" s="74" t="s">
        <v>25</v>
      </c>
    </row>
    <row r="160" spans="1:11" s="59" customFormat="1" ht="15.6" x14ac:dyDescent="0.3">
      <c r="A160" s="12" t="s">
        <v>68</v>
      </c>
      <c r="B160" s="13">
        <v>40</v>
      </c>
      <c r="C160" s="14">
        <v>3</v>
      </c>
      <c r="D160" s="14">
        <v>1.1599999999999999</v>
      </c>
      <c r="E160" s="14">
        <v>20.56</v>
      </c>
      <c r="F160" s="14">
        <v>104.8</v>
      </c>
      <c r="G160" s="15">
        <v>0.04</v>
      </c>
      <c r="H160" s="15">
        <v>0.01</v>
      </c>
      <c r="I160" s="15">
        <v>0</v>
      </c>
      <c r="J160" s="99">
        <v>7.6</v>
      </c>
      <c r="K160" s="65" t="s">
        <v>144</v>
      </c>
    </row>
    <row r="161" spans="1:11" s="59" customFormat="1" ht="15.6" x14ac:dyDescent="0.3">
      <c r="A161" s="135" t="s">
        <v>115</v>
      </c>
      <c r="B161" s="16">
        <f>SUM(B157:B160)</f>
        <v>555</v>
      </c>
      <c r="C161" s="17">
        <f t="shared" ref="C161:J161" si="23">SUM(C157:C160)</f>
        <v>18.37</v>
      </c>
      <c r="D161" s="138">
        <f t="shared" si="23"/>
        <v>14.68</v>
      </c>
      <c r="E161" s="17">
        <f t="shared" si="23"/>
        <v>123.86</v>
      </c>
      <c r="F161" s="17">
        <f t="shared" si="23"/>
        <v>704.19999999999993</v>
      </c>
      <c r="G161" s="18">
        <f t="shared" si="23"/>
        <v>0.16</v>
      </c>
      <c r="H161" s="18">
        <f t="shared" si="23"/>
        <v>0.28000000000000003</v>
      </c>
      <c r="I161" s="18">
        <f t="shared" si="23"/>
        <v>13.229999999999999</v>
      </c>
      <c r="J161" s="96">
        <f t="shared" si="23"/>
        <v>195.89999999999998</v>
      </c>
      <c r="K161" s="108"/>
    </row>
    <row r="162" spans="1:11" s="59" customFormat="1" ht="16.2" x14ac:dyDescent="0.3">
      <c r="A162" s="151" t="s">
        <v>20</v>
      </c>
      <c r="B162" s="152"/>
      <c r="C162" s="152"/>
      <c r="D162" s="152"/>
      <c r="E162" s="152"/>
      <c r="F162" s="152"/>
      <c r="G162" s="152"/>
      <c r="H162" s="152"/>
      <c r="I162" s="152"/>
      <c r="J162" s="152"/>
      <c r="K162" s="153"/>
    </row>
    <row r="163" spans="1:11" s="59" customFormat="1" ht="15.6" x14ac:dyDescent="0.3">
      <c r="A163" s="4" t="s">
        <v>21</v>
      </c>
      <c r="B163" s="5">
        <v>100</v>
      </c>
      <c r="C163" s="6">
        <v>1.1100000000000001</v>
      </c>
      <c r="D163" s="6">
        <v>0.1</v>
      </c>
      <c r="E163" s="6">
        <v>3.5</v>
      </c>
      <c r="F163" s="6">
        <v>20</v>
      </c>
      <c r="G163" s="7">
        <v>1.6E-2</v>
      </c>
      <c r="H163" s="7">
        <v>0.17</v>
      </c>
      <c r="I163" s="7">
        <v>0.17</v>
      </c>
      <c r="J163" s="97">
        <v>10</v>
      </c>
      <c r="K163" s="108"/>
    </row>
    <row r="164" spans="1:11" s="59" customFormat="1" ht="15.6" x14ac:dyDescent="0.3">
      <c r="A164" s="76" t="s">
        <v>140</v>
      </c>
      <c r="B164" s="57">
        <v>200</v>
      </c>
      <c r="C164" s="21">
        <v>1.19</v>
      </c>
      <c r="D164" s="21">
        <v>3.93</v>
      </c>
      <c r="E164" s="21">
        <v>4.87</v>
      </c>
      <c r="F164" s="21">
        <v>61</v>
      </c>
      <c r="G164" s="22">
        <v>0.03</v>
      </c>
      <c r="H164" s="22">
        <v>0.03</v>
      </c>
      <c r="I164" s="22">
        <v>7.9</v>
      </c>
      <c r="J164" s="100">
        <v>28.7</v>
      </c>
      <c r="K164" s="79" t="s">
        <v>41</v>
      </c>
    </row>
    <row r="165" spans="1:11" s="38" customFormat="1" ht="16.5" customHeight="1" x14ac:dyDescent="0.3">
      <c r="A165" s="78" t="s">
        <v>72</v>
      </c>
      <c r="B165" s="139">
        <v>200</v>
      </c>
      <c r="C165" s="15">
        <v>18.010000000000002</v>
      </c>
      <c r="D165" s="15">
        <v>8.9499999999999993</v>
      </c>
      <c r="E165" s="15">
        <v>36.450000000000003</v>
      </c>
      <c r="F165" s="15">
        <v>298.66000000000003</v>
      </c>
      <c r="G165" s="15">
        <v>0.14000000000000001</v>
      </c>
      <c r="H165" s="15">
        <v>0.14000000000000001</v>
      </c>
      <c r="I165" s="15">
        <v>6.5</v>
      </c>
      <c r="J165" s="99">
        <v>36.090000000000003</v>
      </c>
      <c r="K165" s="77" t="s">
        <v>29</v>
      </c>
    </row>
    <row r="166" spans="1:11" s="59" customFormat="1" ht="39.6" x14ac:dyDescent="0.3">
      <c r="A166" s="4" t="s">
        <v>70</v>
      </c>
      <c r="B166" s="5">
        <v>200</v>
      </c>
      <c r="C166" s="6">
        <f>0.8*0.2</f>
        <v>0.16000000000000003</v>
      </c>
      <c r="D166" s="6">
        <f>0.8*0.2</f>
        <v>0.16000000000000003</v>
      </c>
      <c r="E166" s="6">
        <v>27.88</v>
      </c>
      <c r="F166" s="6">
        <f>573*0.2</f>
        <v>114.60000000000001</v>
      </c>
      <c r="G166" s="7">
        <f>0.06*0.2</f>
        <v>1.2E-2</v>
      </c>
      <c r="H166" s="7">
        <f>0.04*0.2</f>
        <v>8.0000000000000002E-3</v>
      </c>
      <c r="I166" s="7">
        <f>4.5*0.2</f>
        <v>0.9</v>
      </c>
      <c r="J166" s="97">
        <v>14.18</v>
      </c>
      <c r="K166" s="93" t="s">
        <v>71</v>
      </c>
    </row>
    <row r="167" spans="1:11" s="59" customFormat="1" ht="15.6" x14ac:dyDescent="0.3">
      <c r="A167" s="4" t="s">
        <v>18</v>
      </c>
      <c r="B167" s="5">
        <v>100</v>
      </c>
      <c r="C167" s="6">
        <v>0.4</v>
      </c>
      <c r="D167" s="6">
        <v>0.4</v>
      </c>
      <c r="E167" s="6">
        <v>9.8000000000000007</v>
      </c>
      <c r="F167" s="6">
        <v>47</v>
      </c>
      <c r="G167" s="7">
        <v>0.03</v>
      </c>
      <c r="H167" s="7">
        <v>0.02</v>
      </c>
      <c r="I167" s="7">
        <v>10</v>
      </c>
      <c r="J167" s="97">
        <v>16</v>
      </c>
      <c r="K167" s="67" t="s">
        <v>17</v>
      </c>
    </row>
    <row r="168" spans="1:11" s="59" customFormat="1" ht="15.6" x14ac:dyDescent="0.3">
      <c r="A168" s="12" t="s">
        <v>68</v>
      </c>
      <c r="B168" s="13">
        <v>40</v>
      </c>
      <c r="C168" s="14">
        <v>3</v>
      </c>
      <c r="D168" s="14">
        <v>1.1599999999999999</v>
      </c>
      <c r="E168" s="14">
        <v>20.56</v>
      </c>
      <c r="F168" s="14">
        <v>104.8</v>
      </c>
      <c r="G168" s="15">
        <v>0.04</v>
      </c>
      <c r="H168" s="15">
        <v>0.01</v>
      </c>
      <c r="I168" s="15">
        <v>0</v>
      </c>
      <c r="J168" s="99">
        <v>7.6</v>
      </c>
      <c r="K168" s="65" t="s">
        <v>144</v>
      </c>
    </row>
    <row r="169" spans="1:11" s="59" customFormat="1" ht="31.2" x14ac:dyDescent="0.3">
      <c r="A169" s="4" t="s">
        <v>111</v>
      </c>
      <c r="B169" s="5">
        <v>20</v>
      </c>
      <c r="C169" s="6">
        <v>1.1200000000000001</v>
      </c>
      <c r="D169" s="6">
        <v>0.22</v>
      </c>
      <c r="E169" s="6">
        <v>9.8800000000000008</v>
      </c>
      <c r="F169" s="6">
        <v>45.98</v>
      </c>
      <c r="G169" s="7">
        <v>0.02</v>
      </c>
      <c r="H169" s="7">
        <v>0</v>
      </c>
      <c r="I169" s="7">
        <v>0</v>
      </c>
      <c r="J169" s="97">
        <v>4.5999999999999996</v>
      </c>
      <c r="K169" s="142" t="s">
        <v>143</v>
      </c>
    </row>
    <row r="170" spans="1:11" s="59" customFormat="1" ht="15.6" x14ac:dyDescent="0.3">
      <c r="A170" s="135" t="s">
        <v>24</v>
      </c>
      <c r="B170" s="16">
        <f>SUM(B163:B169)</f>
        <v>860</v>
      </c>
      <c r="C170" s="17">
        <f t="shared" ref="C170:J170" si="24">SUM(C163:C169)</f>
        <v>24.990000000000002</v>
      </c>
      <c r="D170" s="17">
        <f t="shared" si="24"/>
        <v>14.920000000000002</v>
      </c>
      <c r="E170" s="17">
        <f t="shared" si="24"/>
        <v>112.94</v>
      </c>
      <c r="F170" s="17">
        <f t="shared" si="24"/>
        <v>692.04</v>
      </c>
      <c r="G170" s="18">
        <f t="shared" si="24"/>
        <v>0.28800000000000003</v>
      </c>
      <c r="H170" s="18">
        <f t="shared" si="24"/>
        <v>0.37800000000000006</v>
      </c>
      <c r="I170" s="18">
        <f t="shared" si="24"/>
        <v>25.47</v>
      </c>
      <c r="J170" s="96">
        <f t="shared" si="24"/>
        <v>117.16999999999999</v>
      </c>
      <c r="K170" s="108"/>
    </row>
    <row r="171" spans="1:11" s="59" customFormat="1" ht="15.6" x14ac:dyDescent="0.3">
      <c r="A171" s="63" t="s">
        <v>116</v>
      </c>
      <c r="B171" s="16">
        <f>B170+B161</f>
        <v>1415</v>
      </c>
      <c r="C171" s="17">
        <f t="shared" ref="C171:J171" si="25">C170+C161</f>
        <v>43.36</v>
      </c>
      <c r="D171" s="17">
        <f t="shared" si="25"/>
        <v>29.6</v>
      </c>
      <c r="E171" s="17">
        <f t="shared" si="25"/>
        <v>236.8</v>
      </c>
      <c r="F171" s="17">
        <f t="shared" si="25"/>
        <v>1396.2399999999998</v>
      </c>
      <c r="G171" s="18">
        <f t="shared" si="25"/>
        <v>0.44800000000000006</v>
      </c>
      <c r="H171" s="18">
        <f t="shared" si="25"/>
        <v>0.65800000000000014</v>
      </c>
      <c r="I171" s="18">
        <f t="shared" si="25"/>
        <v>38.699999999999996</v>
      </c>
      <c r="J171" s="96">
        <f t="shared" si="25"/>
        <v>313.06999999999994</v>
      </c>
      <c r="K171" s="108"/>
    </row>
    <row r="172" spans="1:11" s="59" customFormat="1" ht="15.6" customHeight="1" x14ac:dyDescent="0.3">
      <c r="A172" s="114" t="s">
        <v>125</v>
      </c>
      <c r="B172" s="115"/>
      <c r="C172" s="115"/>
      <c r="D172" s="115"/>
      <c r="E172" s="115"/>
      <c r="F172" s="116"/>
      <c r="G172" s="80"/>
      <c r="H172" s="80"/>
      <c r="I172" s="80"/>
      <c r="J172" s="103"/>
      <c r="K172" s="108"/>
    </row>
    <row r="173" spans="1:11" s="59" customFormat="1" ht="16.2" customHeight="1" x14ac:dyDescent="0.3">
      <c r="A173" s="151" t="s">
        <v>56</v>
      </c>
      <c r="B173" s="152"/>
      <c r="C173" s="152"/>
      <c r="D173" s="152"/>
      <c r="E173" s="152"/>
      <c r="F173" s="152"/>
      <c r="G173" s="152"/>
      <c r="H173" s="152"/>
      <c r="I173" s="152"/>
      <c r="J173" s="152"/>
      <c r="K173" s="153"/>
    </row>
    <row r="174" spans="1:11" s="59" customFormat="1" ht="20.25" customHeight="1" x14ac:dyDescent="0.3">
      <c r="A174" s="26" t="s">
        <v>21</v>
      </c>
      <c r="B174" s="25">
        <v>100</v>
      </c>
      <c r="C174" s="6">
        <v>1.1100000000000001</v>
      </c>
      <c r="D174" s="6">
        <v>0.1</v>
      </c>
      <c r="E174" s="6">
        <v>3.5</v>
      </c>
      <c r="F174" s="6">
        <v>20</v>
      </c>
      <c r="G174" s="7">
        <v>1.6E-2</v>
      </c>
      <c r="H174" s="7">
        <v>0.17</v>
      </c>
      <c r="I174" s="7">
        <v>0.17</v>
      </c>
      <c r="J174" s="97">
        <v>10</v>
      </c>
      <c r="K174" s="108"/>
    </row>
    <row r="175" spans="1:11" s="59" customFormat="1" ht="32.4" customHeight="1" x14ac:dyDescent="0.3">
      <c r="A175" s="76" t="s">
        <v>104</v>
      </c>
      <c r="B175" s="57">
        <v>100</v>
      </c>
      <c r="C175" s="22">
        <v>10.039999999999999</v>
      </c>
      <c r="D175" s="22">
        <v>11.33</v>
      </c>
      <c r="E175" s="22">
        <v>11.87</v>
      </c>
      <c r="F175" s="22">
        <v>190</v>
      </c>
      <c r="G175" s="22">
        <v>7.0000000000000007E-2</v>
      </c>
      <c r="H175" s="22">
        <v>7.0000000000000007E-2</v>
      </c>
      <c r="I175" s="22">
        <v>0.65</v>
      </c>
      <c r="J175" s="100">
        <v>44.22</v>
      </c>
      <c r="K175" s="79" t="s">
        <v>45</v>
      </c>
    </row>
    <row r="176" spans="1:11" s="59" customFormat="1" ht="26.4" x14ac:dyDescent="0.3">
      <c r="A176" s="4" t="s">
        <v>23</v>
      </c>
      <c r="B176" s="5">
        <v>180</v>
      </c>
      <c r="C176" s="6">
        <v>10.32</v>
      </c>
      <c r="D176" s="6">
        <v>7.3</v>
      </c>
      <c r="E176" s="6">
        <v>46.36</v>
      </c>
      <c r="F176" s="6">
        <v>292.5</v>
      </c>
      <c r="G176" s="7">
        <v>0.25</v>
      </c>
      <c r="H176" s="7">
        <v>0.13</v>
      </c>
      <c r="I176" s="7">
        <v>0</v>
      </c>
      <c r="J176" s="97">
        <v>17.78</v>
      </c>
      <c r="K176" s="65" t="s">
        <v>82</v>
      </c>
    </row>
    <row r="177" spans="1:11" s="59" customFormat="1" ht="15.6" x14ac:dyDescent="0.3">
      <c r="A177" s="27" t="s">
        <v>26</v>
      </c>
      <c r="B177" s="28">
        <v>200</v>
      </c>
      <c r="C177" s="36">
        <v>7.0000000000000007E-2</v>
      </c>
      <c r="D177" s="36">
        <v>0.02</v>
      </c>
      <c r="E177" s="36">
        <v>15</v>
      </c>
      <c r="F177" s="36">
        <v>60</v>
      </c>
      <c r="G177" s="36">
        <v>0</v>
      </c>
      <c r="H177" s="36">
        <v>0</v>
      </c>
      <c r="I177" s="36">
        <v>0.03</v>
      </c>
      <c r="J177" s="101">
        <v>11.1</v>
      </c>
      <c r="K177" s="74" t="s">
        <v>25</v>
      </c>
    </row>
    <row r="178" spans="1:11" s="59" customFormat="1" ht="15.6" x14ac:dyDescent="0.3">
      <c r="A178" s="12" t="s">
        <v>68</v>
      </c>
      <c r="B178" s="13">
        <v>40</v>
      </c>
      <c r="C178" s="14">
        <v>3</v>
      </c>
      <c r="D178" s="14">
        <v>1.1599999999999999</v>
      </c>
      <c r="E178" s="14">
        <v>20.56</v>
      </c>
      <c r="F178" s="14">
        <v>104.8</v>
      </c>
      <c r="G178" s="15">
        <v>0.04</v>
      </c>
      <c r="H178" s="15">
        <v>0.01</v>
      </c>
      <c r="I178" s="15">
        <v>0</v>
      </c>
      <c r="J178" s="99">
        <v>7.6</v>
      </c>
      <c r="K178" s="65" t="s">
        <v>144</v>
      </c>
    </row>
    <row r="179" spans="1:11" s="59" customFormat="1" ht="15.6" x14ac:dyDescent="0.3">
      <c r="A179" s="132" t="s">
        <v>115</v>
      </c>
      <c r="B179" s="61">
        <f>SUM(B174:B178)</f>
        <v>620</v>
      </c>
      <c r="C179" s="18">
        <f t="shared" ref="C179:J179" si="26">SUM(C174:C178)</f>
        <v>24.54</v>
      </c>
      <c r="D179" s="18">
        <f t="shared" si="26"/>
        <v>19.91</v>
      </c>
      <c r="E179" s="18">
        <f t="shared" si="26"/>
        <v>97.289999999999992</v>
      </c>
      <c r="F179" s="18">
        <f t="shared" si="26"/>
        <v>667.3</v>
      </c>
      <c r="G179" s="18">
        <f t="shared" si="26"/>
        <v>0.376</v>
      </c>
      <c r="H179" s="18">
        <f t="shared" si="26"/>
        <v>0.38</v>
      </c>
      <c r="I179" s="18">
        <f t="shared" si="26"/>
        <v>0.85000000000000009</v>
      </c>
      <c r="J179" s="96">
        <f t="shared" si="26"/>
        <v>90.699999999999989</v>
      </c>
      <c r="K179" s="108"/>
    </row>
    <row r="180" spans="1:11" s="59" customFormat="1" ht="16.2" x14ac:dyDescent="0.3">
      <c r="A180" s="148" t="s">
        <v>20</v>
      </c>
      <c r="B180" s="149"/>
      <c r="C180" s="149"/>
      <c r="D180" s="149"/>
      <c r="E180" s="149"/>
      <c r="F180" s="149"/>
      <c r="G180" s="149"/>
      <c r="H180" s="149"/>
      <c r="I180" s="149"/>
      <c r="J180" s="149"/>
      <c r="K180" s="150"/>
    </row>
    <row r="181" spans="1:11" s="59" customFormat="1" ht="15.6" x14ac:dyDescent="0.3">
      <c r="A181" s="26" t="s">
        <v>21</v>
      </c>
      <c r="B181" s="25">
        <v>100</v>
      </c>
      <c r="C181" s="6">
        <v>1.1100000000000001</v>
      </c>
      <c r="D181" s="6">
        <v>0.1</v>
      </c>
      <c r="E181" s="6">
        <v>3.5</v>
      </c>
      <c r="F181" s="6">
        <v>20</v>
      </c>
      <c r="G181" s="7">
        <v>1.6E-2</v>
      </c>
      <c r="H181" s="7">
        <v>0.17</v>
      </c>
      <c r="I181" s="7">
        <v>0.17</v>
      </c>
      <c r="J181" s="97">
        <v>10</v>
      </c>
      <c r="K181" s="108"/>
    </row>
    <row r="182" spans="1:11" s="59" customFormat="1" ht="46.8" x14ac:dyDescent="0.3">
      <c r="A182" s="29" t="s">
        <v>74</v>
      </c>
      <c r="B182" s="56">
        <v>200</v>
      </c>
      <c r="C182" s="35">
        <v>2.15</v>
      </c>
      <c r="D182" s="35">
        <v>2.27</v>
      </c>
      <c r="E182" s="35">
        <v>13.96</v>
      </c>
      <c r="F182" s="35">
        <v>94.6</v>
      </c>
      <c r="G182" s="35">
        <v>0.09</v>
      </c>
      <c r="H182" s="35">
        <v>0.05</v>
      </c>
      <c r="I182" s="35">
        <v>6.6</v>
      </c>
      <c r="J182" s="102">
        <v>23.36</v>
      </c>
      <c r="K182" s="72" t="s">
        <v>73</v>
      </c>
    </row>
    <row r="183" spans="1:11" s="59" customFormat="1" ht="20.25" customHeight="1" x14ac:dyDescent="0.3">
      <c r="A183" s="76" t="s">
        <v>63</v>
      </c>
      <c r="B183" s="57">
        <v>100</v>
      </c>
      <c r="C183" s="22">
        <v>10.57</v>
      </c>
      <c r="D183" s="22">
        <v>28.16</v>
      </c>
      <c r="E183" s="22">
        <v>2.5499999999999998</v>
      </c>
      <c r="F183" s="22">
        <v>305</v>
      </c>
      <c r="G183" s="22">
        <v>0.27</v>
      </c>
      <c r="H183" s="22">
        <v>0.08</v>
      </c>
      <c r="I183" s="22">
        <v>0.17</v>
      </c>
      <c r="J183" s="100">
        <v>19.079999999999998</v>
      </c>
      <c r="K183" s="75" t="s">
        <v>62</v>
      </c>
    </row>
    <row r="184" spans="1:11" s="64" customFormat="1" ht="26.4" x14ac:dyDescent="0.35">
      <c r="A184" s="76" t="s">
        <v>106</v>
      </c>
      <c r="B184" s="57">
        <v>180</v>
      </c>
      <c r="C184" s="22">
        <v>5.76</v>
      </c>
      <c r="D184" s="22">
        <v>5.28</v>
      </c>
      <c r="E184" s="22">
        <v>36.96</v>
      </c>
      <c r="F184" s="22">
        <v>219</v>
      </c>
      <c r="G184" s="22">
        <v>0.108</v>
      </c>
      <c r="H184" s="22">
        <v>3.5999999999999997E-2</v>
      </c>
      <c r="I184" s="22">
        <v>0</v>
      </c>
      <c r="J184" s="100">
        <v>47.04</v>
      </c>
      <c r="K184" s="79" t="s">
        <v>82</v>
      </c>
    </row>
    <row r="185" spans="1:11" s="59" customFormat="1" ht="39.6" x14ac:dyDescent="0.3">
      <c r="A185" s="4" t="s">
        <v>70</v>
      </c>
      <c r="B185" s="5">
        <v>200</v>
      </c>
      <c r="C185" s="6">
        <f>0.8*0.2</f>
        <v>0.16000000000000003</v>
      </c>
      <c r="D185" s="6">
        <f>0.8*0.2</f>
        <v>0.16000000000000003</v>
      </c>
      <c r="E185" s="6">
        <v>27.88</v>
      </c>
      <c r="F185" s="6">
        <f>573*0.2</f>
        <v>114.60000000000001</v>
      </c>
      <c r="G185" s="7">
        <f>0.06*0.2</f>
        <v>1.2E-2</v>
      </c>
      <c r="H185" s="7">
        <f>0.04*0.2</f>
        <v>8.0000000000000002E-3</v>
      </c>
      <c r="I185" s="7">
        <f>4.5*0.2</f>
        <v>0.9</v>
      </c>
      <c r="J185" s="97">
        <v>14.18</v>
      </c>
      <c r="K185" s="93" t="s">
        <v>71</v>
      </c>
    </row>
    <row r="186" spans="1:11" s="59" customFormat="1" ht="15.6" x14ac:dyDescent="0.3">
      <c r="A186" s="12" t="s">
        <v>68</v>
      </c>
      <c r="B186" s="13">
        <v>40</v>
      </c>
      <c r="C186" s="14">
        <v>3</v>
      </c>
      <c r="D186" s="14">
        <v>1.1599999999999999</v>
      </c>
      <c r="E186" s="14">
        <v>20.56</v>
      </c>
      <c r="F186" s="14">
        <v>104.8</v>
      </c>
      <c r="G186" s="15">
        <v>0.04</v>
      </c>
      <c r="H186" s="15">
        <v>0.01</v>
      </c>
      <c r="I186" s="15">
        <v>0</v>
      </c>
      <c r="J186" s="99">
        <v>7.6</v>
      </c>
      <c r="K186" s="65" t="s">
        <v>144</v>
      </c>
    </row>
    <row r="187" spans="1:11" s="59" customFormat="1" ht="31.2" x14ac:dyDescent="0.3">
      <c r="A187" s="4" t="s">
        <v>111</v>
      </c>
      <c r="B187" s="5">
        <v>20</v>
      </c>
      <c r="C187" s="6">
        <v>1.1200000000000001</v>
      </c>
      <c r="D187" s="6">
        <v>0.22</v>
      </c>
      <c r="E187" s="6">
        <v>9.8800000000000008</v>
      </c>
      <c r="F187" s="6">
        <v>45.98</v>
      </c>
      <c r="G187" s="7">
        <v>0.02</v>
      </c>
      <c r="H187" s="7">
        <v>0</v>
      </c>
      <c r="I187" s="7">
        <v>0</v>
      </c>
      <c r="J187" s="97">
        <v>4.5999999999999996</v>
      </c>
      <c r="K187" s="142" t="s">
        <v>143</v>
      </c>
    </row>
    <row r="188" spans="1:11" s="59" customFormat="1" ht="15.6" x14ac:dyDescent="0.3">
      <c r="A188" s="132" t="s">
        <v>24</v>
      </c>
      <c r="B188" s="61">
        <f>SUM(B181:B187)</f>
        <v>840</v>
      </c>
      <c r="C188" s="18">
        <f>SUM(C181:C187)</f>
        <v>23.87</v>
      </c>
      <c r="D188" s="18">
        <f t="shared" ref="D188:J188" si="27">SUM(D181:D187)</f>
        <v>37.349999999999994</v>
      </c>
      <c r="E188" s="18">
        <f t="shared" si="27"/>
        <v>115.28999999999999</v>
      </c>
      <c r="F188" s="18">
        <f t="shared" si="27"/>
        <v>903.98</v>
      </c>
      <c r="G188" s="18">
        <f t="shared" si="27"/>
        <v>0.55600000000000005</v>
      </c>
      <c r="H188" s="18">
        <f t="shared" si="27"/>
        <v>0.35400000000000004</v>
      </c>
      <c r="I188" s="18">
        <f t="shared" si="27"/>
        <v>7.84</v>
      </c>
      <c r="J188" s="96">
        <f t="shared" si="27"/>
        <v>125.85999999999999</v>
      </c>
      <c r="K188" s="108"/>
    </row>
    <row r="189" spans="1:11" s="59" customFormat="1" ht="15.6" x14ac:dyDescent="0.3">
      <c r="A189" s="132" t="s">
        <v>118</v>
      </c>
      <c r="B189" s="61">
        <f>B179+B188</f>
        <v>1460</v>
      </c>
      <c r="C189" s="18">
        <f>C179+C188</f>
        <v>48.41</v>
      </c>
      <c r="D189" s="18">
        <f t="shared" ref="D189:J189" si="28">D179+D188</f>
        <v>57.259999999999991</v>
      </c>
      <c r="E189" s="18">
        <f t="shared" si="28"/>
        <v>212.57999999999998</v>
      </c>
      <c r="F189" s="18">
        <f t="shared" si="28"/>
        <v>1571.28</v>
      </c>
      <c r="G189" s="18">
        <f t="shared" si="28"/>
        <v>0.93200000000000005</v>
      </c>
      <c r="H189" s="18">
        <f t="shared" si="28"/>
        <v>0.73399999999999999</v>
      </c>
      <c r="I189" s="18">
        <f t="shared" si="28"/>
        <v>8.69</v>
      </c>
      <c r="J189" s="96">
        <f t="shared" si="28"/>
        <v>216.55999999999997</v>
      </c>
      <c r="K189" s="108"/>
    </row>
    <row r="190" spans="1:11" s="59" customFormat="1" ht="15.6" customHeight="1" x14ac:dyDescent="0.3">
      <c r="A190" s="120" t="s">
        <v>126</v>
      </c>
      <c r="B190" s="121"/>
      <c r="C190" s="121"/>
      <c r="D190" s="121"/>
      <c r="E190" s="121"/>
      <c r="F190" s="122"/>
      <c r="G190" s="80"/>
      <c r="H190" s="80"/>
      <c r="I190" s="80"/>
      <c r="J190" s="103"/>
      <c r="K190" s="108"/>
    </row>
    <row r="191" spans="1:11" s="59" customFormat="1" ht="17.399999999999999" customHeight="1" x14ac:dyDescent="0.3">
      <c r="A191" s="148" t="s">
        <v>56</v>
      </c>
      <c r="B191" s="149"/>
      <c r="C191" s="149"/>
      <c r="D191" s="149"/>
      <c r="E191" s="149"/>
      <c r="F191" s="149"/>
      <c r="G191" s="149"/>
      <c r="H191" s="149"/>
      <c r="I191" s="149"/>
      <c r="J191" s="149"/>
      <c r="K191" s="150"/>
    </row>
    <row r="192" spans="1:11" s="59" customFormat="1" ht="15.6" x14ac:dyDescent="0.3">
      <c r="A192" s="26" t="s">
        <v>21</v>
      </c>
      <c r="B192" s="25">
        <v>100</v>
      </c>
      <c r="C192" s="6">
        <v>1.1100000000000001</v>
      </c>
      <c r="D192" s="6">
        <v>0.1</v>
      </c>
      <c r="E192" s="6">
        <v>3.5</v>
      </c>
      <c r="F192" s="6">
        <v>20</v>
      </c>
      <c r="G192" s="7">
        <v>1.6E-2</v>
      </c>
      <c r="H192" s="7">
        <v>0.17</v>
      </c>
      <c r="I192" s="7">
        <v>0.17</v>
      </c>
      <c r="J192" s="97">
        <v>10</v>
      </c>
      <c r="K192" s="108"/>
    </row>
    <row r="193" spans="1:11" s="59" customFormat="1" ht="31.2" x14ac:dyDescent="0.3">
      <c r="A193" s="76" t="s">
        <v>107</v>
      </c>
      <c r="B193" s="57">
        <v>100</v>
      </c>
      <c r="C193" s="15">
        <v>7.1</v>
      </c>
      <c r="D193" s="15">
        <v>7.9</v>
      </c>
      <c r="E193" s="15">
        <v>9.3000000000000007</v>
      </c>
      <c r="F193" s="15">
        <v>137.19999999999999</v>
      </c>
      <c r="G193" s="15">
        <v>0.17</v>
      </c>
      <c r="H193" s="15">
        <v>0.06</v>
      </c>
      <c r="I193" s="15">
        <v>0.6</v>
      </c>
      <c r="J193" s="99">
        <v>25.4</v>
      </c>
      <c r="K193" s="142" t="s">
        <v>132</v>
      </c>
    </row>
    <row r="194" spans="1:11" s="59" customFormat="1" ht="26.4" x14ac:dyDescent="0.3">
      <c r="A194" s="76" t="s">
        <v>32</v>
      </c>
      <c r="B194" s="57">
        <v>180</v>
      </c>
      <c r="C194" s="7">
        <v>6.6</v>
      </c>
      <c r="D194" s="7">
        <v>5.4</v>
      </c>
      <c r="E194" s="7">
        <v>31.7</v>
      </c>
      <c r="F194" s="7">
        <v>202.14</v>
      </c>
      <c r="G194" s="7">
        <v>7.0000000000000007E-2</v>
      </c>
      <c r="H194" s="7">
        <v>0.03</v>
      </c>
      <c r="I194" s="7">
        <v>0</v>
      </c>
      <c r="J194" s="97">
        <v>5.8</v>
      </c>
      <c r="K194" s="79" t="s">
        <v>85</v>
      </c>
    </row>
    <row r="195" spans="1:11" s="59" customFormat="1" ht="15.6" x14ac:dyDescent="0.3">
      <c r="A195" s="27" t="s">
        <v>26</v>
      </c>
      <c r="B195" s="28">
        <v>200</v>
      </c>
      <c r="C195" s="36">
        <v>7.0000000000000007E-2</v>
      </c>
      <c r="D195" s="36">
        <v>0.02</v>
      </c>
      <c r="E195" s="36">
        <v>15</v>
      </c>
      <c r="F195" s="36">
        <v>60</v>
      </c>
      <c r="G195" s="36">
        <v>0</v>
      </c>
      <c r="H195" s="36">
        <v>0</v>
      </c>
      <c r="I195" s="36">
        <v>0.03</v>
      </c>
      <c r="J195" s="101">
        <v>11.1</v>
      </c>
      <c r="K195" s="74" t="s">
        <v>25</v>
      </c>
    </row>
    <row r="196" spans="1:11" s="59" customFormat="1" ht="15.6" x14ac:dyDescent="0.3">
      <c r="A196" s="12" t="s">
        <v>68</v>
      </c>
      <c r="B196" s="13">
        <v>40</v>
      </c>
      <c r="C196" s="14">
        <v>3</v>
      </c>
      <c r="D196" s="14">
        <v>1.1599999999999999</v>
      </c>
      <c r="E196" s="14">
        <v>20.56</v>
      </c>
      <c r="F196" s="14">
        <v>104.8</v>
      </c>
      <c r="G196" s="15">
        <v>0.04</v>
      </c>
      <c r="H196" s="15">
        <v>0.01</v>
      </c>
      <c r="I196" s="15">
        <v>0</v>
      </c>
      <c r="J196" s="99">
        <v>7.6</v>
      </c>
      <c r="K196" s="65" t="s">
        <v>144</v>
      </c>
    </row>
    <row r="197" spans="1:11" s="59" customFormat="1" ht="15.6" x14ac:dyDescent="0.3">
      <c r="A197" s="132" t="s">
        <v>115</v>
      </c>
      <c r="B197" s="61">
        <f>SUM(B192:B196)</f>
        <v>620</v>
      </c>
      <c r="C197" s="18">
        <f t="shared" ref="C197:J197" si="29">SUM(C192:C196)</f>
        <v>17.88</v>
      </c>
      <c r="D197" s="18">
        <f t="shared" si="29"/>
        <v>14.58</v>
      </c>
      <c r="E197" s="18">
        <f t="shared" si="29"/>
        <v>80.06</v>
      </c>
      <c r="F197" s="18">
        <f t="shared" si="29"/>
        <v>524.14</v>
      </c>
      <c r="G197" s="18">
        <f t="shared" si="29"/>
        <v>0.29599999999999999</v>
      </c>
      <c r="H197" s="18">
        <f t="shared" si="29"/>
        <v>0.27</v>
      </c>
      <c r="I197" s="18">
        <f t="shared" si="29"/>
        <v>0.8</v>
      </c>
      <c r="J197" s="96">
        <f t="shared" si="29"/>
        <v>59.9</v>
      </c>
      <c r="K197" s="108"/>
    </row>
    <row r="198" spans="1:11" s="59" customFormat="1" ht="16.2" x14ac:dyDescent="0.3">
      <c r="A198" s="149" t="s">
        <v>20</v>
      </c>
      <c r="B198" s="149"/>
      <c r="C198" s="149"/>
      <c r="D198" s="149"/>
      <c r="E198" s="149"/>
      <c r="F198" s="149"/>
      <c r="G198" s="149"/>
      <c r="H198" s="149"/>
      <c r="I198" s="149"/>
      <c r="J198" s="149"/>
      <c r="K198" s="150"/>
    </row>
    <row r="199" spans="1:11" s="59" customFormat="1" ht="15.6" x14ac:dyDescent="0.3">
      <c r="A199" s="26" t="s">
        <v>21</v>
      </c>
      <c r="B199" s="25">
        <v>100</v>
      </c>
      <c r="C199" s="6">
        <v>1.1100000000000001</v>
      </c>
      <c r="D199" s="6">
        <v>0.1</v>
      </c>
      <c r="E199" s="6">
        <v>3.5</v>
      </c>
      <c r="F199" s="6">
        <v>20</v>
      </c>
      <c r="G199" s="7">
        <v>1.6E-2</v>
      </c>
      <c r="H199" s="7">
        <v>0.17</v>
      </c>
      <c r="I199" s="7">
        <v>0.17</v>
      </c>
      <c r="J199" s="97">
        <v>10</v>
      </c>
      <c r="K199" s="108"/>
    </row>
    <row r="200" spans="1:11" s="59" customFormat="1" ht="15.6" x14ac:dyDescent="0.3">
      <c r="A200" s="76" t="s">
        <v>139</v>
      </c>
      <c r="B200" s="57">
        <v>200</v>
      </c>
      <c r="C200" s="22">
        <v>1.58</v>
      </c>
      <c r="D200" s="22">
        <v>2.17</v>
      </c>
      <c r="E200" s="22">
        <v>9.69</v>
      </c>
      <c r="F200" s="22">
        <v>68.599999999999994</v>
      </c>
      <c r="G200" s="22">
        <v>7.0000000000000007E-2</v>
      </c>
      <c r="H200" s="22">
        <v>0.04</v>
      </c>
      <c r="I200" s="22">
        <v>6.6</v>
      </c>
      <c r="J200" s="100">
        <v>21.36</v>
      </c>
      <c r="K200" s="79" t="s">
        <v>43</v>
      </c>
    </row>
    <row r="201" spans="1:11" s="59" customFormat="1" ht="20.25" customHeight="1" x14ac:dyDescent="0.3">
      <c r="A201" s="76" t="s">
        <v>65</v>
      </c>
      <c r="B201" s="57">
        <v>200</v>
      </c>
      <c r="C201" s="22">
        <v>14.06</v>
      </c>
      <c r="D201" s="22">
        <v>33.71</v>
      </c>
      <c r="E201" s="22">
        <v>18.95</v>
      </c>
      <c r="F201" s="22">
        <v>437.71</v>
      </c>
      <c r="G201" s="22">
        <v>0.43</v>
      </c>
      <c r="H201" s="22">
        <v>0.17</v>
      </c>
      <c r="I201" s="22">
        <v>7.72</v>
      </c>
      <c r="J201" s="100">
        <v>32.79</v>
      </c>
      <c r="K201" s="79" t="s">
        <v>64</v>
      </c>
    </row>
    <row r="202" spans="1:11" s="59" customFormat="1" ht="39.6" x14ac:dyDescent="0.3">
      <c r="A202" s="4" t="s">
        <v>70</v>
      </c>
      <c r="B202" s="5">
        <v>200</v>
      </c>
      <c r="C202" s="6">
        <f>0.8*0.2</f>
        <v>0.16000000000000003</v>
      </c>
      <c r="D202" s="6">
        <f>0.8*0.2</f>
        <v>0.16000000000000003</v>
      </c>
      <c r="E202" s="6">
        <v>27.88</v>
      </c>
      <c r="F202" s="6">
        <f>573*0.2</f>
        <v>114.60000000000001</v>
      </c>
      <c r="G202" s="7">
        <f>0.06*0.2</f>
        <v>1.2E-2</v>
      </c>
      <c r="H202" s="7">
        <f>0.04*0.2</f>
        <v>8.0000000000000002E-3</v>
      </c>
      <c r="I202" s="7">
        <f>4.5*0.2</f>
        <v>0.9</v>
      </c>
      <c r="J202" s="97">
        <v>14.18</v>
      </c>
      <c r="K202" s="93" t="s">
        <v>71</v>
      </c>
    </row>
    <row r="203" spans="1:11" s="59" customFormat="1" ht="15.6" x14ac:dyDescent="0.3">
      <c r="A203" s="26" t="s">
        <v>18</v>
      </c>
      <c r="B203" s="25">
        <v>100</v>
      </c>
      <c r="C203" s="6">
        <v>0.4</v>
      </c>
      <c r="D203" s="6">
        <v>0.4</v>
      </c>
      <c r="E203" s="6">
        <v>9.8000000000000007</v>
      </c>
      <c r="F203" s="6">
        <v>47</v>
      </c>
      <c r="G203" s="7">
        <v>0.03</v>
      </c>
      <c r="H203" s="7">
        <v>0.02</v>
      </c>
      <c r="I203" s="7">
        <v>10</v>
      </c>
      <c r="J203" s="97">
        <v>16</v>
      </c>
      <c r="K203" s="70" t="s">
        <v>17</v>
      </c>
    </row>
    <row r="204" spans="1:11" s="59" customFormat="1" ht="15.6" x14ac:dyDescent="0.3">
      <c r="A204" s="12" t="s">
        <v>68</v>
      </c>
      <c r="B204" s="13">
        <v>40</v>
      </c>
      <c r="C204" s="14">
        <v>3</v>
      </c>
      <c r="D204" s="14">
        <v>1.1599999999999999</v>
      </c>
      <c r="E204" s="14">
        <v>20.56</v>
      </c>
      <c r="F204" s="14">
        <v>104.8</v>
      </c>
      <c r="G204" s="15">
        <v>0.04</v>
      </c>
      <c r="H204" s="15">
        <v>0.01</v>
      </c>
      <c r="I204" s="15">
        <v>0</v>
      </c>
      <c r="J204" s="99">
        <v>7.6</v>
      </c>
      <c r="K204" s="65" t="s">
        <v>144</v>
      </c>
    </row>
    <row r="205" spans="1:11" s="59" customFormat="1" ht="31.2" x14ac:dyDescent="0.3">
      <c r="A205" s="4" t="s">
        <v>111</v>
      </c>
      <c r="B205" s="5">
        <v>20</v>
      </c>
      <c r="C205" s="6">
        <v>1.1200000000000001</v>
      </c>
      <c r="D205" s="6">
        <v>0.22</v>
      </c>
      <c r="E205" s="6">
        <v>9.8800000000000008</v>
      </c>
      <c r="F205" s="6">
        <v>45.98</v>
      </c>
      <c r="G205" s="7">
        <v>0.02</v>
      </c>
      <c r="H205" s="7">
        <v>0</v>
      </c>
      <c r="I205" s="7">
        <v>0</v>
      </c>
      <c r="J205" s="97">
        <v>4.5999999999999996</v>
      </c>
      <c r="K205" s="142" t="s">
        <v>143</v>
      </c>
    </row>
    <row r="206" spans="1:11" s="59" customFormat="1" ht="15.6" x14ac:dyDescent="0.3">
      <c r="A206" s="132" t="s">
        <v>24</v>
      </c>
      <c r="B206" s="61">
        <f>SUM(B199:B205)</f>
        <v>860</v>
      </c>
      <c r="C206" s="18">
        <f t="shared" ref="C206:J206" si="30">SUM(C199:C205)</f>
        <v>21.43</v>
      </c>
      <c r="D206" s="18">
        <f t="shared" si="30"/>
        <v>37.919999999999995</v>
      </c>
      <c r="E206" s="18">
        <f t="shared" si="30"/>
        <v>100.25999999999999</v>
      </c>
      <c r="F206" s="18">
        <f t="shared" si="30"/>
        <v>838.68999999999994</v>
      </c>
      <c r="G206" s="18">
        <f t="shared" si="30"/>
        <v>0.6180000000000001</v>
      </c>
      <c r="H206" s="18">
        <f t="shared" si="30"/>
        <v>0.41800000000000004</v>
      </c>
      <c r="I206" s="18">
        <f t="shared" si="30"/>
        <v>25.39</v>
      </c>
      <c r="J206" s="96">
        <f t="shared" si="30"/>
        <v>106.53</v>
      </c>
      <c r="K206" s="108"/>
    </row>
    <row r="207" spans="1:11" s="38" customFormat="1" ht="15.6" x14ac:dyDescent="0.3">
      <c r="A207" s="60" t="s">
        <v>121</v>
      </c>
      <c r="B207" s="61">
        <f>B206+B197</f>
        <v>1480</v>
      </c>
      <c r="C207" s="18">
        <f t="shared" ref="C207:J207" si="31">C206+C197</f>
        <v>39.31</v>
      </c>
      <c r="D207" s="18">
        <f t="shared" si="31"/>
        <v>52.499999999999993</v>
      </c>
      <c r="E207" s="18">
        <f t="shared" si="31"/>
        <v>180.32</v>
      </c>
      <c r="F207" s="18">
        <f t="shared" si="31"/>
        <v>1362.83</v>
      </c>
      <c r="G207" s="18">
        <f t="shared" si="31"/>
        <v>0.91400000000000015</v>
      </c>
      <c r="H207" s="18">
        <f t="shared" si="31"/>
        <v>0.68800000000000006</v>
      </c>
      <c r="I207" s="18">
        <f t="shared" si="31"/>
        <v>26.19</v>
      </c>
      <c r="J207" s="96">
        <f t="shared" si="31"/>
        <v>166.43</v>
      </c>
      <c r="K207" s="107"/>
    </row>
    <row r="208" spans="1:11" s="59" customFormat="1" ht="15.6" customHeight="1" x14ac:dyDescent="0.3">
      <c r="A208" s="120" t="s">
        <v>127</v>
      </c>
      <c r="B208" s="121"/>
      <c r="C208" s="121"/>
      <c r="D208" s="121"/>
      <c r="E208" s="121"/>
      <c r="F208" s="122"/>
      <c r="G208" s="80"/>
      <c r="H208" s="80"/>
      <c r="I208" s="80"/>
      <c r="J208" s="103"/>
      <c r="K208" s="108"/>
    </row>
    <row r="209" spans="1:11" s="59" customFormat="1" ht="16.2" customHeight="1" x14ac:dyDescent="0.3">
      <c r="A209" s="148" t="s">
        <v>56</v>
      </c>
      <c r="B209" s="149"/>
      <c r="C209" s="149"/>
      <c r="D209" s="149"/>
      <c r="E209" s="149"/>
      <c r="F209" s="149"/>
      <c r="G209" s="149"/>
      <c r="H209" s="149"/>
      <c r="I209" s="149"/>
      <c r="J209" s="149"/>
      <c r="K209" s="150"/>
    </row>
    <row r="210" spans="1:11" s="59" customFormat="1" ht="15.6" x14ac:dyDescent="0.3">
      <c r="A210" s="26" t="s">
        <v>21</v>
      </c>
      <c r="B210" s="25">
        <v>100</v>
      </c>
      <c r="C210" s="6">
        <v>1.1100000000000001</v>
      </c>
      <c r="D210" s="6">
        <v>0.1</v>
      </c>
      <c r="E210" s="6">
        <v>3.5</v>
      </c>
      <c r="F210" s="6">
        <v>20</v>
      </c>
      <c r="G210" s="7">
        <v>1.6E-2</v>
      </c>
      <c r="H210" s="7">
        <v>0.17</v>
      </c>
      <c r="I210" s="7">
        <v>0.17</v>
      </c>
      <c r="J210" s="97">
        <v>10</v>
      </c>
      <c r="K210" s="108"/>
    </row>
    <row r="211" spans="1:11" s="59" customFormat="1" ht="39.6" x14ac:dyDescent="0.3">
      <c r="A211" s="78" t="s">
        <v>110</v>
      </c>
      <c r="B211" s="33">
        <v>100</v>
      </c>
      <c r="C211" s="11">
        <v>14.1</v>
      </c>
      <c r="D211" s="11">
        <v>5.66</v>
      </c>
      <c r="E211" s="11">
        <v>4.3</v>
      </c>
      <c r="F211" s="11">
        <v>126.4</v>
      </c>
      <c r="G211" s="11">
        <v>0.03</v>
      </c>
      <c r="H211" s="11">
        <v>0.04</v>
      </c>
      <c r="I211" s="11">
        <v>1.22</v>
      </c>
      <c r="J211" s="98">
        <v>23</v>
      </c>
      <c r="K211" s="79" t="s">
        <v>109</v>
      </c>
    </row>
    <row r="212" spans="1:11" s="59" customFormat="1" ht="20.25" customHeight="1" x14ac:dyDescent="0.3">
      <c r="A212" s="76" t="s">
        <v>81</v>
      </c>
      <c r="B212" s="57">
        <v>180</v>
      </c>
      <c r="C212" s="22">
        <v>7.92</v>
      </c>
      <c r="D212" s="22">
        <v>6.87</v>
      </c>
      <c r="E212" s="22">
        <v>45.45</v>
      </c>
      <c r="F212" s="22">
        <v>275.39999999999998</v>
      </c>
      <c r="G212" s="22">
        <v>0.2</v>
      </c>
      <c r="H212" s="22">
        <v>0.02</v>
      </c>
      <c r="I212" s="22">
        <v>0.02</v>
      </c>
      <c r="J212" s="100">
        <v>19.96</v>
      </c>
      <c r="K212" s="79" t="s">
        <v>82</v>
      </c>
    </row>
    <row r="213" spans="1:11" s="59" customFormat="1" ht="15.6" x14ac:dyDescent="0.3">
      <c r="A213" s="27" t="s">
        <v>26</v>
      </c>
      <c r="B213" s="28">
        <v>200</v>
      </c>
      <c r="C213" s="36">
        <v>7.0000000000000007E-2</v>
      </c>
      <c r="D213" s="36">
        <v>0.02</v>
      </c>
      <c r="E213" s="36">
        <v>15</v>
      </c>
      <c r="F213" s="36">
        <v>60</v>
      </c>
      <c r="G213" s="36">
        <v>0</v>
      </c>
      <c r="H213" s="36">
        <v>0</v>
      </c>
      <c r="I213" s="36">
        <v>0.03</v>
      </c>
      <c r="J213" s="101">
        <v>11.1</v>
      </c>
      <c r="K213" s="74" t="s">
        <v>25</v>
      </c>
    </row>
    <row r="214" spans="1:11" s="59" customFormat="1" ht="15.6" x14ac:dyDescent="0.3">
      <c r="A214" s="12" t="s">
        <v>68</v>
      </c>
      <c r="B214" s="13">
        <v>40</v>
      </c>
      <c r="C214" s="14">
        <v>3</v>
      </c>
      <c r="D214" s="14">
        <v>1.1599999999999999</v>
      </c>
      <c r="E214" s="14">
        <v>20.56</v>
      </c>
      <c r="F214" s="14">
        <v>104.8</v>
      </c>
      <c r="G214" s="15">
        <v>0.04</v>
      </c>
      <c r="H214" s="15">
        <v>0.01</v>
      </c>
      <c r="I214" s="15">
        <v>0</v>
      </c>
      <c r="J214" s="99">
        <v>7.6</v>
      </c>
      <c r="K214" s="65" t="s">
        <v>144</v>
      </c>
    </row>
    <row r="215" spans="1:11" s="58" customFormat="1" ht="15" customHeight="1" x14ac:dyDescent="0.3">
      <c r="A215" s="132" t="s">
        <v>115</v>
      </c>
      <c r="B215" s="61">
        <f>SUM(B210:B214)</f>
        <v>620</v>
      </c>
      <c r="C215" s="18">
        <f t="shared" ref="C215:I215" si="32">SUM(C210:C214)</f>
        <v>26.2</v>
      </c>
      <c r="D215" s="18">
        <f t="shared" si="32"/>
        <v>13.809999999999999</v>
      </c>
      <c r="E215" s="18">
        <f t="shared" si="32"/>
        <v>88.81</v>
      </c>
      <c r="F215" s="18">
        <f t="shared" si="32"/>
        <v>586.59999999999991</v>
      </c>
      <c r="G215" s="18">
        <f t="shared" si="32"/>
        <v>0.28599999999999998</v>
      </c>
      <c r="H215" s="18">
        <f t="shared" si="32"/>
        <v>0.24000000000000002</v>
      </c>
      <c r="I215" s="18">
        <f t="shared" si="32"/>
        <v>1.44</v>
      </c>
      <c r="J215" s="96">
        <f>SUM(J210:J214)</f>
        <v>71.66</v>
      </c>
      <c r="K215" s="109"/>
    </row>
    <row r="216" spans="1:11" s="59" customFormat="1" ht="16.2" x14ac:dyDescent="0.3">
      <c r="A216" s="151" t="s">
        <v>20</v>
      </c>
      <c r="B216" s="152"/>
      <c r="C216" s="152"/>
      <c r="D216" s="152"/>
      <c r="E216" s="152"/>
      <c r="F216" s="152"/>
      <c r="G216" s="152"/>
      <c r="H216" s="152"/>
      <c r="I216" s="152"/>
      <c r="J216" s="152"/>
      <c r="K216" s="153"/>
    </row>
    <row r="217" spans="1:11" s="59" customFormat="1" ht="15.6" x14ac:dyDescent="0.3">
      <c r="A217" s="26" t="s">
        <v>21</v>
      </c>
      <c r="B217" s="25">
        <v>100</v>
      </c>
      <c r="C217" s="6">
        <v>1.1100000000000001</v>
      </c>
      <c r="D217" s="6">
        <v>0.1</v>
      </c>
      <c r="E217" s="6">
        <v>3.5</v>
      </c>
      <c r="F217" s="6">
        <v>20</v>
      </c>
      <c r="G217" s="7">
        <v>1.6E-2</v>
      </c>
      <c r="H217" s="7">
        <v>0.17</v>
      </c>
      <c r="I217" s="7">
        <v>0.17</v>
      </c>
      <c r="J217" s="97">
        <v>10</v>
      </c>
      <c r="K217" s="108"/>
    </row>
    <row r="218" spans="1:11" s="59" customFormat="1" ht="31.2" x14ac:dyDescent="0.3">
      <c r="A218" s="76" t="s">
        <v>35</v>
      </c>
      <c r="B218" s="57">
        <v>200</v>
      </c>
      <c r="C218" s="22">
        <v>4.3899999999999997</v>
      </c>
      <c r="D218" s="22">
        <v>4.22</v>
      </c>
      <c r="E218" s="22">
        <v>13.23</v>
      </c>
      <c r="F218" s="22">
        <v>118.6</v>
      </c>
      <c r="G218" s="22">
        <v>0.18</v>
      </c>
      <c r="H218" s="22">
        <v>0.06</v>
      </c>
      <c r="I218" s="22">
        <v>4.66</v>
      </c>
      <c r="J218" s="100">
        <v>34.14</v>
      </c>
      <c r="K218" s="79" t="s">
        <v>34</v>
      </c>
    </row>
    <row r="219" spans="1:11" s="59" customFormat="1" ht="31.2" x14ac:dyDescent="0.3">
      <c r="A219" s="29" t="s">
        <v>75</v>
      </c>
      <c r="B219" s="56">
        <v>100</v>
      </c>
      <c r="C219" s="35">
        <v>9.75</v>
      </c>
      <c r="D219" s="35">
        <v>4.95</v>
      </c>
      <c r="E219" s="35">
        <v>3.8</v>
      </c>
      <c r="F219" s="35">
        <v>105</v>
      </c>
      <c r="G219" s="35" t="s">
        <v>76</v>
      </c>
      <c r="H219" s="35">
        <v>0.05</v>
      </c>
      <c r="I219" s="35">
        <v>3.73</v>
      </c>
      <c r="J219" s="102">
        <v>39.07</v>
      </c>
      <c r="K219" s="72" t="s">
        <v>27</v>
      </c>
    </row>
    <row r="220" spans="1:11" s="59" customFormat="1" ht="20.25" customHeight="1" x14ac:dyDescent="0.3">
      <c r="A220" s="29" t="s">
        <v>78</v>
      </c>
      <c r="B220" s="30">
        <v>180</v>
      </c>
      <c r="C220" s="22">
        <v>3.6</v>
      </c>
      <c r="D220" s="22">
        <v>5.7</v>
      </c>
      <c r="E220" s="22">
        <v>24.5</v>
      </c>
      <c r="F220" s="22">
        <v>164.7</v>
      </c>
      <c r="G220" s="22">
        <v>0.16</v>
      </c>
      <c r="H220" s="22">
        <v>0.13</v>
      </c>
      <c r="I220" s="22">
        <v>21.7</v>
      </c>
      <c r="J220" s="100">
        <v>44.3</v>
      </c>
      <c r="K220" s="73" t="s">
        <v>77</v>
      </c>
    </row>
    <row r="221" spans="1:11" s="59" customFormat="1" ht="15.6" x14ac:dyDescent="0.3">
      <c r="A221" s="12" t="s">
        <v>68</v>
      </c>
      <c r="B221" s="13">
        <v>40</v>
      </c>
      <c r="C221" s="14">
        <v>3</v>
      </c>
      <c r="D221" s="14">
        <v>1.1599999999999999</v>
      </c>
      <c r="E221" s="14">
        <v>20.56</v>
      </c>
      <c r="F221" s="14">
        <v>104.8</v>
      </c>
      <c r="G221" s="15">
        <v>0.04</v>
      </c>
      <c r="H221" s="15">
        <v>0.01</v>
      </c>
      <c r="I221" s="15">
        <v>0</v>
      </c>
      <c r="J221" s="99">
        <v>7.6</v>
      </c>
      <c r="K221" s="65" t="s">
        <v>144</v>
      </c>
    </row>
    <row r="222" spans="1:11" s="59" customFormat="1" ht="31.2" x14ac:dyDescent="0.3">
      <c r="A222" s="4" t="s">
        <v>111</v>
      </c>
      <c r="B222" s="5">
        <v>20</v>
      </c>
      <c r="C222" s="6">
        <v>1.1200000000000001</v>
      </c>
      <c r="D222" s="6">
        <v>0.22</v>
      </c>
      <c r="E222" s="6">
        <v>9.8800000000000008</v>
      </c>
      <c r="F222" s="6">
        <v>45.98</v>
      </c>
      <c r="G222" s="7">
        <v>0.02</v>
      </c>
      <c r="H222" s="7">
        <v>0</v>
      </c>
      <c r="I222" s="7">
        <v>0</v>
      </c>
      <c r="J222" s="97">
        <v>4.5999999999999996</v>
      </c>
      <c r="K222" s="142" t="s">
        <v>143</v>
      </c>
    </row>
    <row r="223" spans="1:11" s="59" customFormat="1" ht="39.6" x14ac:dyDescent="0.3">
      <c r="A223" s="4" t="s">
        <v>70</v>
      </c>
      <c r="B223" s="5">
        <v>200</v>
      </c>
      <c r="C223" s="6">
        <f>0.8*0.2</f>
        <v>0.16000000000000003</v>
      </c>
      <c r="D223" s="6">
        <f>0.8*0.2</f>
        <v>0.16000000000000003</v>
      </c>
      <c r="E223" s="6">
        <v>27.88</v>
      </c>
      <c r="F223" s="6">
        <f>573*0.2</f>
        <v>114.60000000000001</v>
      </c>
      <c r="G223" s="7">
        <f>0.06*0.2</f>
        <v>1.2E-2</v>
      </c>
      <c r="H223" s="7">
        <f>0.04*0.2</f>
        <v>8.0000000000000002E-3</v>
      </c>
      <c r="I223" s="7">
        <f>4.5*0.2</f>
        <v>0.9</v>
      </c>
      <c r="J223" s="97">
        <v>14.18</v>
      </c>
      <c r="K223" s="93" t="s">
        <v>71</v>
      </c>
    </row>
    <row r="224" spans="1:11" s="2" customFormat="1" ht="15.6" x14ac:dyDescent="0.3">
      <c r="A224" s="132" t="s">
        <v>24</v>
      </c>
      <c r="B224" s="61">
        <f t="shared" ref="B224:J224" si="33">SUM(B217:B223)</f>
        <v>840</v>
      </c>
      <c r="C224" s="18">
        <f t="shared" si="33"/>
        <v>23.130000000000003</v>
      </c>
      <c r="D224" s="18">
        <f t="shared" si="33"/>
        <v>16.509999999999998</v>
      </c>
      <c r="E224" s="18">
        <f t="shared" si="33"/>
        <v>103.35</v>
      </c>
      <c r="F224" s="18">
        <f t="shared" si="33"/>
        <v>673.68</v>
      </c>
      <c r="G224" s="18">
        <f t="shared" si="33"/>
        <v>0.42799999999999999</v>
      </c>
      <c r="H224" s="18">
        <f t="shared" si="33"/>
        <v>0.42800000000000005</v>
      </c>
      <c r="I224" s="18">
        <f t="shared" si="33"/>
        <v>31.159999999999997</v>
      </c>
      <c r="J224" s="96">
        <f t="shared" si="33"/>
        <v>153.89000000000001</v>
      </c>
      <c r="K224" s="86"/>
    </row>
    <row r="225" spans="1:11" s="2" customFormat="1" ht="15.6" x14ac:dyDescent="0.3">
      <c r="A225" s="132" t="s">
        <v>122</v>
      </c>
      <c r="B225" s="61">
        <f t="shared" ref="B225:J225" si="34">B224+B215</f>
        <v>1460</v>
      </c>
      <c r="C225" s="18">
        <f t="shared" si="34"/>
        <v>49.33</v>
      </c>
      <c r="D225" s="18">
        <f t="shared" si="34"/>
        <v>30.319999999999997</v>
      </c>
      <c r="E225" s="18">
        <f t="shared" si="34"/>
        <v>192.16</v>
      </c>
      <c r="F225" s="18">
        <f t="shared" si="34"/>
        <v>1260.2799999999997</v>
      </c>
      <c r="G225" s="18">
        <f t="shared" si="34"/>
        <v>0.71399999999999997</v>
      </c>
      <c r="H225" s="18">
        <f t="shared" si="34"/>
        <v>0.66800000000000004</v>
      </c>
      <c r="I225" s="18">
        <f t="shared" si="34"/>
        <v>32.599999999999994</v>
      </c>
      <c r="J225" s="96">
        <f t="shared" si="34"/>
        <v>225.55</v>
      </c>
      <c r="K225" s="86"/>
    </row>
    <row r="226" spans="1:11" s="2" customFormat="1" ht="15.6" x14ac:dyDescent="0.3">
      <c r="A226" s="120" t="s">
        <v>129</v>
      </c>
      <c r="B226" s="121"/>
      <c r="C226" s="121"/>
      <c r="D226" s="121"/>
      <c r="E226" s="121"/>
      <c r="F226" s="122"/>
      <c r="G226" s="80"/>
      <c r="H226" s="80"/>
      <c r="I226" s="80"/>
      <c r="J226" s="103"/>
      <c r="K226" s="108"/>
    </row>
    <row r="227" spans="1:11" s="2" customFormat="1" ht="16.2" x14ac:dyDescent="0.3">
      <c r="A227" s="148" t="s">
        <v>56</v>
      </c>
      <c r="B227" s="149"/>
      <c r="C227" s="149"/>
      <c r="D227" s="149"/>
      <c r="E227" s="149"/>
      <c r="F227" s="149"/>
      <c r="G227" s="149"/>
      <c r="H227" s="149"/>
      <c r="I227" s="149"/>
      <c r="J227" s="149"/>
      <c r="K227" s="150"/>
    </row>
    <row r="228" spans="1:11" s="2" customFormat="1" ht="15.6" x14ac:dyDescent="0.3">
      <c r="A228" s="26" t="s">
        <v>21</v>
      </c>
      <c r="B228" s="25">
        <v>100</v>
      </c>
      <c r="C228" s="6">
        <v>1.1100000000000001</v>
      </c>
      <c r="D228" s="6">
        <v>0.1</v>
      </c>
      <c r="E228" s="6">
        <v>3.5</v>
      </c>
      <c r="F228" s="6">
        <v>20</v>
      </c>
      <c r="G228" s="7">
        <v>1.6E-2</v>
      </c>
      <c r="H228" s="7">
        <v>0.17</v>
      </c>
      <c r="I228" s="7">
        <v>0.17</v>
      </c>
      <c r="J228" s="97">
        <v>10</v>
      </c>
      <c r="K228" s="108"/>
    </row>
    <row r="229" spans="1:11" s="2" customFormat="1" ht="15.6" x14ac:dyDescent="0.3">
      <c r="A229" s="76" t="s">
        <v>92</v>
      </c>
      <c r="B229" s="57">
        <v>100</v>
      </c>
      <c r="C229" s="22">
        <v>10.64</v>
      </c>
      <c r="D229" s="22">
        <v>28.19</v>
      </c>
      <c r="E229" s="22">
        <v>2.88</v>
      </c>
      <c r="F229" s="22">
        <v>309</v>
      </c>
      <c r="G229" s="22">
        <v>0.28000000000000003</v>
      </c>
      <c r="H229" s="22">
        <v>0.08</v>
      </c>
      <c r="I229" s="22">
        <v>0.92</v>
      </c>
      <c r="J229" s="100">
        <v>20</v>
      </c>
      <c r="K229" s="75" t="s">
        <v>33</v>
      </c>
    </row>
    <row r="230" spans="1:11" s="2" customFormat="1" ht="31.2" x14ac:dyDescent="0.3">
      <c r="A230" s="76" t="s">
        <v>91</v>
      </c>
      <c r="B230" s="57">
        <v>180</v>
      </c>
      <c r="C230" s="7">
        <v>3.43</v>
      </c>
      <c r="D230" s="7">
        <v>5.18</v>
      </c>
      <c r="E230" s="7">
        <v>27.61</v>
      </c>
      <c r="F230" s="7">
        <v>170.82</v>
      </c>
      <c r="G230" s="7">
        <v>0.18</v>
      </c>
      <c r="H230" s="7">
        <v>0.11</v>
      </c>
      <c r="I230" s="7">
        <v>25.2</v>
      </c>
      <c r="J230" s="97">
        <v>17.57</v>
      </c>
      <c r="K230" s="79" t="s">
        <v>42</v>
      </c>
    </row>
    <row r="231" spans="1:11" s="2" customFormat="1" ht="15.6" x14ac:dyDescent="0.3">
      <c r="A231" s="12" t="s">
        <v>68</v>
      </c>
      <c r="B231" s="13">
        <v>40</v>
      </c>
      <c r="C231" s="14">
        <v>3</v>
      </c>
      <c r="D231" s="14">
        <v>1.1599999999999999</v>
      </c>
      <c r="E231" s="14">
        <v>20.56</v>
      </c>
      <c r="F231" s="14">
        <v>104.8</v>
      </c>
      <c r="G231" s="15">
        <v>0.04</v>
      </c>
      <c r="H231" s="15">
        <v>0.01</v>
      </c>
      <c r="I231" s="15">
        <v>0</v>
      </c>
      <c r="J231" s="99">
        <v>7.6</v>
      </c>
      <c r="K231" s="65" t="s">
        <v>144</v>
      </c>
    </row>
    <row r="232" spans="1:11" s="2" customFormat="1" ht="15.6" x14ac:dyDescent="0.3">
      <c r="A232" s="27" t="s">
        <v>26</v>
      </c>
      <c r="B232" s="28">
        <v>200</v>
      </c>
      <c r="C232" s="36">
        <v>7.0000000000000007E-2</v>
      </c>
      <c r="D232" s="36">
        <v>0.02</v>
      </c>
      <c r="E232" s="36">
        <v>15</v>
      </c>
      <c r="F232" s="36">
        <v>60</v>
      </c>
      <c r="G232" s="36">
        <v>0</v>
      </c>
      <c r="H232" s="36">
        <v>0</v>
      </c>
      <c r="I232" s="36">
        <v>0.03</v>
      </c>
      <c r="J232" s="101">
        <v>11.1</v>
      </c>
      <c r="K232" s="74" t="s">
        <v>25</v>
      </c>
    </row>
    <row r="233" spans="1:11" s="2" customFormat="1" ht="15.6" x14ac:dyDescent="0.3">
      <c r="A233" s="132" t="s">
        <v>115</v>
      </c>
      <c r="B233" s="61">
        <f>SUM(B228:B232)</f>
        <v>620</v>
      </c>
      <c r="C233" s="18">
        <f t="shared" ref="C233:J233" si="35">SUM(C228:C232)</f>
        <v>18.25</v>
      </c>
      <c r="D233" s="18">
        <f t="shared" si="35"/>
        <v>34.65</v>
      </c>
      <c r="E233" s="18">
        <f t="shared" si="35"/>
        <v>69.55</v>
      </c>
      <c r="F233" s="18">
        <f t="shared" si="35"/>
        <v>664.62</v>
      </c>
      <c r="G233" s="18">
        <f t="shared" si="35"/>
        <v>0.51600000000000001</v>
      </c>
      <c r="H233" s="18">
        <f t="shared" si="35"/>
        <v>0.37</v>
      </c>
      <c r="I233" s="18">
        <f t="shared" si="35"/>
        <v>26.32</v>
      </c>
      <c r="J233" s="96">
        <f t="shared" si="35"/>
        <v>66.27</v>
      </c>
      <c r="K233" s="107"/>
    </row>
    <row r="234" spans="1:11" s="2" customFormat="1" ht="16.2" x14ac:dyDescent="0.3">
      <c r="A234" s="148" t="s">
        <v>20</v>
      </c>
      <c r="B234" s="149"/>
      <c r="C234" s="149"/>
      <c r="D234" s="149"/>
      <c r="E234" s="149"/>
      <c r="F234" s="149"/>
      <c r="G234" s="149"/>
      <c r="H234" s="149"/>
      <c r="I234" s="149"/>
      <c r="J234" s="149"/>
      <c r="K234" s="150"/>
    </row>
    <row r="235" spans="1:11" s="2" customFormat="1" ht="15.6" x14ac:dyDescent="0.3">
      <c r="A235" s="26" t="s">
        <v>21</v>
      </c>
      <c r="B235" s="25">
        <v>100</v>
      </c>
      <c r="C235" s="6">
        <v>1.1100000000000001</v>
      </c>
      <c r="D235" s="6">
        <v>0.1</v>
      </c>
      <c r="E235" s="6">
        <v>3.5</v>
      </c>
      <c r="F235" s="6">
        <v>20</v>
      </c>
      <c r="G235" s="7">
        <v>1.6E-2</v>
      </c>
      <c r="H235" s="7">
        <v>0.17</v>
      </c>
      <c r="I235" s="7">
        <v>0.17</v>
      </c>
      <c r="J235" s="97">
        <v>10</v>
      </c>
      <c r="K235" s="108"/>
    </row>
    <row r="236" spans="1:11" s="2" customFormat="1" ht="15.6" x14ac:dyDescent="0.3">
      <c r="A236" s="76" t="s">
        <v>105</v>
      </c>
      <c r="B236" s="57">
        <v>200</v>
      </c>
      <c r="C236" s="22">
        <v>1.61</v>
      </c>
      <c r="D236" s="22">
        <v>4.07</v>
      </c>
      <c r="E236" s="22">
        <v>9.58</v>
      </c>
      <c r="F236" s="22">
        <v>85.8</v>
      </c>
      <c r="G236" s="22">
        <v>7.0000000000000007E-2</v>
      </c>
      <c r="H236" s="22">
        <v>0.05</v>
      </c>
      <c r="I236" s="22">
        <v>6.7</v>
      </c>
      <c r="J236" s="100">
        <v>23.32</v>
      </c>
      <c r="K236" s="75" t="s">
        <v>28</v>
      </c>
    </row>
    <row r="237" spans="1:11" s="2" customFormat="1" ht="31.2" x14ac:dyDescent="0.3">
      <c r="A237" s="76" t="s">
        <v>90</v>
      </c>
      <c r="B237" s="57">
        <v>100</v>
      </c>
      <c r="C237" s="7">
        <v>12.44</v>
      </c>
      <c r="D237" s="7">
        <v>18.55</v>
      </c>
      <c r="E237" s="7">
        <v>7.33</v>
      </c>
      <c r="F237" s="7">
        <v>247.2</v>
      </c>
      <c r="G237" s="7">
        <v>0.03</v>
      </c>
      <c r="H237" s="7">
        <v>0.1</v>
      </c>
      <c r="I237" s="7">
        <v>0.89</v>
      </c>
      <c r="J237" s="97">
        <v>44</v>
      </c>
      <c r="K237" s="79" t="s">
        <v>145</v>
      </c>
    </row>
    <row r="238" spans="1:11" s="2" customFormat="1" ht="15.6" x14ac:dyDescent="0.3">
      <c r="A238" s="78" t="s">
        <v>93</v>
      </c>
      <c r="B238" s="33">
        <v>180</v>
      </c>
      <c r="C238" s="22">
        <v>7.58</v>
      </c>
      <c r="D238" s="22">
        <v>5.4</v>
      </c>
      <c r="E238" s="22">
        <v>46.62</v>
      </c>
      <c r="F238" s="22">
        <v>265.2</v>
      </c>
      <c r="G238" s="22">
        <v>0.14000000000000001</v>
      </c>
      <c r="H238" s="22">
        <v>0.06</v>
      </c>
      <c r="I238" s="22">
        <v>0</v>
      </c>
      <c r="J238" s="100">
        <v>28.86</v>
      </c>
      <c r="K238" s="77" t="s">
        <v>82</v>
      </c>
    </row>
    <row r="239" spans="1:11" s="2" customFormat="1" ht="46.8" x14ac:dyDescent="0.3">
      <c r="A239" s="26" t="s">
        <v>135</v>
      </c>
      <c r="B239" s="25">
        <v>200</v>
      </c>
      <c r="C239" s="7">
        <v>0.31</v>
      </c>
      <c r="D239" s="7">
        <v>0</v>
      </c>
      <c r="E239" s="7">
        <v>39.4</v>
      </c>
      <c r="F239" s="7">
        <v>160</v>
      </c>
      <c r="G239" s="7">
        <v>0.01</v>
      </c>
      <c r="H239" s="7">
        <v>0.02</v>
      </c>
      <c r="I239" s="7">
        <v>2.4</v>
      </c>
      <c r="J239" s="97">
        <v>22.46</v>
      </c>
      <c r="K239" s="72" t="s">
        <v>79</v>
      </c>
    </row>
    <row r="240" spans="1:11" s="2" customFormat="1" ht="15.6" x14ac:dyDescent="0.3">
      <c r="A240" s="12" t="s">
        <v>68</v>
      </c>
      <c r="B240" s="13">
        <v>40</v>
      </c>
      <c r="C240" s="14">
        <v>3</v>
      </c>
      <c r="D240" s="14">
        <v>1.1599999999999999</v>
      </c>
      <c r="E240" s="14">
        <v>20.56</v>
      </c>
      <c r="F240" s="14">
        <v>104.8</v>
      </c>
      <c r="G240" s="15">
        <v>0.04</v>
      </c>
      <c r="H240" s="15">
        <v>0.01</v>
      </c>
      <c r="I240" s="15">
        <v>0</v>
      </c>
      <c r="J240" s="99">
        <v>7.6</v>
      </c>
      <c r="K240" s="65" t="s">
        <v>144</v>
      </c>
    </row>
    <row r="241" spans="1:11" s="2" customFormat="1" ht="31.2" x14ac:dyDescent="0.3">
      <c r="A241" s="4" t="s">
        <v>111</v>
      </c>
      <c r="B241" s="5">
        <v>20</v>
      </c>
      <c r="C241" s="6">
        <v>1.1200000000000001</v>
      </c>
      <c r="D241" s="6">
        <v>0.22</v>
      </c>
      <c r="E241" s="6">
        <v>9.8800000000000008</v>
      </c>
      <c r="F241" s="6">
        <v>45.98</v>
      </c>
      <c r="G241" s="7">
        <v>0.02</v>
      </c>
      <c r="H241" s="7">
        <v>0</v>
      </c>
      <c r="I241" s="7">
        <v>0</v>
      </c>
      <c r="J241" s="97">
        <v>4.5999999999999996</v>
      </c>
      <c r="K241" s="142" t="s">
        <v>143</v>
      </c>
    </row>
    <row r="242" spans="1:11" s="2" customFormat="1" ht="15.6" x14ac:dyDescent="0.3">
      <c r="A242" s="132" t="s">
        <v>24</v>
      </c>
      <c r="B242" s="18">
        <f>SUM(B235:B241)</f>
        <v>840</v>
      </c>
      <c r="C242" s="18">
        <f t="shared" ref="C242:J242" si="36">SUM(C235:C241)</f>
        <v>27.17</v>
      </c>
      <c r="D242" s="18">
        <f t="shared" si="36"/>
        <v>29.499999999999996</v>
      </c>
      <c r="E242" s="18">
        <f>SUM(E235:E241)</f>
        <v>136.87</v>
      </c>
      <c r="F242" s="18">
        <f t="shared" si="36"/>
        <v>928.98</v>
      </c>
      <c r="G242" s="18">
        <f t="shared" si="36"/>
        <v>0.32600000000000001</v>
      </c>
      <c r="H242" s="18">
        <f t="shared" si="36"/>
        <v>0.41000000000000009</v>
      </c>
      <c r="I242" s="18">
        <f t="shared" si="36"/>
        <v>10.16</v>
      </c>
      <c r="J242" s="18">
        <f t="shared" si="36"/>
        <v>140.83999999999997</v>
      </c>
      <c r="K242" s="110"/>
    </row>
    <row r="243" spans="1:11" s="2" customFormat="1" ht="15.6" x14ac:dyDescent="0.3">
      <c r="A243" s="60" t="s">
        <v>128</v>
      </c>
      <c r="B243" s="61">
        <f t="shared" ref="B243:J243" si="37">B242+B233</f>
        <v>1460</v>
      </c>
      <c r="C243" s="18">
        <f t="shared" si="37"/>
        <v>45.42</v>
      </c>
      <c r="D243" s="18">
        <f t="shared" si="37"/>
        <v>64.149999999999991</v>
      </c>
      <c r="E243" s="18">
        <f t="shared" si="37"/>
        <v>206.42000000000002</v>
      </c>
      <c r="F243" s="18">
        <f t="shared" si="37"/>
        <v>1593.6</v>
      </c>
      <c r="G243" s="18">
        <f t="shared" si="37"/>
        <v>0.84200000000000008</v>
      </c>
      <c r="H243" s="18">
        <f t="shared" si="37"/>
        <v>0.78</v>
      </c>
      <c r="I243" s="18">
        <f t="shared" si="37"/>
        <v>36.480000000000004</v>
      </c>
      <c r="J243" s="96">
        <f t="shared" si="37"/>
        <v>207.10999999999996</v>
      </c>
      <c r="K243" s="110"/>
    </row>
    <row r="244" spans="1:11" s="1" customFormat="1" ht="30" customHeight="1" x14ac:dyDescent="0.3">
      <c r="A244" s="94" t="s">
        <v>37</v>
      </c>
      <c r="B244" s="61">
        <f>SUM(B144,B161,B179,B197,B215,B233)/6</f>
        <v>598.33333333333337</v>
      </c>
      <c r="C244" s="18">
        <f t="shared" ref="C244:J244" si="38">SUM(C144,C161,C179,C197,C215,C233)/6</f>
        <v>20.684999999999999</v>
      </c>
      <c r="D244" s="18">
        <f t="shared" si="38"/>
        <v>19.946666666666669</v>
      </c>
      <c r="E244" s="18">
        <f t="shared" si="38"/>
        <v>91.206666666666663</v>
      </c>
      <c r="F244" s="18">
        <f t="shared" si="38"/>
        <v>628.99333333333323</v>
      </c>
      <c r="G244" s="18">
        <f t="shared" si="38"/>
        <v>0.30399999999999999</v>
      </c>
      <c r="H244" s="18">
        <f t="shared" si="38"/>
        <v>0.29000000000000004</v>
      </c>
      <c r="I244" s="18">
        <f t="shared" si="38"/>
        <v>7.5958333333333341</v>
      </c>
      <c r="J244" s="18">
        <f t="shared" si="38"/>
        <v>136.47166666666666</v>
      </c>
      <c r="K244" s="111"/>
    </row>
    <row r="245" spans="1:11" s="2" customFormat="1" ht="15.6" customHeight="1" x14ac:dyDescent="0.3">
      <c r="A245" s="94" t="s">
        <v>38</v>
      </c>
      <c r="B245" s="61">
        <f>SUM(B153,B170,B188,B206,B224,B242)/6</f>
        <v>846.66666666666663</v>
      </c>
      <c r="C245" s="18">
        <f t="shared" ref="C245:J245" si="39">SUM(C153,C170,C188,C206,C224,C242)/6</f>
        <v>24.573333333333334</v>
      </c>
      <c r="D245" s="18">
        <f t="shared" si="39"/>
        <v>27.621666666666666</v>
      </c>
      <c r="E245" s="18">
        <f t="shared" si="39"/>
        <v>115.53833333333334</v>
      </c>
      <c r="F245" s="18">
        <f t="shared" si="39"/>
        <v>819.69500000000005</v>
      </c>
      <c r="G245" s="18">
        <f t="shared" si="39"/>
        <v>0.41900000000000004</v>
      </c>
      <c r="H245" s="18">
        <f t="shared" si="39"/>
        <v>0.39600000000000007</v>
      </c>
      <c r="I245" s="18">
        <f t="shared" si="39"/>
        <v>18.421666666666663</v>
      </c>
      <c r="J245" s="18">
        <f t="shared" si="39"/>
        <v>132.21833333333333</v>
      </c>
      <c r="K245" s="86"/>
    </row>
    <row r="246" spans="1:11" s="2" customFormat="1" ht="15.6" x14ac:dyDescent="0.3">
      <c r="A246" s="31"/>
      <c r="B246" s="32"/>
      <c r="C246" s="18"/>
      <c r="D246" s="18"/>
      <c r="E246" s="18"/>
      <c r="F246" s="18"/>
      <c r="G246" s="18"/>
      <c r="H246" s="18"/>
      <c r="I246" s="18"/>
      <c r="J246" s="96"/>
      <c r="K246" s="86"/>
    </row>
    <row r="247" spans="1:11" s="1" customFormat="1" ht="15.6" x14ac:dyDescent="0.3">
      <c r="A247" s="86"/>
      <c r="B247" s="87"/>
      <c r="C247" s="81"/>
      <c r="D247" s="81"/>
      <c r="E247" s="81"/>
      <c r="F247" s="81"/>
      <c r="G247" s="81"/>
      <c r="H247" s="81"/>
      <c r="I247" s="81"/>
      <c r="J247" s="105"/>
      <c r="K247" s="111"/>
    </row>
    <row r="248" spans="1:11" s="2" customFormat="1" ht="16.2" x14ac:dyDescent="0.3">
      <c r="A248" s="123" t="s">
        <v>46</v>
      </c>
      <c r="B248" s="124"/>
      <c r="C248" s="140">
        <f>C34+C51+C70+C87+C105+C123+C144+C161+C179+C197+C215+C233</f>
        <v>248.16799999999998</v>
      </c>
      <c r="D248" s="140">
        <f t="shared" ref="D248:J248" si="40">D34+D51+D70+D87+D105+D123+D144+D161+D179+D197+D215+D233</f>
        <v>272.714</v>
      </c>
      <c r="E248" s="140">
        <f t="shared" si="40"/>
        <v>1084.088</v>
      </c>
      <c r="F248" s="140">
        <f t="shared" si="40"/>
        <v>7649.9199999999992</v>
      </c>
      <c r="G248" s="140">
        <f t="shared" si="40"/>
        <v>3.718</v>
      </c>
      <c r="H248" s="140">
        <f t="shared" si="40"/>
        <v>3.5800000000000005</v>
      </c>
      <c r="I248" s="140">
        <f t="shared" si="40"/>
        <v>86.192999999999984</v>
      </c>
      <c r="J248" s="140">
        <f t="shared" si="40"/>
        <v>1790.3000000000002</v>
      </c>
      <c r="K248" s="86"/>
    </row>
    <row r="249" spans="1:11" s="2" customFormat="1" ht="16.2" x14ac:dyDescent="0.3">
      <c r="A249" s="123" t="s">
        <v>47</v>
      </c>
      <c r="B249" s="124"/>
      <c r="C249" s="140">
        <f>C248/12</f>
        <v>20.680666666666664</v>
      </c>
      <c r="D249" s="140">
        <f t="shared" ref="D249:J249" si="41">D248/12</f>
        <v>22.726166666666668</v>
      </c>
      <c r="E249" s="140">
        <f t="shared" si="41"/>
        <v>90.340666666666664</v>
      </c>
      <c r="F249" s="140">
        <f t="shared" si="41"/>
        <v>637.49333333333323</v>
      </c>
      <c r="G249" s="140">
        <f t="shared" si="41"/>
        <v>0.30983333333333335</v>
      </c>
      <c r="H249" s="140">
        <f t="shared" si="41"/>
        <v>0.29833333333333339</v>
      </c>
      <c r="I249" s="140">
        <f t="shared" si="41"/>
        <v>7.1827499999999986</v>
      </c>
      <c r="J249" s="140">
        <f t="shared" si="41"/>
        <v>149.19166666666669</v>
      </c>
      <c r="K249" s="86"/>
    </row>
    <row r="250" spans="1:11" s="1" customFormat="1" ht="16.8" customHeight="1" x14ac:dyDescent="0.3">
      <c r="A250" s="124" t="s">
        <v>48</v>
      </c>
      <c r="B250" s="124"/>
      <c r="C250" s="126">
        <f>C249/C257</f>
        <v>0.26858008658008653</v>
      </c>
      <c r="D250" s="126">
        <f t="shared" ref="D250:J250" si="42">D249/D257</f>
        <v>0.28767299578059075</v>
      </c>
      <c r="E250" s="126">
        <f t="shared" si="42"/>
        <v>0.26967363184079601</v>
      </c>
      <c r="F250" s="126">
        <f t="shared" si="42"/>
        <v>0.27127375886524818</v>
      </c>
      <c r="G250" s="126">
        <f t="shared" si="42"/>
        <v>0.25819444444444445</v>
      </c>
      <c r="H250" s="126">
        <f t="shared" si="42"/>
        <v>0.21309523809523814</v>
      </c>
      <c r="I250" s="126">
        <f t="shared" si="42"/>
        <v>0.11971249999999997</v>
      </c>
      <c r="J250" s="126">
        <f t="shared" si="42"/>
        <v>0.1356287878787879</v>
      </c>
      <c r="K250" s="111"/>
    </row>
    <row r="251" spans="1:11" s="2" customFormat="1" ht="16.2" x14ac:dyDescent="0.3">
      <c r="A251" s="125" t="s">
        <v>49</v>
      </c>
      <c r="B251" s="124"/>
      <c r="C251" s="140">
        <f>C43+C61+C79+C96+C114+C132+C153+C170+C188+C206+C224+C242</f>
        <v>311.78000000000003</v>
      </c>
      <c r="D251" s="140">
        <f t="shared" ref="D251:J251" si="43">D43+D61+D79+D96+D114+D132+D153+D170+D188+D206+D224+D242</f>
        <v>367.59999999999997</v>
      </c>
      <c r="E251" s="140">
        <f t="shared" si="43"/>
        <v>1388.4099999999999</v>
      </c>
      <c r="F251" s="140">
        <f t="shared" si="43"/>
        <v>10064.050000000001</v>
      </c>
      <c r="G251" s="140">
        <f t="shared" si="43"/>
        <v>5.2480000000000002</v>
      </c>
      <c r="H251" s="140">
        <f t="shared" si="43"/>
        <v>5.1080000000000005</v>
      </c>
      <c r="I251" s="140">
        <f t="shared" si="43"/>
        <v>252.15999999999997</v>
      </c>
      <c r="J251" s="140">
        <f t="shared" si="43"/>
        <v>1546.9099999999999</v>
      </c>
      <c r="K251" s="86"/>
    </row>
    <row r="252" spans="1:11" s="2" customFormat="1" ht="16.2" x14ac:dyDescent="0.3">
      <c r="A252" s="123" t="s">
        <v>50</v>
      </c>
      <c r="B252" s="124"/>
      <c r="C252" s="140">
        <f>C251/12</f>
        <v>25.981666666666669</v>
      </c>
      <c r="D252" s="140">
        <f t="shared" ref="D252:J252" si="44">D251/12</f>
        <v>30.633333333333329</v>
      </c>
      <c r="E252" s="140">
        <f t="shared" si="44"/>
        <v>115.70083333333332</v>
      </c>
      <c r="F252" s="140">
        <f t="shared" si="44"/>
        <v>838.67083333333346</v>
      </c>
      <c r="G252" s="140">
        <f t="shared" si="44"/>
        <v>0.43733333333333335</v>
      </c>
      <c r="H252" s="140">
        <f t="shared" si="44"/>
        <v>0.42566666666666669</v>
      </c>
      <c r="I252" s="140">
        <f t="shared" si="44"/>
        <v>21.013333333333332</v>
      </c>
      <c r="J252" s="140">
        <f t="shared" si="44"/>
        <v>128.90916666666666</v>
      </c>
      <c r="K252" s="86"/>
    </row>
    <row r="253" spans="1:11" s="39" customFormat="1" ht="41.25" customHeight="1" x14ac:dyDescent="0.3">
      <c r="A253" s="124" t="s">
        <v>48</v>
      </c>
      <c r="B253" s="124"/>
      <c r="C253" s="126">
        <f>C252/C257</f>
        <v>0.33742424242424246</v>
      </c>
      <c r="D253" s="126">
        <f t="shared" ref="D253:J253" si="45">D252/D257</f>
        <v>0.38776371308016871</v>
      </c>
      <c r="E253" s="126">
        <f t="shared" si="45"/>
        <v>0.34537562189054721</v>
      </c>
      <c r="F253" s="126">
        <f t="shared" si="45"/>
        <v>0.35688120567375892</v>
      </c>
      <c r="G253" s="126">
        <f t="shared" si="45"/>
        <v>0.36444444444444446</v>
      </c>
      <c r="H253" s="126">
        <f t="shared" si="45"/>
        <v>0.30404761904761907</v>
      </c>
      <c r="I253" s="126">
        <f t="shared" si="45"/>
        <v>0.35022222222222221</v>
      </c>
      <c r="J253" s="126">
        <f t="shared" si="45"/>
        <v>0.11719015151515151</v>
      </c>
      <c r="K253" s="112"/>
    </row>
    <row r="254" spans="1:11" s="2" customFormat="1" ht="16.2" x14ac:dyDescent="0.3">
      <c r="A254" s="124" t="s">
        <v>51</v>
      </c>
      <c r="B254" s="124"/>
      <c r="C254" s="140">
        <f t="shared" ref="C254:J254" si="46">C251+C248</f>
        <v>559.94799999999998</v>
      </c>
      <c r="D254" s="140">
        <f t="shared" si="46"/>
        <v>640.31399999999996</v>
      </c>
      <c r="E254" s="140">
        <f t="shared" si="46"/>
        <v>2472.4979999999996</v>
      </c>
      <c r="F254" s="140">
        <f t="shared" si="46"/>
        <v>17713.97</v>
      </c>
      <c r="G254" s="140">
        <f t="shared" si="46"/>
        <v>8.9660000000000011</v>
      </c>
      <c r="H254" s="140">
        <f t="shared" si="46"/>
        <v>8.6880000000000006</v>
      </c>
      <c r="I254" s="140">
        <f t="shared" si="46"/>
        <v>338.35299999999995</v>
      </c>
      <c r="J254" s="140">
        <f t="shared" si="46"/>
        <v>3337.21</v>
      </c>
      <c r="K254" s="86"/>
    </row>
    <row r="255" spans="1:11" s="2" customFormat="1" ht="16.2" x14ac:dyDescent="0.3">
      <c r="A255" s="124" t="s">
        <v>52</v>
      </c>
      <c r="B255" s="124"/>
      <c r="C255" s="140">
        <f>C254/12</f>
        <v>46.662333333333329</v>
      </c>
      <c r="D255" s="140">
        <f t="shared" ref="D255:J255" si="47">D254/12</f>
        <v>53.359499999999997</v>
      </c>
      <c r="E255" s="140">
        <f t="shared" si="47"/>
        <v>206.04149999999996</v>
      </c>
      <c r="F255" s="140">
        <f t="shared" si="47"/>
        <v>1476.1641666666667</v>
      </c>
      <c r="G255" s="140">
        <f t="shared" si="47"/>
        <v>0.74716666666666676</v>
      </c>
      <c r="H255" s="140">
        <f t="shared" si="47"/>
        <v>0.72400000000000009</v>
      </c>
      <c r="I255" s="140">
        <f t="shared" si="47"/>
        <v>28.196083333333331</v>
      </c>
      <c r="J255" s="140">
        <f t="shared" si="47"/>
        <v>278.10083333333336</v>
      </c>
      <c r="K255" s="86"/>
    </row>
    <row r="256" spans="1:11" s="2" customFormat="1" ht="16.8" customHeight="1" x14ac:dyDescent="0.3">
      <c r="A256" s="130" t="s">
        <v>48</v>
      </c>
      <c r="B256" s="130"/>
      <c r="C256" s="126">
        <f>C255/C257</f>
        <v>0.60600432900432899</v>
      </c>
      <c r="D256" s="126">
        <f>D255/D257</f>
        <v>0.67543670886075946</v>
      </c>
      <c r="E256" s="126">
        <f>E255/E257</f>
        <v>0.61504925373134312</v>
      </c>
      <c r="F256" s="126">
        <f>F255/F257</f>
        <v>0.6281549645390071</v>
      </c>
      <c r="G256" s="126">
        <f>G255/G257</f>
        <v>0.62263888888888896</v>
      </c>
      <c r="H256" s="126"/>
      <c r="I256" s="126">
        <f>I255/I257</f>
        <v>0.46993472222222216</v>
      </c>
      <c r="J256" s="126">
        <f>J255/J257</f>
        <v>0.2528189393939394</v>
      </c>
      <c r="K256" s="131"/>
    </row>
    <row r="257" spans="1:11" ht="54" customHeight="1" x14ac:dyDescent="0.35">
      <c r="A257" s="127" t="s">
        <v>53</v>
      </c>
      <c r="B257" s="124"/>
      <c r="C257" s="141">
        <v>77</v>
      </c>
      <c r="D257" s="141">
        <v>79</v>
      </c>
      <c r="E257" s="141">
        <v>335</v>
      </c>
      <c r="F257" s="141">
        <v>2350</v>
      </c>
      <c r="G257" s="141">
        <v>1.2</v>
      </c>
      <c r="H257" s="141">
        <v>1.4</v>
      </c>
      <c r="I257" s="141">
        <v>60</v>
      </c>
      <c r="J257" s="141">
        <v>1100</v>
      </c>
      <c r="K257" s="113"/>
    </row>
    <row r="258" spans="1:11" x14ac:dyDescent="0.35">
      <c r="A258" s="174" t="s">
        <v>54</v>
      </c>
      <c r="B258" s="128"/>
      <c r="C258" s="88"/>
      <c r="D258" s="88"/>
      <c r="E258" s="89" t="s">
        <v>55</v>
      </c>
      <c r="F258" s="40"/>
      <c r="G258" s="40"/>
      <c r="H258" s="40"/>
      <c r="I258" s="40"/>
      <c r="J258" s="40"/>
    </row>
    <row r="259" spans="1:11" x14ac:dyDescent="0.35">
      <c r="A259" s="175"/>
      <c r="B259" s="128"/>
      <c r="C259" s="90" t="s">
        <v>56</v>
      </c>
      <c r="D259" s="90">
        <f>F249/F257</f>
        <v>0.27127375886524818</v>
      </c>
      <c r="E259" s="90" t="s">
        <v>57</v>
      </c>
      <c r="F259" s="82"/>
      <c r="G259" s="40"/>
      <c r="H259" s="40"/>
      <c r="I259" s="40"/>
      <c r="J259" s="40"/>
    </row>
    <row r="260" spans="1:11" x14ac:dyDescent="0.35">
      <c r="A260" s="175"/>
      <c r="B260" s="129"/>
      <c r="C260" s="91" t="s">
        <v>20</v>
      </c>
      <c r="D260" s="91">
        <f>F252/F257</f>
        <v>0.35688120567375892</v>
      </c>
      <c r="E260" s="91" t="s">
        <v>58</v>
      </c>
      <c r="F260" s="82"/>
      <c r="G260" s="40"/>
      <c r="H260" s="40"/>
      <c r="I260" s="40"/>
      <c r="J260" s="40"/>
    </row>
  </sheetData>
  <mergeCells count="50">
    <mergeCell ref="H8:J8"/>
    <mergeCell ref="A10:C10"/>
    <mergeCell ref="H2:J2"/>
    <mergeCell ref="H3:J3"/>
    <mergeCell ref="A8:C8"/>
    <mergeCell ref="F10:J10"/>
    <mergeCell ref="A7:D7"/>
    <mergeCell ref="F6:J6"/>
    <mergeCell ref="F5:J5"/>
    <mergeCell ref="F7:J7"/>
    <mergeCell ref="A258:A260"/>
    <mergeCell ref="A156:K156"/>
    <mergeCell ref="A162:K162"/>
    <mergeCell ref="A173:K173"/>
    <mergeCell ref="A180:K180"/>
    <mergeCell ref="A191:K191"/>
    <mergeCell ref="A198:K198"/>
    <mergeCell ref="A227:K227"/>
    <mergeCell ref="A234:K234"/>
    <mergeCell ref="C18:E18"/>
    <mergeCell ref="A16:J16"/>
    <mergeCell ref="A14:J14"/>
    <mergeCell ref="A46:K46"/>
    <mergeCell ref="A27:K27"/>
    <mergeCell ref="A28:K28"/>
    <mergeCell ref="A45:K45"/>
    <mergeCell ref="A35:K35"/>
    <mergeCell ref="G25:I25"/>
    <mergeCell ref="K25:K26"/>
    <mergeCell ref="A25:A26"/>
    <mergeCell ref="B25:B26"/>
    <mergeCell ref="C25:E25"/>
    <mergeCell ref="F25:F26"/>
    <mergeCell ref="A15:J15"/>
    <mergeCell ref="A52:K52"/>
    <mergeCell ref="A64:K64"/>
    <mergeCell ref="A63:K63"/>
    <mergeCell ref="A71:K71"/>
    <mergeCell ref="A82:K82"/>
    <mergeCell ref="A81:K81"/>
    <mergeCell ref="A88:K88"/>
    <mergeCell ref="A99:K99"/>
    <mergeCell ref="A106:K106"/>
    <mergeCell ref="A209:K209"/>
    <mergeCell ref="A216:K216"/>
    <mergeCell ref="A117:K117"/>
    <mergeCell ref="A124:K124"/>
    <mergeCell ref="A136:K136"/>
    <mergeCell ref="A137:K137"/>
    <mergeCell ref="A145:K145"/>
  </mergeCells>
  <conditionalFormatting sqref="D96">
    <cfRule type="cellIs" dxfId="8" priority="35" operator="notBetween">
      <formula>27.6</formula>
      <formula>32.2</formula>
    </cfRule>
  </conditionalFormatting>
  <conditionalFormatting sqref="D144">
    <cfRule type="cellIs" dxfId="7" priority="16" operator="notBetween">
      <formula>18.4</formula>
      <formula>23</formula>
    </cfRule>
  </conditionalFormatting>
  <conditionalFormatting sqref="D179">
    <cfRule type="cellIs" dxfId="6" priority="11" operator="notBetween">
      <formula>18.4</formula>
      <formula>23</formula>
    </cfRule>
  </conditionalFormatting>
  <conditionalFormatting sqref="E144 E215">
    <cfRule type="cellIs" dxfId="5" priority="43" operator="notBetween">
      <formula>76.6</formula>
      <formula>95.75</formula>
    </cfRule>
  </conditionalFormatting>
  <conditionalFormatting sqref="E188">
    <cfRule type="cellIs" dxfId="4" priority="34" operator="notBetween">
      <formula>114.9</formula>
      <formula>134.05</formula>
    </cfRule>
  </conditionalFormatting>
  <conditionalFormatting sqref="F144 F215">
    <cfRule type="cellIs" dxfId="3" priority="42" operator="notBetween">
      <formula>542.6</formula>
      <formula>678.28</formula>
    </cfRule>
  </conditionalFormatting>
  <conditionalFormatting sqref="F188 F206">
    <cfRule type="cellIs" dxfId="2" priority="33" operator="notBetween">
      <formula>813.9</formula>
      <formula>949.55</formula>
    </cfRule>
  </conditionalFormatting>
  <conditionalFormatting sqref="G215">
    <cfRule type="cellIs" dxfId="1" priority="41" operator="notBetween">
      <formula>0.28</formula>
      <formula>0.35</formula>
    </cfRule>
  </conditionalFormatting>
  <conditionalFormatting sqref="H179">
    <cfRule type="cellIs" dxfId="0" priority="40" operator="notBetween">
      <formula>0.32</formula>
      <formula>0.4</formula>
    </cfRule>
  </conditionalFormatting>
  <conditionalFormatting sqref="P223">
    <cfRule type="cellIs" priority="46" operator="notBetween">
      <formula>18.4</formula>
      <formula>23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Региональное меню</vt:lpstr>
      <vt:lpstr>'Региональное меню'!Область_печати</vt:lpstr>
    </vt:vector>
  </TitlesOfParts>
  <Manager/>
  <Company>MacBook Pro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Туганов Виктор Анатольевич</dc:creator>
  <cp:keywords/>
  <dc:description/>
  <cp:lastModifiedBy>Huawei</cp:lastModifiedBy>
  <cp:revision/>
  <cp:lastPrinted>2025-09-04T08:30:02Z</cp:lastPrinted>
  <dcterms:created xsi:type="dcterms:W3CDTF">2020-09-15T06:15:04Z</dcterms:created>
  <dcterms:modified xsi:type="dcterms:W3CDTF">2025-09-05T10:20:11Z</dcterms:modified>
  <cp:category/>
  <cp:contentStatus/>
</cp:coreProperties>
</file>