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БЕЛОРЕЧЕНСКИЙ РАЙОН\"/>
    </mc:Choice>
  </mc:AlternateContent>
  <bookViews>
    <workbookView xWindow="0" yWindow="0" windowWidth="20490" windowHeight="6750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Db0+NtHxsUrGU/R1rfYRo1kJ6l8n3Bib2jP6qhP+OcQ="/>
    </ext>
  </extLst>
</workbook>
</file>

<file path=xl/calcChain.xml><?xml version="1.0" encoding="utf-8"?>
<calcChain xmlns="http://schemas.openxmlformats.org/spreadsheetml/2006/main">
  <c r="B594" i="1" l="1"/>
  <c r="A594" i="1"/>
  <c r="J593" i="1"/>
  <c r="I593" i="1"/>
  <c r="H593" i="1"/>
  <c r="G593" i="1"/>
  <c r="F593" i="1"/>
  <c r="B587" i="1"/>
  <c r="A587" i="1"/>
  <c r="J586" i="1"/>
  <c r="I586" i="1"/>
  <c r="H586" i="1"/>
  <c r="G586" i="1"/>
  <c r="F586" i="1"/>
  <c r="B580" i="1"/>
  <c r="A580" i="1"/>
  <c r="J579" i="1"/>
  <c r="I579" i="1"/>
  <c r="H579" i="1"/>
  <c r="G579" i="1"/>
  <c r="F579" i="1"/>
  <c r="B575" i="1"/>
  <c r="A575" i="1"/>
  <c r="J574" i="1"/>
  <c r="I574" i="1"/>
  <c r="H574" i="1"/>
  <c r="G574" i="1"/>
  <c r="F574" i="1"/>
  <c r="B565" i="1"/>
  <c r="A565" i="1"/>
  <c r="J564" i="1"/>
  <c r="I564" i="1"/>
  <c r="H564" i="1"/>
  <c r="G564" i="1"/>
  <c r="F564" i="1"/>
  <c r="B561" i="1"/>
  <c r="A561" i="1"/>
  <c r="L560" i="1"/>
  <c r="J560" i="1"/>
  <c r="J594" i="1" s="1"/>
  <c r="I560" i="1"/>
  <c r="I594" i="1" s="1"/>
  <c r="H560" i="1"/>
  <c r="H594" i="1" s="1"/>
  <c r="G560" i="1"/>
  <c r="G594" i="1" s="1"/>
  <c r="F560" i="1"/>
  <c r="F594" i="1" s="1"/>
  <c r="B552" i="1"/>
  <c r="A552" i="1"/>
  <c r="J551" i="1"/>
  <c r="I551" i="1"/>
  <c r="H551" i="1"/>
  <c r="G551" i="1"/>
  <c r="F551" i="1"/>
  <c r="B545" i="1"/>
  <c r="A545" i="1"/>
  <c r="J544" i="1"/>
  <c r="I544" i="1"/>
  <c r="H544" i="1"/>
  <c r="G544" i="1"/>
  <c r="F544" i="1"/>
  <c r="B538" i="1"/>
  <c r="A538" i="1"/>
  <c r="J537" i="1"/>
  <c r="I537" i="1"/>
  <c r="H537" i="1"/>
  <c r="G537" i="1"/>
  <c r="F537" i="1"/>
  <c r="B533" i="1"/>
  <c r="A533" i="1"/>
  <c r="J532" i="1"/>
  <c r="I532" i="1"/>
  <c r="H532" i="1"/>
  <c r="G532" i="1"/>
  <c r="F532" i="1"/>
  <c r="B523" i="1"/>
  <c r="A523" i="1"/>
  <c r="J522" i="1"/>
  <c r="I522" i="1"/>
  <c r="H522" i="1"/>
  <c r="G522" i="1"/>
  <c r="F522" i="1"/>
  <c r="B519" i="1"/>
  <c r="A519" i="1"/>
  <c r="L518" i="1"/>
  <c r="J518" i="1"/>
  <c r="J552" i="1" s="1"/>
  <c r="I518" i="1"/>
  <c r="I552" i="1" s="1"/>
  <c r="H518" i="1"/>
  <c r="H552" i="1" s="1"/>
  <c r="G518" i="1"/>
  <c r="G552" i="1" s="1"/>
  <c r="F518" i="1"/>
  <c r="F552" i="1" s="1"/>
  <c r="B510" i="1"/>
  <c r="A510" i="1"/>
  <c r="J509" i="1"/>
  <c r="I509" i="1"/>
  <c r="H509" i="1"/>
  <c r="G509" i="1"/>
  <c r="F509" i="1"/>
  <c r="B503" i="1"/>
  <c r="A503" i="1"/>
  <c r="J502" i="1"/>
  <c r="I502" i="1"/>
  <c r="H502" i="1"/>
  <c r="G502" i="1"/>
  <c r="F502" i="1"/>
  <c r="B496" i="1"/>
  <c r="A496" i="1"/>
  <c r="L495" i="1"/>
  <c r="J495" i="1"/>
  <c r="I495" i="1"/>
  <c r="H495" i="1"/>
  <c r="G495" i="1"/>
  <c r="F495" i="1"/>
  <c r="B491" i="1"/>
  <c r="A491" i="1"/>
  <c r="L490" i="1"/>
  <c r="J490" i="1"/>
  <c r="I490" i="1"/>
  <c r="H490" i="1"/>
  <c r="G490" i="1"/>
  <c r="F490" i="1"/>
  <c r="B481" i="1"/>
  <c r="A481" i="1"/>
  <c r="J480" i="1"/>
  <c r="I480" i="1"/>
  <c r="H480" i="1"/>
  <c r="G480" i="1"/>
  <c r="F480" i="1"/>
  <c r="B477" i="1"/>
  <c r="A477" i="1"/>
  <c r="L476" i="1"/>
  <c r="I476" i="1"/>
  <c r="I510" i="1" s="1"/>
  <c r="H476" i="1"/>
  <c r="H510" i="1" s="1"/>
  <c r="G476" i="1"/>
  <c r="G510" i="1" s="1"/>
  <c r="F476" i="1"/>
  <c r="F510" i="1" s="1"/>
  <c r="J469" i="1"/>
  <c r="J476" i="1" s="1"/>
  <c r="J510" i="1" s="1"/>
  <c r="B468" i="1"/>
  <c r="A468" i="1"/>
  <c r="J467" i="1"/>
  <c r="I467" i="1"/>
  <c r="H467" i="1"/>
  <c r="G467" i="1"/>
  <c r="F467" i="1"/>
  <c r="B461" i="1"/>
  <c r="A461" i="1"/>
  <c r="J460" i="1"/>
  <c r="I460" i="1"/>
  <c r="H460" i="1"/>
  <c r="G460" i="1"/>
  <c r="F460" i="1"/>
  <c r="B454" i="1"/>
  <c r="A454" i="1"/>
  <c r="L453" i="1"/>
  <c r="J453" i="1"/>
  <c r="I453" i="1"/>
  <c r="H453" i="1"/>
  <c r="G453" i="1"/>
  <c r="F453" i="1"/>
  <c r="B449" i="1"/>
  <c r="A449" i="1"/>
  <c r="L448" i="1"/>
  <c r="J448" i="1"/>
  <c r="I448" i="1"/>
  <c r="H448" i="1"/>
  <c r="G448" i="1"/>
  <c r="F448" i="1"/>
  <c r="B439" i="1"/>
  <c r="A439" i="1"/>
  <c r="J438" i="1"/>
  <c r="I438" i="1"/>
  <c r="H438" i="1"/>
  <c r="G438" i="1"/>
  <c r="F438" i="1"/>
  <c r="B435" i="1"/>
  <c r="A435" i="1"/>
  <c r="L434" i="1"/>
  <c r="J434" i="1"/>
  <c r="J468" i="1" s="1"/>
  <c r="H434" i="1"/>
  <c r="H468" i="1" s="1"/>
  <c r="F434" i="1"/>
  <c r="F468" i="1" s="1"/>
  <c r="J430" i="1"/>
  <c r="I430" i="1"/>
  <c r="I434" i="1" s="1"/>
  <c r="I468" i="1" s="1"/>
  <c r="H430" i="1"/>
  <c r="G430" i="1"/>
  <c r="G434" i="1" s="1"/>
  <c r="G468" i="1" s="1"/>
  <c r="B426" i="1"/>
  <c r="A426" i="1"/>
  <c r="J425" i="1"/>
  <c r="I425" i="1"/>
  <c r="H425" i="1"/>
  <c r="G425" i="1"/>
  <c r="F425" i="1"/>
  <c r="B419" i="1"/>
  <c r="A419" i="1"/>
  <c r="J418" i="1"/>
  <c r="I418" i="1"/>
  <c r="H418" i="1"/>
  <c r="G418" i="1"/>
  <c r="F418" i="1"/>
  <c r="B412" i="1"/>
  <c r="A412" i="1"/>
  <c r="L411" i="1"/>
  <c r="J411" i="1"/>
  <c r="I411" i="1"/>
  <c r="H411" i="1"/>
  <c r="G411" i="1"/>
  <c r="F411" i="1"/>
  <c r="B407" i="1"/>
  <c r="A407" i="1"/>
  <c r="L406" i="1"/>
  <c r="J406" i="1"/>
  <c r="I406" i="1"/>
  <c r="H406" i="1"/>
  <c r="G406" i="1"/>
  <c r="F406" i="1"/>
  <c r="B397" i="1"/>
  <c r="A397" i="1"/>
  <c r="J396" i="1"/>
  <c r="I396" i="1"/>
  <c r="H396" i="1"/>
  <c r="G396" i="1"/>
  <c r="F396" i="1"/>
  <c r="B393" i="1"/>
  <c r="A393" i="1"/>
  <c r="L392" i="1"/>
  <c r="J392" i="1"/>
  <c r="J426" i="1" s="1"/>
  <c r="F392" i="1"/>
  <c r="F426" i="1" s="1"/>
  <c r="J388" i="1"/>
  <c r="I388" i="1"/>
  <c r="H388" i="1"/>
  <c r="G388" i="1"/>
  <c r="J385" i="1"/>
  <c r="I385" i="1"/>
  <c r="I392" i="1" s="1"/>
  <c r="I426" i="1" s="1"/>
  <c r="H385" i="1"/>
  <c r="H392" i="1" s="1"/>
  <c r="H426" i="1" s="1"/>
  <c r="G385" i="1"/>
  <c r="G392" i="1" s="1"/>
  <c r="G426" i="1" s="1"/>
  <c r="B384" i="1"/>
  <c r="A384" i="1"/>
  <c r="J383" i="1"/>
  <c r="I383" i="1"/>
  <c r="H383" i="1"/>
  <c r="G383" i="1"/>
  <c r="F383" i="1"/>
  <c r="B377" i="1"/>
  <c r="A377" i="1"/>
  <c r="J376" i="1"/>
  <c r="I376" i="1"/>
  <c r="H376" i="1"/>
  <c r="G376" i="1"/>
  <c r="F376" i="1"/>
  <c r="B370" i="1"/>
  <c r="A370" i="1"/>
  <c r="L369" i="1"/>
  <c r="J369" i="1"/>
  <c r="I369" i="1"/>
  <c r="H369" i="1"/>
  <c r="G369" i="1"/>
  <c r="F369" i="1"/>
  <c r="B365" i="1"/>
  <c r="A365" i="1"/>
  <c r="L364" i="1"/>
  <c r="J364" i="1"/>
  <c r="I364" i="1"/>
  <c r="H364" i="1"/>
  <c r="G364" i="1"/>
  <c r="F364" i="1"/>
  <c r="B355" i="1"/>
  <c r="A355" i="1"/>
  <c r="J354" i="1"/>
  <c r="I354" i="1"/>
  <c r="H354" i="1"/>
  <c r="G354" i="1"/>
  <c r="F354" i="1"/>
  <c r="B351" i="1"/>
  <c r="A351" i="1"/>
  <c r="L350" i="1"/>
  <c r="J350" i="1"/>
  <c r="J384" i="1" s="1"/>
  <c r="I350" i="1"/>
  <c r="I384" i="1" s="1"/>
  <c r="H350" i="1"/>
  <c r="H384" i="1" s="1"/>
  <c r="G350" i="1"/>
  <c r="G384" i="1" s="1"/>
  <c r="F350" i="1"/>
  <c r="F384" i="1" s="1"/>
  <c r="B342" i="1"/>
  <c r="A342" i="1"/>
  <c r="J341" i="1"/>
  <c r="I341" i="1"/>
  <c r="H341" i="1"/>
  <c r="G341" i="1"/>
  <c r="F341" i="1"/>
  <c r="B335" i="1"/>
  <c r="A335" i="1"/>
  <c r="J334" i="1"/>
  <c r="I334" i="1"/>
  <c r="H334" i="1"/>
  <c r="G334" i="1"/>
  <c r="F334" i="1"/>
  <c r="B328" i="1"/>
  <c r="A328" i="1"/>
  <c r="L327" i="1"/>
  <c r="J327" i="1"/>
  <c r="I327" i="1"/>
  <c r="H327" i="1"/>
  <c r="G327" i="1"/>
  <c r="F327" i="1"/>
  <c r="B323" i="1"/>
  <c r="A323" i="1"/>
  <c r="L322" i="1"/>
  <c r="J322" i="1"/>
  <c r="I322" i="1"/>
  <c r="H322" i="1"/>
  <c r="G322" i="1"/>
  <c r="F322" i="1"/>
  <c r="B313" i="1"/>
  <c r="A313" i="1"/>
  <c r="J312" i="1"/>
  <c r="I312" i="1"/>
  <c r="H312" i="1"/>
  <c r="G312" i="1"/>
  <c r="F312" i="1"/>
  <c r="B309" i="1"/>
  <c r="A309" i="1"/>
  <c r="L308" i="1"/>
  <c r="J308" i="1"/>
  <c r="J342" i="1" s="1"/>
  <c r="I308" i="1"/>
  <c r="I342" i="1" s="1"/>
  <c r="H308" i="1"/>
  <c r="H342" i="1" s="1"/>
  <c r="G308" i="1"/>
  <c r="G342" i="1" s="1"/>
  <c r="F308" i="1"/>
  <c r="F342" i="1" s="1"/>
  <c r="B300" i="1"/>
  <c r="A300" i="1"/>
  <c r="J299" i="1"/>
  <c r="I299" i="1"/>
  <c r="H299" i="1"/>
  <c r="G299" i="1"/>
  <c r="F299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81" i="1"/>
  <c r="A281" i="1"/>
  <c r="J280" i="1"/>
  <c r="I280" i="1"/>
  <c r="H280" i="1"/>
  <c r="G280" i="1"/>
  <c r="F280" i="1"/>
  <c r="B271" i="1"/>
  <c r="A271" i="1"/>
  <c r="J270" i="1"/>
  <c r="I270" i="1"/>
  <c r="H270" i="1"/>
  <c r="G270" i="1"/>
  <c r="F270" i="1"/>
  <c r="B267" i="1"/>
  <c r="A267" i="1"/>
  <c r="L266" i="1"/>
  <c r="J266" i="1"/>
  <c r="J300" i="1" s="1"/>
  <c r="I266" i="1"/>
  <c r="I300" i="1" s="1"/>
  <c r="H266" i="1"/>
  <c r="H300" i="1" s="1"/>
  <c r="G266" i="1"/>
  <c r="G300" i="1" s="1"/>
  <c r="F266" i="1"/>
  <c r="F300" i="1" s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9" i="1"/>
  <c r="A239" i="1"/>
  <c r="J238" i="1"/>
  <c r="I238" i="1"/>
  <c r="H238" i="1"/>
  <c r="G238" i="1"/>
  <c r="F238" i="1"/>
  <c r="B229" i="1"/>
  <c r="A229" i="1"/>
  <c r="J228" i="1"/>
  <c r="I228" i="1"/>
  <c r="H228" i="1"/>
  <c r="G228" i="1"/>
  <c r="F228" i="1"/>
  <c r="B225" i="1"/>
  <c r="A225" i="1"/>
  <c r="L224" i="1"/>
  <c r="J224" i="1"/>
  <c r="J258" i="1" s="1"/>
  <c r="I224" i="1"/>
  <c r="I258" i="1" s="1"/>
  <c r="H224" i="1"/>
  <c r="H258" i="1" s="1"/>
  <c r="G224" i="1"/>
  <c r="G258" i="1" s="1"/>
  <c r="F224" i="1"/>
  <c r="F258" i="1" s="1"/>
  <c r="B216" i="1"/>
  <c r="A216" i="1"/>
  <c r="J215" i="1"/>
  <c r="I215" i="1"/>
  <c r="H215" i="1"/>
  <c r="G215" i="1"/>
  <c r="F215" i="1"/>
  <c r="B209" i="1"/>
  <c r="A209" i="1"/>
  <c r="J208" i="1"/>
  <c r="I208" i="1"/>
  <c r="H208" i="1"/>
  <c r="G208" i="1"/>
  <c r="F208" i="1"/>
  <c r="B202" i="1"/>
  <c r="A202" i="1"/>
  <c r="L201" i="1"/>
  <c r="J201" i="1"/>
  <c r="I201" i="1"/>
  <c r="H201" i="1"/>
  <c r="G201" i="1"/>
  <c r="F201" i="1"/>
  <c r="B197" i="1"/>
  <c r="A197" i="1"/>
  <c r="L196" i="1"/>
  <c r="J196" i="1"/>
  <c r="I196" i="1"/>
  <c r="I216" i="1" s="1"/>
  <c r="H196" i="1"/>
  <c r="H216" i="1" s="1"/>
  <c r="G196" i="1"/>
  <c r="B187" i="1"/>
  <c r="A187" i="1"/>
  <c r="J186" i="1"/>
  <c r="I186" i="1"/>
  <c r="H186" i="1"/>
  <c r="G186" i="1"/>
  <c r="F186" i="1"/>
  <c r="B183" i="1"/>
  <c r="A183" i="1"/>
  <c r="L182" i="1"/>
  <c r="I182" i="1"/>
  <c r="H182" i="1"/>
  <c r="G182" i="1"/>
  <c r="G216" i="1" s="1"/>
  <c r="J178" i="1"/>
  <c r="J175" i="1"/>
  <c r="J182" i="1" s="1"/>
  <c r="J216" i="1" s="1"/>
  <c r="F175" i="1"/>
  <c r="F182" i="1" s="1"/>
  <c r="F216" i="1" s="1"/>
  <c r="B174" i="1"/>
  <c r="A174" i="1"/>
  <c r="J173" i="1"/>
  <c r="I173" i="1"/>
  <c r="H173" i="1"/>
  <c r="G173" i="1"/>
  <c r="F173" i="1"/>
  <c r="B167" i="1"/>
  <c r="A167" i="1"/>
  <c r="J166" i="1"/>
  <c r="I166" i="1"/>
  <c r="H166" i="1"/>
  <c r="G166" i="1"/>
  <c r="F166" i="1"/>
  <c r="B160" i="1"/>
  <c r="A160" i="1"/>
  <c r="L159" i="1"/>
  <c r="J159" i="1"/>
  <c r="I159" i="1"/>
  <c r="H159" i="1"/>
  <c r="G159" i="1"/>
  <c r="F159" i="1"/>
  <c r="B155" i="1"/>
  <c r="A155" i="1"/>
  <c r="L154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41" i="1"/>
  <c r="A141" i="1"/>
  <c r="L140" i="1"/>
  <c r="J140" i="1"/>
  <c r="J174" i="1" s="1"/>
  <c r="I140" i="1"/>
  <c r="I174" i="1" s="1"/>
  <c r="H140" i="1"/>
  <c r="H174" i="1" s="1"/>
  <c r="G140" i="1"/>
  <c r="G174" i="1" s="1"/>
  <c r="F140" i="1"/>
  <c r="F174" i="1" s="1"/>
  <c r="B132" i="1"/>
  <c r="A132" i="1"/>
  <c r="J131" i="1"/>
  <c r="I131" i="1"/>
  <c r="H131" i="1"/>
  <c r="G131" i="1"/>
  <c r="F131" i="1"/>
  <c r="B125" i="1"/>
  <c r="A125" i="1"/>
  <c r="J124" i="1"/>
  <c r="I124" i="1"/>
  <c r="H124" i="1"/>
  <c r="G124" i="1"/>
  <c r="F124" i="1"/>
  <c r="B118" i="1"/>
  <c r="A118" i="1"/>
  <c r="L117" i="1"/>
  <c r="J117" i="1"/>
  <c r="I117" i="1"/>
  <c r="H117" i="1"/>
  <c r="G117" i="1"/>
  <c r="F117" i="1"/>
  <c r="B113" i="1"/>
  <c r="A113" i="1"/>
  <c r="L112" i="1"/>
  <c r="J112" i="1"/>
  <c r="I112" i="1"/>
  <c r="H112" i="1"/>
  <c r="G112" i="1"/>
  <c r="F112" i="1"/>
  <c r="B103" i="1"/>
  <c r="A103" i="1"/>
  <c r="B99" i="1"/>
  <c r="A99" i="1"/>
  <c r="L98" i="1"/>
  <c r="H98" i="1"/>
  <c r="H132" i="1" s="1"/>
  <c r="J94" i="1"/>
  <c r="I94" i="1"/>
  <c r="H94" i="1"/>
  <c r="G94" i="1"/>
  <c r="J91" i="1"/>
  <c r="J98" i="1" s="1"/>
  <c r="J132" i="1" s="1"/>
  <c r="I91" i="1"/>
  <c r="I98" i="1" s="1"/>
  <c r="I132" i="1" s="1"/>
  <c r="H91" i="1"/>
  <c r="G91" i="1"/>
  <c r="G98" i="1" s="1"/>
  <c r="G132" i="1" s="1"/>
  <c r="F91" i="1"/>
  <c r="F98" i="1" s="1"/>
  <c r="F132" i="1" s="1"/>
  <c r="B90" i="1"/>
  <c r="A90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71" i="1"/>
  <c r="A71" i="1"/>
  <c r="L70" i="1"/>
  <c r="J70" i="1"/>
  <c r="I70" i="1"/>
  <c r="H70" i="1"/>
  <c r="G70" i="1"/>
  <c r="F70" i="1"/>
  <c r="B61" i="1"/>
  <c r="A61" i="1"/>
  <c r="J60" i="1"/>
  <c r="I60" i="1"/>
  <c r="H60" i="1"/>
  <c r="G60" i="1"/>
  <c r="F60" i="1"/>
  <c r="B57" i="1"/>
  <c r="A57" i="1"/>
  <c r="L56" i="1"/>
  <c r="J56" i="1"/>
  <c r="J90" i="1" s="1"/>
  <c r="I56" i="1"/>
  <c r="I90" i="1" s="1"/>
  <c r="H56" i="1"/>
  <c r="H90" i="1" s="1"/>
  <c r="G56" i="1"/>
  <c r="G90" i="1" s="1"/>
  <c r="F56" i="1"/>
  <c r="F90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I595" i="1" s="1"/>
  <c r="H13" i="1"/>
  <c r="H47" i="1" s="1"/>
  <c r="H595" i="1" s="1"/>
  <c r="G13" i="1"/>
  <c r="G47" i="1" s="1"/>
  <c r="G595" i="1" s="1"/>
  <c r="F13" i="1"/>
  <c r="F47" i="1" s="1"/>
  <c r="F595" i="1" l="1"/>
  <c r="J595" i="1"/>
  <c r="L586" i="1"/>
  <c r="L532" i="1"/>
  <c r="L537" i="1"/>
  <c r="L238" i="1"/>
  <c r="L243" i="1"/>
  <c r="L552" i="1"/>
  <c r="L522" i="1"/>
  <c r="L502" i="1"/>
  <c r="L594" i="1"/>
  <c r="L564" i="1"/>
  <c r="L426" i="1"/>
  <c r="L396" i="1"/>
  <c r="L60" i="1"/>
  <c r="L90" i="1"/>
  <c r="L132" i="1"/>
  <c r="L124" i="1"/>
  <c r="L216" i="1"/>
  <c r="L186" i="1"/>
  <c r="L144" i="1"/>
  <c r="L174" i="1"/>
  <c r="L460" i="1"/>
  <c r="L376" i="1"/>
  <c r="L131" i="1"/>
  <c r="L438" i="1"/>
  <c r="L468" i="1"/>
  <c r="L312" i="1"/>
  <c r="L342" i="1"/>
  <c r="L509" i="1"/>
  <c r="L39" i="1"/>
  <c r="L292" i="1"/>
  <c r="L334" i="1"/>
  <c r="L299" i="1"/>
  <c r="L228" i="1"/>
  <c r="L258" i="1"/>
  <c r="L574" i="1"/>
  <c r="L579" i="1"/>
  <c r="L551" i="1"/>
  <c r="L593" i="1"/>
  <c r="L89" i="1"/>
  <c r="L215" i="1"/>
  <c r="L257" i="1"/>
  <c r="L354" i="1"/>
  <c r="L384" i="1"/>
  <c r="L17" i="1"/>
  <c r="L47" i="1"/>
  <c r="L595" i="1"/>
  <c r="L383" i="1"/>
  <c r="L425" i="1"/>
  <c r="L300" i="1"/>
  <c r="L270" i="1"/>
  <c r="L46" i="1"/>
  <c r="L510" i="1"/>
  <c r="L480" i="1"/>
  <c r="L341" i="1"/>
  <c r="L173" i="1"/>
  <c r="L418" i="1"/>
  <c r="L285" i="1"/>
  <c r="L280" i="1"/>
  <c r="L250" i="1"/>
  <c r="L82" i="1"/>
  <c r="L208" i="1"/>
  <c r="L166" i="1"/>
  <c r="L467" i="1"/>
  <c r="L544" i="1"/>
</calcChain>
</file>

<file path=xl/sharedStrings.xml><?xml version="1.0" encoding="utf-8"?>
<sst xmlns="http://schemas.openxmlformats.org/spreadsheetml/2006/main" count="656" uniqueCount="123">
  <si>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</si>
  <si>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</si>
  <si>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</si>
  <si>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</si>
  <si>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</si>
  <si>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</si>
  <si>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</si>
  <si>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</si>
  <si>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</si>
  <si>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</si>
  <si>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</si>
  <si>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</si>
  <si>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</si>
  <si>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</si>
  <si>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</si>
  <si>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</si>
  <si>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</si>
  <si>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</si>
  <si>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</si>
  <si>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</si>
  <si>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</si>
  <si>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</si>
  <si>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</si>
  <si>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</si>
  <si>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</si>
  <si>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</si>
  <si>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</si>
  <si>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</si>
  <si>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</si>
  <si>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</si>
  <si>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</si>
  <si>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</si>
  <si>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</si>
  <si>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</si>
  <si>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</si>
  <si>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</si>
  <si>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</si>
  <si>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</si>
  <si>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</si>
  <si>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</si>
  <si>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</si>
  <si>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</si>
  <si>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</si>
  <si>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</si>
  <si>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</si>
  <si>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</si>
  <si>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</si>
  <si>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</si>
  <si>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</si>
  <si>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</si>
  <si>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</si>
  <si>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</si>
  <si>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</si>
  <si>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</si>
  <si>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</si>
  <si>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</si>
  <si>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</si>
  <si>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</si>
  <si>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</si>
  <si>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</si>
  <si>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</si>
  <si>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</si>
  <si>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</si>
  <si>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</si>
  <si>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</si>
  <si>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</si>
  <si>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</si>
  <si>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</si>
  <si>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</si>
  <si>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</si>
  <si>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</si>
  <si>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</si>
  <si>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</si>
  <si>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</si>
  <si>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</si>
  <si>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</si>
  <si>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</si>
  <si>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</si>
  <si>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</si>
  <si>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</si>
  <si>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</si>
  <si>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</si>
  <si>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</si>
  <si>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</si>
  <si>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</si>
  <si>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</si>
  <si>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</si>
  <si>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</si>
  <si>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</si>
  <si>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</si>
  <si>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</si>
  <si>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</si>
  <si>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</si>
  <si>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</si>
  <si>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</si>
  <si>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</si>
  <si>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</si>
  <si>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</si>
  <si>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</si>
  <si>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</si>
  <si>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</si>
  <si>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</si>
  <si>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</si>
  <si>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</si>
  <si>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</si>
  <si>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</si>
  <si>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</si>
  <si>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</si>
  <si>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</si>
  <si>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</si>
  <si>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</si>
  <si>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</si>
  <si>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</si>
  <si>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</si>
  <si>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</si>
  <si>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</si>
  <si>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</si>
  <si>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</si>
  <si>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</si>
  <si>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</si>
  <si>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</si>
  <si>
    <t>Директор МБОУ ООШ 17</t>
  </si>
  <si>
    <t>Н.А.Жукова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</si>
</sst>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"/>
    <numFmt numFmtId="165" formatCode="0.0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9" fillId="2" borderId="12" xfId="0" applyFont="1" applyFill="1" applyBorder="1" applyAlignment="1">
      <alignment wrapText="1"/>
    </xf>
    <xf numFmtId="1" fontId="9" fillId="2" borderId="12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wrapText="1"/>
    </xf>
    <xf numFmtId="1" fontId="9" fillId="2" borderId="4" xfId="0" applyNumberFormat="1" applyFont="1" applyFill="1" applyBorder="1" applyAlignment="1">
      <alignment horizontal="right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right"/>
    </xf>
    <xf numFmtId="0" fontId="9" fillId="0" borderId="4" xfId="0" applyFont="1" applyBorder="1" applyAlignment="1"/>
    <xf numFmtId="0" fontId="9" fillId="2" borderId="22" xfId="0" applyFont="1" applyFill="1" applyBorder="1" applyAlignment="1">
      <alignment wrapText="1"/>
    </xf>
    <xf numFmtId="1" fontId="9" fillId="2" borderId="22" xfId="0" applyNumberFormat="1" applyFont="1" applyFill="1" applyBorder="1" applyAlignment="1">
      <alignment horizontal="right"/>
    </xf>
    <xf numFmtId="2" fontId="9" fillId="2" borderId="22" xfId="0" applyNumberFormat="1" applyFont="1" applyFill="1" applyBorder="1" applyAlignment="1">
      <alignment horizontal="center"/>
    </xf>
    <xf numFmtId="2" fontId="9" fillId="2" borderId="28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right"/>
    </xf>
    <xf numFmtId="0" fontId="9" fillId="2" borderId="24" xfId="0" applyFont="1" applyFill="1" applyBorder="1" applyAlignment="1"/>
    <xf numFmtId="1" fontId="9" fillId="2" borderId="24" xfId="0" applyNumberFormat="1" applyFont="1" applyFill="1" applyBorder="1" applyAlignment="1"/>
    <xf numFmtId="2" fontId="9" fillId="2" borderId="24" xfId="0" applyNumberFormat="1" applyFont="1" applyFill="1" applyBorder="1" applyAlignment="1"/>
    <xf numFmtId="0" fontId="1" fillId="0" borderId="20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0" fontId="9" fillId="5" borderId="4" xfId="0" applyFont="1" applyFill="1" applyBorder="1" applyAlignment="1">
      <alignment wrapText="1"/>
    </xf>
    <xf numFmtId="2" fontId="9" fillId="2" borderId="24" xfId="0" applyNumberFormat="1" applyFont="1" applyFill="1" applyBorder="1" applyAlignment="1">
      <alignment horizontal="center"/>
    </xf>
    <xf numFmtId="2" fontId="9" fillId="2" borderId="27" xfId="0" applyNumberFormat="1" applyFont="1" applyFill="1" applyBorder="1" applyAlignment="1">
      <alignment horizontal="center"/>
    </xf>
    <xf numFmtId="2" fontId="9" fillId="2" borderId="24" xfId="0" applyNumberFormat="1" applyFont="1" applyFill="1" applyBorder="1" applyAlignment="1">
      <alignment horizontal="right"/>
    </xf>
    <xf numFmtId="2" fontId="9" fillId="2" borderId="5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165" fontId="9" fillId="2" borderId="30" xfId="0" applyNumberFormat="1" applyFont="1" applyFill="1" applyBorder="1" applyAlignment="1"/>
    <xf numFmtId="165" fontId="9" fillId="2" borderId="31" xfId="0" applyNumberFormat="1" applyFont="1" applyFill="1" applyBorder="1" applyAlignment="1"/>
    <xf numFmtId="165" fontId="9" fillId="2" borderId="24" xfId="0" applyNumberFormat="1" applyFont="1" applyFill="1" applyBorder="1" applyAlignment="1"/>
    <xf numFmtId="2" fontId="9" fillId="2" borderId="5" xfId="0" applyNumberFormat="1" applyFont="1" applyFill="1" applyBorder="1" applyAlignment="1"/>
    <xf numFmtId="2" fontId="9" fillId="2" borderId="29" xfId="0" applyNumberFormat="1" applyFont="1" applyFill="1" applyBorder="1" applyAlignment="1"/>
    <xf numFmtId="1" fontId="9" fillId="2" borderId="5" xfId="0" applyNumberFormat="1" applyFont="1" applyFill="1" applyBorder="1" applyAlignment="1"/>
    <xf numFmtId="0" fontId="9" fillId="2" borderId="4" xfId="0" applyFont="1" applyFill="1" applyBorder="1" applyAlignment="1"/>
    <xf numFmtId="1" fontId="9" fillId="2" borderId="4" xfId="0" applyNumberFormat="1" applyFont="1" applyFill="1" applyBorder="1" applyAlignment="1"/>
    <xf numFmtId="0" fontId="9" fillId="2" borderId="30" xfId="0" applyFont="1" applyFill="1" applyBorder="1" applyAlignment="1">
      <alignment wrapText="1"/>
    </xf>
    <xf numFmtId="1" fontId="9" fillId="2" borderId="30" xfId="0" applyNumberFormat="1" applyFont="1" applyFill="1" applyBorder="1" applyAlignment="1">
      <alignment horizontal="right"/>
    </xf>
    <xf numFmtId="2" fontId="9" fillId="2" borderId="30" xfId="0" applyNumberFormat="1" applyFont="1" applyFill="1" applyBorder="1" applyAlignment="1">
      <alignment horizontal="center"/>
    </xf>
    <xf numFmtId="2" fontId="9" fillId="2" borderId="31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right"/>
    </xf>
    <xf numFmtId="165" fontId="9" fillId="2" borderId="27" xfId="0" applyNumberFormat="1" applyFont="1" applyFill="1" applyBorder="1" applyAlignment="1"/>
    <xf numFmtId="2" fontId="9" fillId="2" borderId="32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0" fontId="9" fillId="2" borderId="24" xfId="0" applyFont="1" applyFill="1" applyBorder="1" applyAlignment="1">
      <alignment wrapText="1"/>
    </xf>
    <xf numFmtId="1" fontId="9" fillId="2" borderId="24" xfId="0" applyNumberFormat="1" applyFont="1" applyFill="1" applyBorder="1" applyAlignment="1">
      <alignment horizontal="right"/>
    </xf>
    <xf numFmtId="2" fontId="9" fillId="2" borderId="33" xfId="0" applyNumberFormat="1" applyFont="1" applyFill="1" applyBorder="1" applyAlignment="1">
      <alignment horizontal="center"/>
    </xf>
    <xf numFmtId="0" fontId="9" fillId="0" borderId="0" xfId="0" applyFont="1" applyAlignment="1"/>
    <xf numFmtId="165" fontId="9" fillId="0" borderId="0" xfId="0" applyNumberFormat="1" applyFont="1" applyAlignment="1"/>
    <xf numFmtId="0" fontId="1" fillId="4" borderId="34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0" xfId="0" applyFont="1" applyFill="1" applyBorder="1" applyAlignment="1">
      <alignment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3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11" fillId="0" borderId="36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9.28515625" customWidth="1"/>
    <col min="5" max="5" width="55.8554687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12" width="9.42578125" customWidth="1"/>
    <col min="13" max="26" width="9.140625" customWidth="1"/>
  </cols>
  <sheetData>
    <row r="1" spans="1:26" ht="12.75" customHeight="1" x14ac:dyDescent="0.25">
      <c r="A1" s="1" t="s">
        <v>0</v>
      </c>
      <c r="B1" s="2"/>
      <c r="C1" s="118"/>
      <c r="D1" s="119"/>
      <c r="E1" s="120"/>
      <c r="F1" s="3" t="s">
        <v>1</v>
      </c>
      <c r="G1" s="2" t="s">
        <v>2</v>
      </c>
      <c r="H1" s="121" t="s">
        <v>121</v>
      </c>
      <c r="I1" s="119"/>
      <c r="J1" s="119"/>
      <c r="K1" s="12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121" t="s">
        <v>122</v>
      </c>
      <c r="I2" s="119"/>
      <c r="J2" s="119"/>
      <c r="K2" s="1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29</v>
      </c>
      <c r="I3" s="8">
        <v>8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1">
        <v>6.33</v>
      </c>
      <c r="I6" s="20">
        <v>21.08</v>
      </c>
      <c r="J6" s="20">
        <v>178.2</v>
      </c>
      <c r="K6" s="22">
        <v>183</v>
      </c>
      <c r="L6" s="21">
        <v>52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8">
        <v>159.06</v>
      </c>
      <c r="K7" s="29">
        <v>1</v>
      </c>
      <c r="L7" s="30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8">
        <v>118.22</v>
      </c>
      <c r="K8" s="29">
        <v>379</v>
      </c>
      <c r="L8" s="30">
        <v>18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>
        <v>2</v>
      </c>
      <c r="L9" s="30">
        <v>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30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7">
        <f t="shared" si="0"/>
        <v>548.46</v>
      </c>
      <c r="K13" s="38"/>
      <c r="L13" s="37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39">
        <f t="shared" ref="A14:B14" si="1">A6</f>
        <v>1</v>
      </c>
      <c r="B14" s="40">
        <f t="shared" si="1"/>
        <v>1</v>
      </c>
      <c r="C14" s="41" t="s">
        <v>35</v>
      </c>
      <c r="D14" s="42" t="s">
        <v>32</v>
      </c>
      <c r="E14" s="27"/>
      <c r="F14" s="28"/>
      <c r="G14" s="28"/>
      <c r="H14" s="28"/>
      <c r="I14" s="28"/>
      <c r="J14" s="28"/>
      <c r="K14" s="29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29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29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8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39">
        <f t="shared" ref="A18:B18" si="3">A6</f>
        <v>1</v>
      </c>
      <c r="B18" s="40">
        <f t="shared" si="3"/>
        <v>1</v>
      </c>
      <c r="C18" s="41" t="s">
        <v>36</v>
      </c>
      <c r="D18" s="31" t="s">
        <v>37</v>
      </c>
      <c r="E18" s="27" t="s">
        <v>38</v>
      </c>
      <c r="F18" s="28">
        <v>60</v>
      </c>
      <c r="G18" s="28">
        <v>0.55000000000000004</v>
      </c>
      <c r="H18" s="28">
        <v>0.09</v>
      </c>
      <c r="I18" s="28">
        <v>1.83</v>
      </c>
      <c r="J18" s="28">
        <v>11.06</v>
      </c>
      <c r="K18" s="29">
        <v>9</v>
      </c>
      <c r="L18" s="30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3"/>
      <c r="B19" s="24"/>
      <c r="C19" s="25"/>
      <c r="D19" s="31" t="s">
        <v>39</v>
      </c>
      <c r="E19" s="27" t="s">
        <v>40</v>
      </c>
      <c r="F19" s="28">
        <v>200</v>
      </c>
      <c r="G19" s="30">
        <v>8.9</v>
      </c>
      <c r="H19" s="28">
        <v>2.59</v>
      </c>
      <c r="I19" s="28">
        <v>10.33</v>
      </c>
      <c r="J19" s="28">
        <v>100.91</v>
      </c>
      <c r="K19" s="29">
        <v>106</v>
      </c>
      <c r="L19" s="30">
        <v>33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3"/>
      <c r="B20" s="24"/>
      <c r="C20" s="25"/>
      <c r="D20" s="31" t="s">
        <v>41</v>
      </c>
      <c r="E20" s="27" t="s">
        <v>42</v>
      </c>
      <c r="F20" s="30">
        <v>240</v>
      </c>
      <c r="G20" s="30">
        <v>8.57</v>
      </c>
      <c r="H20" s="30">
        <v>21.24</v>
      </c>
      <c r="I20" s="28">
        <v>30.66</v>
      </c>
      <c r="J20" s="28">
        <v>346.06</v>
      </c>
      <c r="K20" s="29">
        <v>311</v>
      </c>
      <c r="L20" s="30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3"/>
      <c r="B21" s="24"/>
      <c r="C21" s="25"/>
      <c r="D21" s="31" t="s">
        <v>43</v>
      </c>
      <c r="E21" s="27"/>
      <c r="F21" s="28"/>
      <c r="G21" s="28"/>
      <c r="H21" s="28"/>
      <c r="I21" s="28"/>
      <c r="J21" s="28"/>
      <c r="K21" s="29"/>
      <c r="L21" s="3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3"/>
      <c r="B22" s="24"/>
      <c r="C22" s="25"/>
      <c r="D22" s="31" t="s">
        <v>44</v>
      </c>
      <c r="E22" s="27" t="s">
        <v>45</v>
      </c>
      <c r="F22" s="28">
        <v>200</v>
      </c>
      <c r="G22" s="28">
        <v>0.97</v>
      </c>
      <c r="H22" s="28">
        <v>0.19</v>
      </c>
      <c r="I22" s="28">
        <v>19.59</v>
      </c>
      <c r="J22" s="28">
        <v>83.42</v>
      </c>
      <c r="K22" s="29">
        <v>389</v>
      </c>
      <c r="L22" s="30">
        <v>17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3"/>
      <c r="B23" s="24"/>
      <c r="C23" s="25"/>
      <c r="D23" s="31" t="s">
        <v>46</v>
      </c>
      <c r="E23" s="27" t="s">
        <v>47</v>
      </c>
      <c r="F23" s="28">
        <v>40</v>
      </c>
      <c r="G23" s="28">
        <v>3.05</v>
      </c>
      <c r="H23" s="28">
        <v>0.25</v>
      </c>
      <c r="I23" s="28">
        <v>20.07</v>
      </c>
      <c r="J23" s="28">
        <v>94.73</v>
      </c>
      <c r="K23" s="29">
        <v>1</v>
      </c>
      <c r="L23" s="30">
        <v>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3"/>
      <c r="B24" s="24"/>
      <c r="C24" s="25"/>
      <c r="D24" s="31" t="s">
        <v>48</v>
      </c>
      <c r="E24" s="27" t="s">
        <v>31</v>
      </c>
      <c r="F24" s="28">
        <v>30</v>
      </c>
      <c r="G24" s="28">
        <v>1.99</v>
      </c>
      <c r="H24" s="28">
        <v>0.26</v>
      </c>
      <c r="I24" s="28">
        <v>12.72</v>
      </c>
      <c r="J24" s="28">
        <v>61.19</v>
      </c>
      <c r="K24" s="29">
        <v>2</v>
      </c>
      <c r="L24" s="30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3"/>
      <c r="B25" s="24"/>
      <c r="C25" s="25"/>
      <c r="D25" s="26" t="s">
        <v>49</v>
      </c>
      <c r="E25" s="27" t="s">
        <v>50</v>
      </c>
      <c r="F25" s="28">
        <v>30</v>
      </c>
      <c r="G25" s="28">
        <v>2.25</v>
      </c>
      <c r="H25" s="28">
        <v>2.94</v>
      </c>
      <c r="I25" s="28">
        <v>22.32</v>
      </c>
      <c r="J25" s="28">
        <v>125.1</v>
      </c>
      <c r="K25" s="29">
        <v>8</v>
      </c>
      <c r="L25" s="30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32"/>
      <c r="B27" s="33"/>
      <c r="C27" s="34"/>
      <c r="D27" s="35" t="s">
        <v>34</v>
      </c>
      <c r="E27" s="36"/>
      <c r="F27" s="37">
        <f t="shared" ref="F27:J27" si="4">SUM(F18:F26)</f>
        <v>800</v>
      </c>
      <c r="G27" s="37">
        <f t="shared" si="4"/>
        <v>26.28</v>
      </c>
      <c r="H27" s="37">
        <f t="shared" si="4"/>
        <v>27.560000000000002</v>
      </c>
      <c r="I27" s="37">
        <f t="shared" si="4"/>
        <v>117.51999999999998</v>
      </c>
      <c r="J27" s="37">
        <f t="shared" si="4"/>
        <v>822.46999999999991</v>
      </c>
      <c r="K27" s="38"/>
      <c r="L27" s="37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39">
        <f t="shared" ref="A28:B28" si="5">A6</f>
        <v>1</v>
      </c>
      <c r="B28" s="40">
        <f t="shared" si="5"/>
        <v>1</v>
      </c>
      <c r="C28" s="41" t="s">
        <v>51</v>
      </c>
      <c r="D28" s="42" t="s">
        <v>52</v>
      </c>
      <c r="E28" s="27"/>
      <c r="F28" s="28"/>
      <c r="G28" s="28"/>
      <c r="H28" s="28"/>
      <c r="I28" s="28"/>
      <c r="J28" s="28"/>
      <c r="K28" s="29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3"/>
      <c r="B29" s="24"/>
      <c r="C29" s="25"/>
      <c r="D29" s="42" t="s">
        <v>44</v>
      </c>
      <c r="E29" s="27"/>
      <c r="F29" s="28"/>
      <c r="G29" s="28"/>
      <c r="H29" s="28"/>
      <c r="I29" s="28"/>
      <c r="J29" s="28"/>
      <c r="K29" s="29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8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9">
        <f t="shared" ref="A33:B33" si="7">A6</f>
        <v>1</v>
      </c>
      <c r="B33" s="40">
        <f t="shared" si="7"/>
        <v>1</v>
      </c>
      <c r="C33" s="41" t="s">
        <v>53</v>
      </c>
      <c r="D33" s="31" t="s">
        <v>24</v>
      </c>
      <c r="E33" s="27"/>
      <c r="F33" s="28"/>
      <c r="G33" s="28"/>
      <c r="H33" s="28"/>
      <c r="I33" s="28"/>
      <c r="J33" s="28"/>
      <c r="K33" s="29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3"/>
      <c r="B34" s="24"/>
      <c r="C34" s="25"/>
      <c r="D34" s="31" t="s">
        <v>43</v>
      </c>
      <c r="E34" s="27"/>
      <c r="F34" s="28"/>
      <c r="G34" s="28"/>
      <c r="H34" s="28"/>
      <c r="I34" s="28"/>
      <c r="J34" s="28"/>
      <c r="K34" s="29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3"/>
      <c r="B35" s="24"/>
      <c r="C35" s="25"/>
      <c r="D35" s="31" t="s">
        <v>44</v>
      </c>
      <c r="E35" s="27"/>
      <c r="F35" s="28"/>
      <c r="G35" s="28"/>
      <c r="H35" s="28"/>
      <c r="I35" s="28"/>
      <c r="J35" s="28"/>
      <c r="K35" s="29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29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8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39">
        <f t="shared" ref="A40:B40" si="9">A6</f>
        <v>1</v>
      </c>
      <c r="B40" s="40">
        <f t="shared" si="9"/>
        <v>1</v>
      </c>
      <c r="C40" s="41" t="s">
        <v>54</v>
      </c>
      <c r="D40" s="42" t="s">
        <v>55</v>
      </c>
      <c r="E40" s="27"/>
      <c r="F40" s="28"/>
      <c r="G40" s="28"/>
      <c r="H40" s="28"/>
      <c r="I40" s="28"/>
      <c r="J40" s="28"/>
      <c r="K40" s="29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3"/>
      <c r="B41" s="24"/>
      <c r="C41" s="25"/>
      <c r="D41" s="42" t="s">
        <v>52</v>
      </c>
      <c r="E41" s="27"/>
      <c r="F41" s="28"/>
      <c r="G41" s="28"/>
      <c r="H41" s="28"/>
      <c r="I41" s="28"/>
      <c r="J41" s="28"/>
      <c r="K41" s="29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3"/>
      <c r="B42" s="24"/>
      <c r="C42" s="25"/>
      <c r="D42" s="42" t="s">
        <v>44</v>
      </c>
      <c r="E42" s="27"/>
      <c r="F42" s="28"/>
      <c r="G42" s="28"/>
      <c r="H42" s="28"/>
      <c r="I42" s="28"/>
      <c r="J42" s="28"/>
      <c r="K42" s="29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3"/>
      <c r="B43" s="24"/>
      <c r="C43" s="25"/>
      <c r="D43" s="42" t="s">
        <v>32</v>
      </c>
      <c r="E43" s="27"/>
      <c r="F43" s="28"/>
      <c r="G43" s="28"/>
      <c r="H43" s="28"/>
      <c r="I43" s="28"/>
      <c r="J43" s="28"/>
      <c r="K43" s="29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32"/>
      <c r="B46" s="33"/>
      <c r="C46" s="34"/>
      <c r="D46" s="43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8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44">
        <f t="shared" ref="A47:B47" si="11">A6</f>
        <v>1</v>
      </c>
      <c r="B47" s="45">
        <f t="shared" si="11"/>
        <v>1</v>
      </c>
      <c r="C47" s="122" t="s">
        <v>56</v>
      </c>
      <c r="D47" s="123"/>
      <c r="E47" s="46"/>
      <c r="F47" s="47">
        <f t="shared" ref="F47:J47" si="12">F13+F17+F27+F32+F39+F46</f>
        <v>1305</v>
      </c>
      <c r="G47" s="47">
        <f t="shared" si="12"/>
        <v>43.519999999999996</v>
      </c>
      <c r="H47" s="47">
        <f t="shared" si="12"/>
        <v>45.68</v>
      </c>
      <c r="I47" s="47">
        <f t="shared" si="12"/>
        <v>187.92</v>
      </c>
      <c r="J47" s="47">
        <f t="shared" si="12"/>
        <v>1370.9299999999998</v>
      </c>
      <c r="K47" s="48"/>
      <c r="L47" s="47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49">
        <v>1</v>
      </c>
      <c r="B48" s="24">
        <v>2</v>
      </c>
      <c r="C48" s="17" t="s">
        <v>23</v>
      </c>
      <c r="D48" s="18" t="s">
        <v>24</v>
      </c>
      <c r="E48" s="50" t="s">
        <v>57</v>
      </c>
      <c r="F48" s="51">
        <v>240</v>
      </c>
      <c r="G48" s="52">
        <v>12.67</v>
      </c>
      <c r="H48" s="52">
        <v>15.68</v>
      </c>
      <c r="I48" s="53">
        <v>33.700000000000003</v>
      </c>
      <c r="J48" s="52">
        <v>350.15999999999997</v>
      </c>
      <c r="K48" s="22" t="s">
        <v>58</v>
      </c>
      <c r="L48" s="54">
        <v>65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49"/>
      <c r="B49" s="24"/>
      <c r="C49" s="25"/>
      <c r="D49" s="26" t="s">
        <v>37</v>
      </c>
      <c r="E49" s="55" t="s">
        <v>59</v>
      </c>
      <c r="F49" s="56">
        <v>60</v>
      </c>
      <c r="G49" s="57">
        <v>0.9</v>
      </c>
      <c r="H49" s="57">
        <v>3.05</v>
      </c>
      <c r="I49" s="58">
        <v>5.56</v>
      </c>
      <c r="J49" s="57">
        <v>53.89</v>
      </c>
      <c r="K49" s="29">
        <v>45</v>
      </c>
      <c r="L49" s="59">
        <v>17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49"/>
      <c r="B50" s="24"/>
      <c r="C50" s="25"/>
      <c r="D50" s="31" t="s">
        <v>28</v>
      </c>
      <c r="E50" s="55" t="s">
        <v>60</v>
      </c>
      <c r="F50" s="56">
        <v>200</v>
      </c>
      <c r="G50" s="57">
        <v>0.97</v>
      </c>
      <c r="H50" s="57">
        <v>0.19</v>
      </c>
      <c r="I50" s="58">
        <v>19.59</v>
      </c>
      <c r="J50" s="57">
        <v>83.42</v>
      </c>
      <c r="K50" s="29">
        <v>389</v>
      </c>
      <c r="L50" s="59">
        <v>20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49"/>
      <c r="B51" s="24"/>
      <c r="C51" s="25"/>
      <c r="D51" s="60" t="s">
        <v>48</v>
      </c>
      <c r="E51" s="55" t="s">
        <v>47</v>
      </c>
      <c r="F51" s="56">
        <v>20</v>
      </c>
      <c r="G51" s="57">
        <v>1.53</v>
      </c>
      <c r="H51" s="57">
        <v>0.12</v>
      </c>
      <c r="I51" s="58">
        <v>10.039999999999999</v>
      </c>
      <c r="J51" s="57">
        <v>47.36</v>
      </c>
      <c r="K51" s="29"/>
      <c r="L51" s="59">
        <v>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49"/>
      <c r="B52" s="24"/>
      <c r="C52" s="25"/>
      <c r="D52" s="60" t="s">
        <v>46</v>
      </c>
      <c r="E52" s="61" t="s">
        <v>61</v>
      </c>
      <c r="F52" s="62">
        <v>20</v>
      </c>
      <c r="G52" s="63">
        <v>1.32</v>
      </c>
      <c r="H52" s="63">
        <v>0.18</v>
      </c>
      <c r="I52" s="64">
        <v>8.48</v>
      </c>
      <c r="J52" s="63">
        <v>40.79</v>
      </c>
      <c r="K52" s="29">
        <v>1</v>
      </c>
      <c r="L52" s="65">
        <v>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49"/>
      <c r="B53" s="24"/>
      <c r="C53" s="25"/>
      <c r="D53" s="31" t="s">
        <v>32</v>
      </c>
      <c r="E53" s="66"/>
      <c r="F53" s="67"/>
      <c r="G53" s="28"/>
      <c r="H53" s="28"/>
      <c r="I53" s="28"/>
      <c r="J53" s="68"/>
      <c r="K53" s="29"/>
      <c r="L53" s="6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9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49"/>
      <c r="B55" s="24"/>
      <c r="C55" s="25"/>
      <c r="D55" s="26"/>
      <c r="E55" s="27"/>
      <c r="F55" s="28"/>
      <c r="G55" s="28"/>
      <c r="H55" s="28"/>
      <c r="I55" s="28"/>
      <c r="J55" s="28"/>
      <c r="K55" s="29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69"/>
      <c r="B56" s="33"/>
      <c r="C56" s="34"/>
      <c r="D56" s="35" t="s">
        <v>34</v>
      </c>
      <c r="E56" s="36"/>
      <c r="F56" s="70">
        <f t="shared" ref="F56:J56" si="13">SUM(F48:F55)</f>
        <v>540</v>
      </c>
      <c r="G56" s="71">
        <f t="shared" si="13"/>
        <v>17.39</v>
      </c>
      <c r="H56" s="71">
        <f t="shared" si="13"/>
        <v>19.220000000000002</v>
      </c>
      <c r="I56" s="71">
        <f t="shared" si="13"/>
        <v>77.370000000000019</v>
      </c>
      <c r="J56" s="71">
        <f t="shared" si="13"/>
        <v>575.61999999999989</v>
      </c>
      <c r="K56" s="38"/>
      <c r="L56" s="71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40">
        <f t="shared" ref="A57:B57" si="14">A48</f>
        <v>1</v>
      </c>
      <c r="B57" s="40">
        <f t="shared" si="14"/>
        <v>2</v>
      </c>
      <c r="C57" s="41" t="s">
        <v>35</v>
      </c>
      <c r="D57" s="42" t="s">
        <v>32</v>
      </c>
      <c r="E57" s="27"/>
      <c r="F57" s="28"/>
      <c r="G57" s="28"/>
      <c r="H57" s="28"/>
      <c r="I57" s="28"/>
      <c r="J57" s="28"/>
      <c r="K57" s="29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49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49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69"/>
      <c r="B60" s="33"/>
      <c r="C60" s="34"/>
      <c r="D60" s="35" t="s">
        <v>34</v>
      </c>
      <c r="E60" s="36"/>
      <c r="F60" s="37">
        <f t="shared" ref="F60:J60" si="15">SUM(F57:F59)</f>
        <v>0</v>
      </c>
      <c r="G60" s="37">
        <f t="shared" si="15"/>
        <v>0</v>
      </c>
      <c r="H60" s="37">
        <f t="shared" si="15"/>
        <v>0</v>
      </c>
      <c r="I60" s="37">
        <f t="shared" si="15"/>
        <v>0</v>
      </c>
      <c r="J60" s="37">
        <f t="shared" si="15"/>
        <v>0</v>
      </c>
      <c r="K60" s="38"/>
      <c r="L60" s="37" t="str">
        <f ca="1"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40">
        <f t="shared" ref="A61:B61" si="16">A48</f>
        <v>1</v>
      </c>
      <c r="B61" s="40">
        <f t="shared" si="16"/>
        <v>2</v>
      </c>
      <c r="C61" s="41" t="s">
        <v>36</v>
      </c>
      <c r="D61" s="31" t="s">
        <v>37</v>
      </c>
      <c r="E61" s="27"/>
      <c r="F61" s="28"/>
      <c r="G61" s="28"/>
      <c r="H61" s="28"/>
      <c r="I61" s="28"/>
      <c r="J61" s="28"/>
      <c r="K61" s="29"/>
      <c r="L61" s="2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49"/>
      <c r="B62" s="24"/>
      <c r="C62" s="25"/>
      <c r="D62" s="31" t="s">
        <v>39</v>
      </c>
      <c r="E62" s="27" t="s">
        <v>62</v>
      </c>
      <c r="F62" s="28">
        <v>220</v>
      </c>
      <c r="G62" s="28">
        <v>4.84</v>
      </c>
      <c r="H62" s="28">
        <v>3.98</v>
      </c>
      <c r="I62" s="28">
        <v>24.64</v>
      </c>
      <c r="J62" s="72">
        <v>127.9</v>
      </c>
      <c r="K62" s="29">
        <v>102</v>
      </c>
      <c r="L62" s="30">
        <v>32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49"/>
      <c r="B63" s="24"/>
      <c r="C63" s="25"/>
      <c r="D63" s="31" t="s">
        <v>41</v>
      </c>
      <c r="E63" s="27" t="s">
        <v>63</v>
      </c>
      <c r="F63" s="28">
        <v>90</v>
      </c>
      <c r="G63" s="28">
        <v>7.92</v>
      </c>
      <c r="H63" s="28">
        <v>12.03</v>
      </c>
      <c r="I63" s="28">
        <v>4.45</v>
      </c>
      <c r="J63" s="28">
        <v>149.66</v>
      </c>
      <c r="K63" s="29">
        <v>10</v>
      </c>
      <c r="L63" s="30">
        <v>48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49"/>
      <c r="B64" s="24"/>
      <c r="C64" s="25"/>
      <c r="D64" s="31" t="s">
        <v>43</v>
      </c>
      <c r="E64" s="27" t="s">
        <v>64</v>
      </c>
      <c r="F64" s="28">
        <v>150</v>
      </c>
      <c r="G64" s="72">
        <v>4.58</v>
      </c>
      <c r="H64" s="72">
        <v>8.41</v>
      </c>
      <c r="I64" s="72">
        <v>28.38</v>
      </c>
      <c r="J64" s="72">
        <v>228.14</v>
      </c>
      <c r="K64" s="29">
        <v>181</v>
      </c>
      <c r="L64" s="30">
        <v>18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49"/>
      <c r="B65" s="24"/>
      <c r="C65" s="25"/>
      <c r="D65" s="31" t="s">
        <v>44</v>
      </c>
      <c r="E65" s="27" t="s">
        <v>65</v>
      </c>
      <c r="F65" s="28">
        <v>200</v>
      </c>
      <c r="G65" s="28">
        <v>3</v>
      </c>
      <c r="H65" s="28">
        <v>2.4300000000000002</v>
      </c>
      <c r="I65" s="28">
        <v>14.75</v>
      </c>
      <c r="J65" s="28">
        <v>93.49</v>
      </c>
      <c r="K65" s="29">
        <v>378</v>
      </c>
      <c r="L65" s="30">
        <v>14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49"/>
      <c r="B66" s="24"/>
      <c r="C66" s="25"/>
      <c r="D66" s="31" t="s">
        <v>46</v>
      </c>
      <c r="E66" s="27" t="s">
        <v>47</v>
      </c>
      <c r="F66" s="28">
        <v>40</v>
      </c>
      <c r="G66" s="28">
        <v>3.05</v>
      </c>
      <c r="H66" s="28">
        <v>0.25</v>
      </c>
      <c r="I66" s="28">
        <v>20.07</v>
      </c>
      <c r="J66" s="28">
        <v>94.73</v>
      </c>
      <c r="K66" s="29">
        <v>1</v>
      </c>
      <c r="L66" s="30">
        <v>6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49"/>
      <c r="B67" s="24"/>
      <c r="C67" s="25"/>
      <c r="D67" s="31" t="s">
        <v>48</v>
      </c>
      <c r="E67" s="27" t="s">
        <v>31</v>
      </c>
      <c r="F67" s="28">
        <v>40</v>
      </c>
      <c r="G67" s="28">
        <v>2.65</v>
      </c>
      <c r="H67" s="28">
        <v>0.35</v>
      </c>
      <c r="I67" s="28">
        <v>16.96</v>
      </c>
      <c r="J67" s="28">
        <v>81.58</v>
      </c>
      <c r="K67" s="29">
        <v>2</v>
      </c>
      <c r="L67" s="30">
        <v>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49"/>
      <c r="B68" s="24"/>
      <c r="C68" s="25"/>
      <c r="D68" s="26" t="s">
        <v>32</v>
      </c>
      <c r="E68" s="73" t="s">
        <v>33</v>
      </c>
      <c r="F68" s="28">
        <v>100</v>
      </c>
      <c r="G68" s="28">
        <v>0.9</v>
      </c>
      <c r="H68" s="28">
        <v>0.2</v>
      </c>
      <c r="I68" s="28">
        <v>8</v>
      </c>
      <c r="J68" s="28">
        <v>47</v>
      </c>
      <c r="K68" s="29">
        <v>338</v>
      </c>
      <c r="L68" s="30">
        <v>20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49"/>
      <c r="B69" s="24"/>
      <c r="C69" s="25"/>
      <c r="D69" s="26" t="s">
        <v>44</v>
      </c>
      <c r="E69" s="27"/>
      <c r="F69" s="28"/>
      <c r="G69" s="28"/>
      <c r="H69" s="28"/>
      <c r="I69" s="28"/>
      <c r="J69" s="28"/>
      <c r="K69" s="29"/>
      <c r="L69" s="2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69"/>
      <c r="B70" s="33"/>
      <c r="C70" s="34"/>
      <c r="D70" s="35" t="s">
        <v>34</v>
      </c>
      <c r="E70" s="36"/>
      <c r="F70" s="37">
        <f t="shared" ref="F70:J70" si="17">SUM(F61:F69)</f>
        <v>840</v>
      </c>
      <c r="G70" s="37">
        <f t="shared" si="17"/>
        <v>26.939999999999998</v>
      </c>
      <c r="H70" s="37">
        <f t="shared" si="17"/>
        <v>27.65</v>
      </c>
      <c r="I70" s="37">
        <f t="shared" si="17"/>
        <v>117.25</v>
      </c>
      <c r="J70" s="37">
        <f t="shared" si="17"/>
        <v>822.5</v>
      </c>
      <c r="K70" s="38"/>
      <c r="L70" s="37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40">
        <f t="shared" ref="A71:B71" si="18">A48</f>
        <v>1</v>
      </c>
      <c r="B71" s="40">
        <f t="shared" si="18"/>
        <v>2</v>
      </c>
      <c r="C71" s="41" t="s">
        <v>51</v>
      </c>
      <c r="D71" s="42" t="s">
        <v>52</v>
      </c>
      <c r="E71" s="27"/>
      <c r="F71" s="28"/>
      <c r="G71" s="28"/>
      <c r="H71" s="28"/>
      <c r="I71" s="28"/>
      <c r="J71" s="28"/>
      <c r="K71" s="29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49"/>
      <c r="B72" s="24"/>
      <c r="C72" s="25"/>
      <c r="D72" s="42" t="s">
        <v>44</v>
      </c>
      <c r="E72" s="27"/>
      <c r="F72" s="28"/>
      <c r="G72" s="28"/>
      <c r="H72" s="28"/>
      <c r="I72" s="28"/>
      <c r="J72" s="28"/>
      <c r="K72" s="29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49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49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69"/>
      <c r="B75" s="33"/>
      <c r="C75" s="34"/>
      <c r="D75" s="35" t="s">
        <v>34</v>
      </c>
      <c r="E75" s="36"/>
      <c r="F75" s="37">
        <f t="shared" ref="F75:J75" si="19">SUM(F71:F74)</f>
        <v>0</v>
      </c>
      <c r="G75" s="37">
        <f t="shared" si="19"/>
        <v>0</v>
      </c>
      <c r="H75" s="37">
        <f t="shared" si="19"/>
        <v>0</v>
      </c>
      <c r="I75" s="37">
        <f t="shared" si="19"/>
        <v>0</v>
      </c>
      <c r="J75" s="37">
        <f t="shared" si="19"/>
        <v>0</v>
      </c>
      <c r="K75" s="38"/>
      <c r="L75" s="37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40">
        <f t="shared" ref="A76:B76" si="20">A48</f>
        <v>1</v>
      </c>
      <c r="B76" s="40">
        <f t="shared" si="20"/>
        <v>2</v>
      </c>
      <c r="C76" s="41" t="s">
        <v>53</v>
      </c>
      <c r="D76" s="31" t="s">
        <v>24</v>
      </c>
      <c r="E76" s="27"/>
      <c r="F76" s="28"/>
      <c r="G76" s="28"/>
      <c r="H76" s="28"/>
      <c r="I76" s="28"/>
      <c r="J76" s="28"/>
      <c r="K76" s="29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49"/>
      <c r="B77" s="24"/>
      <c r="C77" s="25"/>
      <c r="D77" s="31" t="s">
        <v>43</v>
      </c>
      <c r="E77" s="27"/>
      <c r="F77" s="28"/>
      <c r="G77" s="28"/>
      <c r="H77" s="28"/>
      <c r="I77" s="28"/>
      <c r="J77" s="28"/>
      <c r="K77" s="29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49"/>
      <c r="B78" s="24"/>
      <c r="C78" s="25"/>
      <c r="D78" s="31" t="s">
        <v>44</v>
      </c>
      <c r="E78" s="27"/>
      <c r="F78" s="28"/>
      <c r="G78" s="28"/>
      <c r="H78" s="28"/>
      <c r="I78" s="28"/>
      <c r="J78" s="28"/>
      <c r="K78" s="29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49"/>
      <c r="B79" s="24"/>
      <c r="C79" s="25"/>
      <c r="D79" s="31" t="s">
        <v>30</v>
      </c>
      <c r="E79" s="27"/>
      <c r="F79" s="28"/>
      <c r="G79" s="28"/>
      <c r="H79" s="28"/>
      <c r="I79" s="28"/>
      <c r="J79" s="28"/>
      <c r="K79" s="29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49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49"/>
      <c r="B81" s="24"/>
      <c r="C81" s="25"/>
      <c r="D81" s="26"/>
      <c r="E81" s="27"/>
      <c r="F81" s="28"/>
      <c r="G81" s="28"/>
      <c r="H81" s="28"/>
      <c r="I81" s="28"/>
      <c r="J81" s="28"/>
      <c r="K81" s="29"/>
      <c r="L81" s="2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69"/>
      <c r="B82" s="33"/>
      <c r="C82" s="34"/>
      <c r="D82" s="35" t="s">
        <v>34</v>
      </c>
      <c r="E82" s="36"/>
      <c r="F82" s="37">
        <f t="shared" ref="F82:J82" si="21">SUM(F76:F81)</f>
        <v>0</v>
      </c>
      <c r="G82" s="37">
        <f t="shared" si="21"/>
        <v>0</v>
      </c>
      <c r="H82" s="37">
        <f t="shared" si="21"/>
        <v>0</v>
      </c>
      <c r="I82" s="37">
        <f t="shared" si="21"/>
        <v>0</v>
      </c>
      <c r="J82" s="37">
        <f t="shared" si="21"/>
        <v>0</v>
      </c>
      <c r="K82" s="38"/>
      <c r="L82" s="37" t="str">
        <f ca="1"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40">
        <f t="shared" ref="A83:B83" si="22">A48</f>
        <v>1</v>
      </c>
      <c r="B83" s="40">
        <f t="shared" si="22"/>
        <v>2</v>
      </c>
      <c r="C83" s="41" t="s">
        <v>54</v>
      </c>
      <c r="D83" s="42" t="s">
        <v>55</v>
      </c>
      <c r="E83" s="27"/>
      <c r="F83" s="28"/>
      <c r="G83" s="28"/>
      <c r="H83" s="28"/>
      <c r="I83" s="28"/>
      <c r="J83" s="28"/>
      <c r="K83" s="29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49"/>
      <c r="B84" s="24"/>
      <c r="C84" s="25"/>
      <c r="D84" s="42" t="s">
        <v>52</v>
      </c>
      <c r="E84" s="27"/>
      <c r="F84" s="28"/>
      <c r="G84" s="28"/>
      <c r="H84" s="28"/>
      <c r="I84" s="28"/>
      <c r="J84" s="28"/>
      <c r="K84" s="29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49"/>
      <c r="B85" s="24"/>
      <c r="C85" s="25"/>
      <c r="D85" s="42" t="s">
        <v>44</v>
      </c>
      <c r="E85" s="27"/>
      <c r="F85" s="28"/>
      <c r="G85" s="28"/>
      <c r="H85" s="28"/>
      <c r="I85" s="28"/>
      <c r="J85" s="28"/>
      <c r="K85" s="29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49"/>
      <c r="B86" s="24"/>
      <c r="C86" s="25"/>
      <c r="D86" s="42" t="s">
        <v>32</v>
      </c>
      <c r="E86" s="27"/>
      <c r="F86" s="28"/>
      <c r="G86" s="28"/>
      <c r="H86" s="28"/>
      <c r="I86" s="28"/>
      <c r="J86" s="28"/>
      <c r="K86" s="29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49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49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69"/>
      <c r="B89" s="33"/>
      <c r="C89" s="34"/>
      <c r="D89" s="43" t="s">
        <v>34</v>
      </c>
      <c r="E89" s="36"/>
      <c r="F89" s="37">
        <f t="shared" ref="F89:J89" si="23">SUM(F83:F88)</f>
        <v>0</v>
      </c>
      <c r="G89" s="37">
        <f t="shared" si="23"/>
        <v>0</v>
      </c>
      <c r="H89" s="37">
        <f t="shared" si="23"/>
        <v>0</v>
      </c>
      <c r="I89" s="37">
        <f t="shared" si="23"/>
        <v>0</v>
      </c>
      <c r="J89" s="37">
        <f t="shared" si="23"/>
        <v>0</v>
      </c>
      <c r="K89" s="38"/>
      <c r="L89" s="37" t="str">
        <f ca="1"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74">
        <f t="shared" ref="A90:B90" si="24">A48</f>
        <v>1</v>
      </c>
      <c r="B90" s="74">
        <f t="shared" si="24"/>
        <v>2</v>
      </c>
      <c r="C90" s="122" t="s">
        <v>56</v>
      </c>
      <c r="D90" s="123"/>
      <c r="E90" s="46"/>
      <c r="F90" s="75">
        <f t="shared" ref="F90:J90" si="25">F56+F60+F70+F75+F82+F89</f>
        <v>1380</v>
      </c>
      <c r="G90" s="76">
        <f t="shared" si="25"/>
        <v>44.33</v>
      </c>
      <c r="H90" s="76">
        <f t="shared" si="25"/>
        <v>46.870000000000005</v>
      </c>
      <c r="I90" s="76">
        <f t="shared" si="25"/>
        <v>194.62</v>
      </c>
      <c r="J90" s="76">
        <f t="shared" si="25"/>
        <v>1398.12</v>
      </c>
      <c r="K90" s="48"/>
      <c r="L90" s="47" t="str">
        <f ca="1"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5">
        <v>1</v>
      </c>
      <c r="B91" s="16">
        <v>3</v>
      </c>
      <c r="C91" s="17" t="s">
        <v>23</v>
      </c>
      <c r="D91" s="18" t="s">
        <v>24</v>
      </c>
      <c r="E91" s="19" t="s">
        <v>66</v>
      </c>
      <c r="F91" s="20">
        <f>150+90</f>
        <v>240</v>
      </c>
      <c r="G91" s="77">
        <f>3.69+9.01</f>
        <v>12.7</v>
      </c>
      <c r="H91" s="20">
        <f>6.01+5.86</f>
        <v>11.870000000000001</v>
      </c>
      <c r="I91" s="20">
        <f>13.62+9.69</f>
        <v>23.31</v>
      </c>
      <c r="J91" s="20">
        <f>125.86+157.64</f>
        <v>283.5</v>
      </c>
      <c r="K91" s="22" t="s">
        <v>67</v>
      </c>
      <c r="L91" s="21">
        <v>68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3"/>
      <c r="B92" s="24"/>
      <c r="C92" s="25"/>
      <c r="D92" s="26" t="s">
        <v>37</v>
      </c>
      <c r="E92" s="27" t="s">
        <v>68</v>
      </c>
      <c r="F92" s="28">
        <v>60</v>
      </c>
      <c r="G92" s="28">
        <v>1.51</v>
      </c>
      <c r="H92" s="28">
        <v>3.46</v>
      </c>
      <c r="I92" s="28">
        <v>8.1999999999999993</v>
      </c>
      <c r="J92" s="28">
        <v>70.989999999999995</v>
      </c>
      <c r="K92" s="29">
        <v>54</v>
      </c>
      <c r="L92" s="30">
        <v>16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3"/>
      <c r="B93" s="24"/>
      <c r="C93" s="25"/>
      <c r="D93" s="31" t="s">
        <v>28</v>
      </c>
      <c r="E93" s="27" t="s">
        <v>69</v>
      </c>
      <c r="F93" s="28">
        <v>180</v>
      </c>
      <c r="G93" s="28">
        <v>0.59</v>
      </c>
      <c r="H93" s="28">
        <v>0.24</v>
      </c>
      <c r="I93" s="28">
        <v>17.149999999999999</v>
      </c>
      <c r="J93" s="28">
        <v>84.42</v>
      </c>
      <c r="K93" s="29">
        <v>388</v>
      </c>
      <c r="L93" s="30">
        <v>18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3"/>
      <c r="B94" s="24"/>
      <c r="C94" s="25"/>
      <c r="D94" s="31" t="s">
        <v>30</v>
      </c>
      <c r="E94" s="27" t="s">
        <v>70</v>
      </c>
      <c r="F94" s="28">
        <v>40</v>
      </c>
      <c r="G94" s="28">
        <f>1.53+1.12</f>
        <v>2.6500000000000004</v>
      </c>
      <c r="H94" s="28">
        <f>0.12+0.22</f>
        <v>0.33999999999999997</v>
      </c>
      <c r="I94" s="28">
        <f>10.04+9.88</f>
        <v>19.920000000000002</v>
      </c>
      <c r="J94" s="28">
        <f>47.36+45.98</f>
        <v>93.34</v>
      </c>
      <c r="K94" s="78">
        <v>45689</v>
      </c>
      <c r="L94" s="30">
        <v>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3"/>
      <c r="B95" s="24"/>
      <c r="C95" s="25"/>
      <c r="D95" s="31" t="s">
        <v>32</v>
      </c>
      <c r="E95" s="27"/>
      <c r="F95" s="28"/>
      <c r="G95" s="28"/>
      <c r="H95" s="28"/>
      <c r="I95" s="28"/>
      <c r="J95" s="28"/>
      <c r="K95" s="29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32"/>
      <c r="B98" s="33"/>
      <c r="C98" s="34"/>
      <c r="D98" s="35" t="s">
        <v>34</v>
      </c>
      <c r="E98" s="36"/>
      <c r="F98" s="37">
        <f t="shared" ref="F98:J98" si="26">SUM(F91:F97)</f>
        <v>520</v>
      </c>
      <c r="G98" s="71">
        <f t="shared" si="26"/>
        <v>17.45</v>
      </c>
      <c r="H98" s="37">
        <f t="shared" si="26"/>
        <v>15.910000000000002</v>
      </c>
      <c r="I98" s="37">
        <f t="shared" si="26"/>
        <v>68.58</v>
      </c>
      <c r="J98" s="37">
        <f t="shared" si="26"/>
        <v>532.25</v>
      </c>
      <c r="K98" s="38"/>
      <c r="L98" s="37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39">
        <f t="shared" ref="A99:B99" si="27">A91</f>
        <v>1</v>
      </c>
      <c r="B99" s="40">
        <f t="shared" si="27"/>
        <v>3</v>
      </c>
      <c r="C99" s="41" t="s">
        <v>35</v>
      </c>
      <c r="D99" s="42" t="s">
        <v>32</v>
      </c>
      <c r="E99" s="27"/>
      <c r="F99" s="28"/>
      <c r="G99" s="28"/>
      <c r="H99" s="28"/>
      <c r="I99" s="28"/>
      <c r="J99" s="28"/>
      <c r="K99" s="29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32"/>
      <c r="B102" s="33"/>
      <c r="C102" s="34"/>
      <c r="D102" s="35" t="s">
        <v>34</v>
      </c>
      <c r="E102" s="36"/>
      <c r="F102" s="37"/>
      <c r="G102" s="37"/>
      <c r="H102" s="37"/>
      <c r="I102" s="37"/>
      <c r="J102" s="37"/>
      <c r="K102" s="38"/>
      <c r="L102" s="3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39">
        <f t="shared" ref="A103:B103" si="28">A91</f>
        <v>1</v>
      </c>
      <c r="B103" s="40">
        <f t="shared" si="28"/>
        <v>3</v>
      </c>
      <c r="C103" s="41" t="s">
        <v>36</v>
      </c>
      <c r="D103" s="31" t="s">
        <v>37</v>
      </c>
      <c r="E103" s="27" t="s">
        <v>71</v>
      </c>
      <c r="F103" s="28">
        <v>70</v>
      </c>
      <c r="G103" s="28">
        <v>0.91</v>
      </c>
      <c r="H103" s="28">
        <v>7.0000000000000007E-2</v>
      </c>
      <c r="I103" s="28">
        <v>4.83</v>
      </c>
      <c r="J103" s="28">
        <v>24.5</v>
      </c>
      <c r="K103" s="29">
        <v>11</v>
      </c>
      <c r="L103" s="30">
        <v>12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3"/>
      <c r="B104" s="24"/>
      <c r="C104" s="25"/>
      <c r="D104" s="31" t="s">
        <v>39</v>
      </c>
      <c r="E104" s="27" t="s">
        <v>72</v>
      </c>
      <c r="F104" s="28">
        <v>200</v>
      </c>
      <c r="G104" s="28">
        <v>1.47</v>
      </c>
      <c r="H104" s="28">
        <v>3.48</v>
      </c>
      <c r="I104" s="28">
        <v>9.89</v>
      </c>
      <c r="J104" s="28">
        <v>79.06</v>
      </c>
      <c r="K104" s="29">
        <v>82</v>
      </c>
      <c r="L104" s="30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3"/>
      <c r="B105" s="24"/>
      <c r="C105" s="25"/>
      <c r="D105" s="31" t="s">
        <v>41</v>
      </c>
      <c r="E105" s="27" t="s">
        <v>73</v>
      </c>
      <c r="F105" s="28">
        <v>90</v>
      </c>
      <c r="G105" s="72">
        <v>12.73</v>
      </c>
      <c r="H105" s="72">
        <v>15.51</v>
      </c>
      <c r="I105" s="72">
        <v>36.92</v>
      </c>
      <c r="J105" s="72">
        <v>326.49</v>
      </c>
      <c r="K105" s="29">
        <v>26</v>
      </c>
      <c r="L105" s="30">
        <v>48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3"/>
      <c r="B106" s="24"/>
      <c r="C106" s="25"/>
      <c r="D106" s="31" t="s">
        <v>43</v>
      </c>
      <c r="E106" s="27" t="s">
        <v>74</v>
      </c>
      <c r="F106" s="28">
        <v>150</v>
      </c>
      <c r="G106" s="28">
        <v>3.15</v>
      </c>
      <c r="H106" s="28">
        <v>4.5</v>
      </c>
      <c r="I106" s="28">
        <v>21.33</v>
      </c>
      <c r="J106" s="28">
        <v>143.08000000000001</v>
      </c>
      <c r="K106" s="29">
        <v>335</v>
      </c>
      <c r="L106" s="30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3"/>
      <c r="B107" s="24"/>
      <c r="C107" s="25"/>
      <c r="D107" s="31" t="s">
        <v>44</v>
      </c>
      <c r="E107" s="27" t="s">
        <v>75</v>
      </c>
      <c r="F107" s="28">
        <v>180</v>
      </c>
      <c r="G107" s="28">
        <v>4.24</v>
      </c>
      <c r="H107" s="28">
        <v>3.66</v>
      </c>
      <c r="I107" s="28">
        <v>15.73</v>
      </c>
      <c r="J107" s="28">
        <v>113.85</v>
      </c>
      <c r="K107" s="29">
        <v>775</v>
      </c>
      <c r="L107" s="30">
        <v>16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3"/>
      <c r="B108" s="24"/>
      <c r="C108" s="25"/>
      <c r="D108" s="31" t="s">
        <v>46</v>
      </c>
      <c r="E108" s="27" t="s">
        <v>47</v>
      </c>
      <c r="F108" s="28">
        <v>40</v>
      </c>
      <c r="G108" s="28">
        <v>3.05</v>
      </c>
      <c r="H108" s="28">
        <v>0.25</v>
      </c>
      <c r="I108" s="28">
        <v>20.07</v>
      </c>
      <c r="J108" s="28">
        <v>94.73</v>
      </c>
      <c r="K108" s="29">
        <v>1</v>
      </c>
      <c r="L108" s="30">
        <v>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3"/>
      <c r="B109" s="24"/>
      <c r="C109" s="25"/>
      <c r="D109" s="31" t="s">
        <v>48</v>
      </c>
      <c r="E109" s="27" t="s">
        <v>31</v>
      </c>
      <c r="F109" s="28">
        <v>20</v>
      </c>
      <c r="G109" s="28">
        <v>1.32</v>
      </c>
      <c r="H109" s="28">
        <v>0.18</v>
      </c>
      <c r="I109" s="28">
        <v>8.48</v>
      </c>
      <c r="J109" s="28">
        <v>40.79</v>
      </c>
      <c r="K109" s="29">
        <v>2</v>
      </c>
      <c r="L109" s="30">
        <v>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3"/>
      <c r="B110" s="24"/>
      <c r="C110" s="25"/>
      <c r="D110" s="26" t="s">
        <v>32</v>
      </c>
      <c r="E110" s="27"/>
      <c r="F110" s="28"/>
      <c r="G110" s="28"/>
      <c r="H110" s="28"/>
      <c r="I110" s="28"/>
      <c r="J110" s="79"/>
      <c r="K110" s="29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3"/>
      <c r="B111" s="24"/>
      <c r="C111" s="25"/>
      <c r="D111" s="26"/>
      <c r="E111" s="27"/>
      <c r="F111" s="28"/>
      <c r="G111" s="28"/>
      <c r="H111" s="28"/>
      <c r="I111" s="28"/>
      <c r="J111" s="28"/>
      <c r="K111" s="29"/>
      <c r="L111" s="2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32"/>
      <c r="B112" s="33"/>
      <c r="C112" s="34"/>
      <c r="D112" s="35" t="s">
        <v>34</v>
      </c>
      <c r="E112" s="36"/>
      <c r="F112" s="37">
        <f t="shared" ref="F112:J112" si="29">SUM(F103:F111)</f>
        <v>750</v>
      </c>
      <c r="G112" s="37">
        <f t="shared" si="29"/>
        <v>26.87</v>
      </c>
      <c r="H112" s="37">
        <f t="shared" si="29"/>
        <v>27.65</v>
      </c>
      <c r="I112" s="37">
        <f t="shared" si="29"/>
        <v>117.25000000000001</v>
      </c>
      <c r="J112" s="37">
        <f t="shared" si="29"/>
        <v>822.5</v>
      </c>
      <c r="K112" s="38"/>
      <c r="L112" s="37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39">
        <f t="shared" ref="A113:B113" si="30">A91</f>
        <v>1</v>
      </c>
      <c r="B113" s="40">
        <f t="shared" si="30"/>
        <v>3</v>
      </c>
      <c r="C113" s="41" t="s">
        <v>51</v>
      </c>
      <c r="D113" s="42" t="s">
        <v>52</v>
      </c>
      <c r="E113" s="27"/>
      <c r="F113" s="28"/>
      <c r="G113" s="28"/>
      <c r="H113" s="28"/>
      <c r="I113" s="28"/>
      <c r="J113" s="28"/>
      <c r="K113" s="29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3"/>
      <c r="B114" s="24"/>
      <c r="C114" s="25"/>
      <c r="D114" s="42" t="s">
        <v>44</v>
      </c>
      <c r="E114" s="27"/>
      <c r="F114" s="28"/>
      <c r="G114" s="28"/>
      <c r="H114" s="28"/>
      <c r="I114" s="28"/>
      <c r="J114" s="28"/>
      <c r="K114" s="29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32"/>
      <c r="B117" s="33"/>
      <c r="C117" s="34"/>
      <c r="D117" s="35" t="s">
        <v>34</v>
      </c>
      <c r="E117" s="36"/>
      <c r="F117" s="37">
        <f t="shared" ref="F117:J117" si="31">SUM(F113:F116)</f>
        <v>0</v>
      </c>
      <c r="G117" s="37">
        <f t="shared" si="31"/>
        <v>0</v>
      </c>
      <c r="H117" s="37">
        <f t="shared" si="31"/>
        <v>0</v>
      </c>
      <c r="I117" s="37">
        <f t="shared" si="31"/>
        <v>0</v>
      </c>
      <c r="J117" s="37">
        <f t="shared" si="31"/>
        <v>0</v>
      </c>
      <c r="K117" s="38"/>
      <c r="L117" s="37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39">
        <f t="shared" ref="A118:B118" si="32">A91</f>
        <v>1</v>
      </c>
      <c r="B118" s="40">
        <f t="shared" si="32"/>
        <v>3</v>
      </c>
      <c r="C118" s="41" t="s">
        <v>53</v>
      </c>
      <c r="D118" s="31" t="s">
        <v>24</v>
      </c>
      <c r="E118" s="27"/>
      <c r="F118" s="28"/>
      <c r="G118" s="28"/>
      <c r="H118" s="28"/>
      <c r="I118" s="28"/>
      <c r="J118" s="28"/>
      <c r="K118" s="29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3"/>
      <c r="B119" s="24"/>
      <c r="C119" s="25"/>
      <c r="D119" s="31" t="s">
        <v>43</v>
      </c>
      <c r="E119" s="27"/>
      <c r="F119" s="28"/>
      <c r="G119" s="28"/>
      <c r="H119" s="28"/>
      <c r="I119" s="28"/>
      <c r="J119" s="28"/>
      <c r="K119" s="29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3"/>
      <c r="B120" s="24"/>
      <c r="C120" s="25"/>
      <c r="D120" s="31" t="s">
        <v>44</v>
      </c>
      <c r="E120" s="27"/>
      <c r="F120" s="28"/>
      <c r="G120" s="28"/>
      <c r="H120" s="28"/>
      <c r="I120" s="28"/>
      <c r="J120" s="28"/>
      <c r="K120" s="29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3"/>
      <c r="B121" s="24"/>
      <c r="C121" s="25"/>
      <c r="D121" s="31" t="s">
        <v>30</v>
      </c>
      <c r="E121" s="27"/>
      <c r="F121" s="28"/>
      <c r="G121" s="28"/>
      <c r="H121" s="28"/>
      <c r="I121" s="28"/>
      <c r="J121" s="28"/>
      <c r="K121" s="29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3"/>
      <c r="B123" s="24"/>
      <c r="C123" s="25"/>
      <c r="D123" s="26"/>
      <c r="E123" s="27"/>
      <c r="F123" s="28"/>
      <c r="G123" s="28"/>
      <c r="H123" s="28"/>
      <c r="I123" s="28"/>
      <c r="J123" s="28"/>
      <c r="K123" s="29"/>
      <c r="L123" s="2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32"/>
      <c r="B124" s="33"/>
      <c r="C124" s="34"/>
      <c r="D124" s="35" t="s">
        <v>34</v>
      </c>
      <c r="E124" s="36"/>
      <c r="F124" s="37">
        <f t="shared" ref="F124:J124" si="33">SUM(F118:F123)</f>
        <v>0</v>
      </c>
      <c r="G124" s="37">
        <f t="shared" si="33"/>
        <v>0</v>
      </c>
      <c r="H124" s="37">
        <f t="shared" si="33"/>
        <v>0</v>
      </c>
      <c r="I124" s="37">
        <f t="shared" si="33"/>
        <v>0</v>
      </c>
      <c r="J124" s="37">
        <f t="shared" si="33"/>
        <v>0</v>
      </c>
      <c r="K124" s="38"/>
      <c r="L124" s="37" t="str">
        <f ca="1"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39">
        <f t="shared" ref="A125:B125" si="34">A91</f>
        <v>1</v>
      </c>
      <c r="B125" s="40">
        <f t="shared" si="34"/>
        <v>3</v>
      </c>
      <c r="C125" s="41" t="s">
        <v>54</v>
      </c>
      <c r="D125" s="42" t="s">
        <v>55</v>
      </c>
      <c r="E125" s="27"/>
      <c r="F125" s="28"/>
      <c r="G125" s="28"/>
      <c r="H125" s="28"/>
      <c r="I125" s="28"/>
      <c r="J125" s="28"/>
      <c r="K125" s="29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3"/>
      <c r="B126" s="24"/>
      <c r="C126" s="25"/>
      <c r="D126" s="42" t="s">
        <v>52</v>
      </c>
      <c r="E126" s="27"/>
      <c r="F126" s="28"/>
      <c r="G126" s="28"/>
      <c r="H126" s="28"/>
      <c r="I126" s="28"/>
      <c r="J126" s="28"/>
      <c r="K126" s="29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3"/>
      <c r="B127" s="24"/>
      <c r="C127" s="25"/>
      <c r="D127" s="42" t="s">
        <v>44</v>
      </c>
      <c r="E127" s="27"/>
      <c r="F127" s="28"/>
      <c r="G127" s="28"/>
      <c r="H127" s="28"/>
      <c r="I127" s="28"/>
      <c r="J127" s="28"/>
      <c r="K127" s="29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3"/>
      <c r="B128" s="24"/>
      <c r="C128" s="25"/>
      <c r="D128" s="42" t="s">
        <v>32</v>
      </c>
      <c r="E128" s="27"/>
      <c r="F128" s="28"/>
      <c r="G128" s="28"/>
      <c r="H128" s="28"/>
      <c r="I128" s="28"/>
      <c r="J128" s="28"/>
      <c r="K128" s="29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3"/>
      <c r="B130" s="24"/>
      <c r="C130" s="25"/>
      <c r="D130" s="26"/>
      <c r="E130" s="27"/>
      <c r="F130" s="28"/>
      <c r="G130" s="28"/>
      <c r="H130" s="28"/>
      <c r="I130" s="28"/>
      <c r="J130" s="28"/>
      <c r="K130" s="29"/>
      <c r="L130" s="2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32"/>
      <c r="B131" s="33"/>
      <c r="C131" s="34"/>
      <c r="D131" s="43" t="s">
        <v>34</v>
      </c>
      <c r="E131" s="36"/>
      <c r="F131" s="37">
        <f t="shared" ref="F131:J131" si="35">SUM(F125:F130)</f>
        <v>0</v>
      </c>
      <c r="G131" s="37">
        <f t="shared" si="35"/>
        <v>0</v>
      </c>
      <c r="H131" s="37">
        <f t="shared" si="35"/>
        <v>0</v>
      </c>
      <c r="I131" s="37">
        <f t="shared" si="35"/>
        <v>0</v>
      </c>
      <c r="J131" s="37">
        <f t="shared" si="35"/>
        <v>0</v>
      </c>
      <c r="K131" s="38"/>
      <c r="L131" s="37" t="str">
        <f ca="1"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44">
        <f t="shared" ref="A132:B132" si="36">A91</f>
        <v>1</v>
      </c>
      <c r="B132" s="45">
        <f t="shared" si="36"/>
        <v>3</v>
      </c>
      <c r="C132" s="122" t="s">
        <v>56</v>
      </c>
      <c r="D132" s="123"/>
      <c r="E132" s="46"/>
      <c r="F132" s="47">
        <f t="shared" ref="F132:J132" si="37">F98+F102+F112+F117+F124+F131</f>
        <v>1270</v>
      </c>
      <c r="G132" s="76">
        <f t="shared" si="37"/>
        <v>44.32</v>
      </c>
      <c r="H132" s="47">
        <f t="shared" si="37"/>
        <v>43.56</v>
      </c>
      <c r="I132" s="47">
        <f t="shared" si="37"/>
        <v>185.83</v>
      </c>
      <c r="J132" s="47">
        <f t="shared" si="37"/>
        <v>1354.75</v>
      </c>
      <c r="K132" s="48"/>
      <c r="L132" s="47" t="str">
        <f ca="1"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15">
        <v>1</v>
      </c>
      <c r="B133" s="16">
        <v>4</v>
      </c>
      <c r="C133" s="17" t="s">
        <v>23</v>
      </c>
      <c r="D133" s="18" t="s">
        <v>24</v>
      </c>
      <c r="E133" s="19" t="s">
        <v>76</v>
      </c>
      <c r="F133" s="20">
        <v>160</v>
      </c>
      <c r="G133" s="52">
        <v>9.1300000000000008</v>
      </c>
      <c r="H133" s="52">
        <v>14.16</v>
      </c>
      <c r="I133" s="53">
        <v>19.7</v>
      </c>
      <c r="J133" s="52">
        <v>249.43</v>
      </c>
      <c r="K133" s="22" t="s">
        <v>77</v>
      </c>
      <c r="L133" s="54">
        <v>68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3"/>
      <c r="B134" s="24"/>
      <c r="C134" s="25"/>
      <c r="D134" s="26"/>
      <c r="E134" s="27"/>
      <c r="F134" s="28"/>
      <c r="G134" s="80"/>
      <c r="H134" s="80"/>
      <c r="I134" s="81"/>
      <c r="J134" s="80"/>
      <c r="K134" s="29"/>
      <c r="L134" s="8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3"/>
      <c r="B135" s="24"/>
      <c r="C135" s="25"/>
      <c r="D135" s="31" t="s">
        <v>28</v>
      </c>
      <c r="E135" s="82" t="s">
        <v>78</v>
      </c>
      <c r="F135" s="28">
        <v>200</v>
      </c>
      <c r="G135" s="57">
        <v>5.94</v>
      </c>
      <c r="H135" s="57">
        <v>4.8899999999999997</v>
      </c>
      <c r="I135" s="58">
        <v>19.420000000000002</v>
      </c>
      <c r="J135" s="57">
        <v>147.31</v>
      </c>
      <c r="K135" s="29">
        <v>382</v>
      </c>
      <c r="L135" s="59">
        <v>19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3"/>
      <c r="B136" s="24"/>
      <c r="C136" s="25"/>
      <c r="D136" s="31" t="s">
        <v>30</v>
      </c>
      <c r="E136" s="27" t="s">
        <v>70</v>
      </c>
      <c r="F136" s="28">
        <v>40</v>
      </c>
      <c r="G136" s="57">
        <v>2.85</v>
      </c>
      <c r="H136" s="57">
        <v>0.3</v>
      </c>
      <c r="I136" s="58">
        <v>18.52</v>
      </c>
      <c r="J136" s="57">
        <v>88.15</v>
      </c>
      <c r="K136" s="78">
        <v>45689</v>
      </c>
      <c r="L136" s="59">
        <v>6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3"/>
      <c r="B137" s="24"/>
      <c r="C137" s="25"/>
      <c r="D137" s="31" t="s">
        <v>32</v>
      </c>
      <c r="E137" s="27" t="s">
        <v>33</v>
      </c>
      <c r="F137" s="28">
        <v>100</v>
      </c>
      <c r="G137" s="83">
        <v>0.4</v>
      </c>
      <c r="H137" s="83">
        <v>0.4</v>
      </c>
      <c r="I137" s="84">
        <v>9.8000000000000007</v>
      </c>
      <c r="J137" s="83">
        <v>47</v>
      </c>
      <c r="K137" s="29">
        <v>338</v>
      </c>
      <c r="L137" s="85">
        <v>15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3"/>
      <c r="B139" s="24"/>
      <c r="C139" s="25"/>
      <c r="D139" s="26"/>
      <c r="E139" s="27"/>
      <c r="F139" s="28"/>
      <c r="G139" s="28"/>
      <c r="H139" s="28"/>
      <c r="I139" s="28"/>
      <c r="J139" s="28"/>
      <c r="K139" s="29"/>
      <c r="L139" s="2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32"/>
      <c r="B140" s="33"/>
      <c r="C140" s="34"/>
      <c r="D140" s="35" t="s">
        <v>34</v>
      </c>
      <c r="E140" s="36"/>
      <c r="F140" s="37">
        <f t="shared" ref="F140:J140" si="38">SUM(F133:F139)</f>
        <v>500</v>
      </c>
      <c r="G140" s="71">
        <f t="shared" si="38"/>
        <v>18.32</v>
      </c>
      <c r="H140" s="71">
        <f t="shared" si="38"/>
        <v>19.75</v>
      </c>
      <c r="I140" s="71">
        <f t="shared" si="38"/>
        <v>67.44</v>
      </c>
      <c r="J140" s="71">
        <f t="shared" si="38"/>
        <v>531.89</v>
      </c>
      <c r="K140" s="38"/>
      <c r="L140" s="71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39">
        <f t="shared" ref="A141:B141" si="39">A133</f>
        <v>1</v>
      </c>
      <c r="B141" s="40">
        <f t="shared" si="39"/>
        <v>4</v>
      </c>
      <c r="C141" s="41" t="s">
        <v>35</v>
      </c>
      <c r="D141" s="42" t="s">
        <v>32</v>
      </c>
      <c r="E141" s="27"/>
      <c r="F141" s="28"/>
      <c r="G141" s="28"/>
      <c r="H141" s="28"/>
      <c r="I141" s="28"/>
      <c r="J141" s="28"/>
      <c r="K141" s="29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32"/>
      <c r="B144" s="33"/>
      <c r="C144" s="34"/>
      <c r="D144" s="35" t="s">
        <v>34</v>
      </c>
      <c r="E144" s="36"/>
      <c r="F144" s="37">
        <f t="shared" ref="F144:J144" si="40">SUM(F141:F143)</f>
        <v>0</v>
      </c>
      <c r="G144" s="37">
        <f t="shared" si="40"/>
        <v>0</v>
      </c>
      <c r="H144" s="37">
        <f t="shared" si="40"/>
        <v>0</v>
      </c>
      <c r="I144" s="37">
        <f t="shared" si="40"/>
        <v>0</v>
      </c>
      <c r="J144" s="37">
        <f t="shared" si="40"/>
        <v>0</v>
      </c>
      <c r="K144" s="38"/>
      <c r="L144" s="37" t="str">
        <f ca="1"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39">
        <f t="shared" ref="A145:B145" si="41">A133</f>
        <v>1</v>
      </c>
      <c r="B145" s="40">
        <f t="shared" si="41"/>
        <v>4</v>
      </c>
      <c r="C145" s="41" t="s">
        <v>36</v>
      </c>
      <c r="D145" s="31" t="s">
        <v>37</v>
      </c>
      <c r="E145" s="27" t="s">
        <v>79</v>
      </c>
      <c r="F145" s="28">
        <v>60</v>
      </c>
      <c r="G145" s="86">
        <v>1.1399999999999999</v>
      </c>
      <c r="H145" s="86">
        <v>5.34</v>
      </c>
      <c r="I145" s="87">
        <v>4.62</v>
      </c>
      <c r="J145" s="86">
        <v>71.400000000000006</v>
      </c>
      <c r="K145" s="29">
        <v>12</v>
      </c>
      <c r="L145" s="30">
        <v>17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3"/>
      <c r="B146" s="24"/>
      <c r="C146" s="25"/>
      <c r="D146" s="31" t="s">
        <v>39</v>
      </c>
      <c r="E146" s="27" t="s">
        <v>80</v>
      </c>
      <c r="F146" s="28">
        <v>220</v>
      </c>
      <c r="G146" s="57">
        <v>7.56</v>
      </c>
      <c r="H146" s="57">
        <v>9.44</v>
      </c>
      <c r="I146" s="58">
        <v>25.36</v>
      </c>
      <c r="J146" s="57">
        <v>219.88</v>
      </c>
      <c r="K146" s="29">
        <v>23</v>
      </c>
      <c r="L146" s="30">
        <v>38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3"/>
      <c r="B147" s="24"/>
      <c r="C147" s="25"/>
      <c r="D147" s="31" t="s">
        <v>41</v>
      </c>
      <c r="E147" s="27" t="s">
        <v>81</v>
      </c>
      <c r="F147" s="30">
        <v>240</v>
      </c>
      <c r="G147" s="57">
        <v>12.55</v>
      </c>
      <c r="H147" s="57">
        <v>12.22</v>
      </c>
      <c r="I147" s="58">
        <v>38.71</v>
      </c>
      <c r="J147" s="57">
        <v>300.10000000000002</v>
      </c>
      <c r="K147" s="29">
        <v>28</v>
      </c>
      <c r="L147" s="30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3"/>
      <c r="B148" s="24"/>
      <c r="C148" s="25"/>
      <c r="D148" s="31" t="s">
        <v>43</v>
      </c>
      <c r="E148" s="27"/>
      <c r="F148" s="28"/>
      <c r="G148" s="80"/>
      <c r="H148" s="80"/>
      <c r="I148" s="81"/>
      <c r="J148" s="80"/>
      <c r="K148" s="29"/>
      <c r="L148" s="2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3"/>
      <c r="B149" s="24"/>
      <c r="C149" s="25"/>
      <c r="D149" s="31" t="s">
        <v>44</v>
      </c>
      <c r="E149" s="27" t="s">
        <v>82</v>
      </c>
      <c r="F149" s="28">
        <v>200</v>
      </c>
      <c r="G149" s="57">
        <v>0.33</v>
      </c>
      <c r="H149" s="57">
        <v>0.14000000000000001</v>
      </c>
      <c r="I149" s="58">
        <v>14.37</v>
      </c>
      <c r="J149" s="57">
        <v>66.25</v>
      </c>
      <c r="K149" s="29">
        <v>13</v>
      </c>
      <c r="L149" s="30">
        <v>17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3"/>
      <c r="B150" s="24"/>
      <c r="C150" s="25"/>
      <c r="D150" s="31" t="s">
        <v>46</v>
      </c>
      <c r="E150" s="27" t="s">
        <v>47</v>
      </c>
      <c r="F150" s="28">
        <v>40</v>
      </c>
      <c r="G150" s="57">
        <v>3.05</v>
      </c>
      <c r="H150" s="57">
        <v>0.25</v>
      </c>
      <c r="I150" s="58">
        <v>20.07</v>
      </c>
      <c r="J150" s="57">
        <v>94.73</v>
      </c>
      <c r="K150" s="29">
        <v>1</v>
      </c>
      <c r="L150" s="30">
        <v>6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3"/>
      <c r="B151" s="24"/>
      <c r="C151" s="25"/>
      <c r="D151" s="31" t="s">
        <v>48</v>
      </c>
      <c r="E151" s="27" t="s">
        <v>31</v>
      </c>
      <c r="F151" s="28">
        <v>30</v>
      </c>
      <c r="G151" s="57">
        <v>1.99</v>
      </c>
      <c r="H151" s="57">
        <v>0.26</v>
      </c>
      <c r="I151" s="58">
        <v>12.72</v>
      </c>
      <c r="J151" s="57">
        <v>61.19</v>
      </c>
      <c r="K151" s="29">
        <v>2</v>
      </c>
      <c r="L151" s="30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3"/>
      <c r="B152" s="24"/>
      <c r="C152" s="25"/>
      <c r="D152" s="26" t="s">
        <v>49</v>
      </c>
      <c r="E152" s="27"/>
      <c r="F152" s="28"/>
      <c r="G152" s="88"/>
      <c r="H152" s="88"/>
      <c r="I152" s="89"/>
      <c r="J152" s="88"/>
      <c r="K152" s="29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90"/>
      <c r="K153" s="29"/>
      <c r="L153" s="2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32"/>
      <c r="B154" s="33"/>
      <c r="C154" s="34"/>
      <c r="D154" s="35" t="s">
        <v>34</v>
      </c>
      <c r="E154" s="36"/>
      <c r="F154" s="37">
        <f t="shared" ref="F154:J154" si="42">SUM(F145:F153)</f>
        <v>790</v>
      </c>
      <c r="G154" s="71">
        <f t="shared" si="42"/>
        <v>26.619999999999997</v>
      </c>
      <c r="H154" s="71">
        <f t="shared" si="42"/>
        <v>27.650000000000002</v>
      </c>
      <c r="I154" s="71">
        <f t="shared" si="42"/>
        <v>115.85</v>
      </c>
      <c r="J154" s="71">
        <f t="shared" si="42"/>
        <v>813.55</v>
      </c>
      <c r="K154" s="38"/>
      <c r="L154" s="37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39">
        <f t="shared" ref="A155:B155" si="43">A133</f>
        <v>1</v>
      </c>
      <c r="B155" s="40">
        <f t="shared" si="43"/>
        <v>4</v>
      </c>
      <c r="C155" s="41" t="s">
        <v>51</v>
      </c>
      <c r="D155" s="42" t="s">
        <v>52</v>
      </c>
      <c r="E155" s="27"/>
      <c r="F155" s="28"/>
      <c r="G155" s="28"/>
      <c r="H155" s="28"/>
      <c r="I155" s="28"/>
      <c r="J155" s="28"/>
      <c r="K155" s="29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3"/>
      <c r="B156" s="24"/>
      <c r="C156" s="25"/>
      <c r="D156" s="42" t="s">
        <v>44</v>
      </c>
      <c r="E156" s="27"/>
      <c r="F156" s="28"/>
      <c r="G156" s="28"/>
      <c r="H156" s="28"/>
      <c r="I156" s="28"/>
      <c r="J156" s="28"/>
      <c r="K156" s="29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3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32"/>
      <c r="B159" s="33"/>
      <c r="C159" s="34"/>
      <c r="D159" s="35" t="s">
        <v>34</v>
      </c>
      <c r="E159" s="36"/>
      <c r="F159" s="37">
        <f t="shared" ref="F159:J159" si="44">SUM(F155:F158)</f>
        <v>0</v>
      </c>
      <c r="G159" s="37">
        <f t="shared" si="44"/>
        <v>0</v>
      </c>
      <c r="H159" s="37">
        <f t="shared" si="44"/>
        <v>0</v>
      </c>
      <c r="I159" s="37">
        <f t="shared" si="44"/>
        <v>0</v>
      </c>
      <c r="J159" s="37">
        <f t="shared" si="44"/>
        <v>0</v>
      </c>
      <c r="K159" s="38"/>
      <c r="L159" s="37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39">
        <f t="shared" ref="A160:B160" si="45">A133</f>
        <v>1</v>
      </c>
      <c r="B160" s="40">
        <f t="shared" si="45"/>
        <v>4</v>
      </c>
      <c r="C160" s="41" t="s">
        <v>53</v>
      </c>
      <c r="D160" s="31" t="s">
        <v>24</v>
      </c>
      <c r="E160" s="27"/>
      <c r="F160" s="28"/>
      <c r="G160" s="28"/>
      <c r="H160" s="28"/>
      <c r="I160" s="28"/>
      <c r="J160" s="28"/>
      <c r="K160" s="29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3"/>
      <c r="B161" s="24"/>
      <c r="C161" s="25"/>
      <c r="D161" s="31" t="s">
        <v>43</v>
      </c>
      <c r="E161" s="27"/>
      <c r="F161" s="28"/>
      <c r="G161" s="28"/>
      <c r="H161" s="28"/>
      <c r="I161" s="28"/>
      <c r="J161" s="28"/>
      <c r="K161" s="29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3"/>
      <c r="B162" s="24"/>
      <c r="C162" s="25"/>
      <c r="D162" s="31" t="s">
        <v>44</v>
      </c>
      <c r="E162" s="27"/>
      <c r="F162" s="28"/>
      <c r="G162" s="28"/>
      <c r="H162" s="28"/>
      <c r="I162" s="28"/>
      <c r="J162" s="28"/>
      <c r="K162" s="29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3"/>
      <c r="B163" s="24"/>
      <c r="C163" s="25"/>
      <c r="D163" s="31" t="s">
        <v>30</v>
      </c>
      <c r="E163" s="27"/>
      <c r="F163" s="28"/>
      <c r="G163" s="28"/>
      <c r="H163" s="28"/>
      <c r="I163" s="28"/>
      <c r="J163" s="28"/>
      <c r="K163" s="29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32"/>
      <c r="B166" s="33"/>
      <c r="C166" s="34"/>
      <c r="D166" s="35" t="s">
        <v>34</v>
      </c>
      <c r="E166" s="36"/>
      <c r="F166" s="37">
        <f t="shared" ref="F166:J166" si="46">SUM(F160:F165)</f>
        <v>0</v>
      </c>
      <c r="G166" s="37">
        <f t="shared" si="46"/>
        <v>0</v>
      </c>
      <c r="H166" s="37">
        <f t="shared" si="46"/>
        <v>0</v>
      </c>
      <c r="I166" s="37">
        <f t="shared" si="46"/>
        <v>0</v>
      </c>
      <c r="J166" s="37">
        <f t="shared" si="46"/>
        <v>0</v>
      </c>
      <c r="K166" s="38"/>
      <c r="L166" s="37" t="str">
        <f ca="1"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39">
        <f t="shared" ref="A167:B167" si="47">A133</f>
        <v>1</v>
      </c>
      <c r="B167" s="40">
        <f t="shared" si="47"/>
        <v>4</v>
      </c>
      <c r="C167" s="41" t="s">
        <v>54</v>
      </c>
      <c r="D167" s="42" t="s">
        <v>55</v>
      </c>
      <c r="E167" s="27"/>
      <c r="F167" s="28"/>
      <c r="G167" s="28"/>
      <c r="H167" s="28"/>
      <c r="I167" s="28"/>
      <c r="J167" s="28"/>
      <c r="K167" s="29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3"/>
      <c r="B168" s="24"/>
      <c r="C168" s="25"/>
      <c r="D168" s="42" t="s">
        <v>52</v>
      </c>
      <c r="E168" s="27"/>
      <c r="F168" s="28"/>
      <c r="G168" s="28"/>
      <c r="H168" s="28"/>
      <c r="I168" s="28"/>
      <c r="J168" s="28"/>
      <c r="K168" s="29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3"/>
      <c r="B169" s="24"/>
      <c r="C169" s="25"/>
      <c r="D169" s="42" t="s">
        <v>44</v>
      </c>
      <c r="E169" s="27"/>
      <c r="F169" s="28"/>
      <c r="G169" s="28"/>
      <c r="H169" s="28"/>
      <c r="I169" s="28"/>
      <c r="J169" s="28"/>
      <c r="K169" s="29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3"/>
      <c r="B170" s="24"/>
      <c r="C170" s="25"/>
      <c r="D170" s="42" t="s">
        <v>32</v>
      </c>
      <c r="E170" s="27"/>
      <c r="F170" s="28"/>
      <c r="G170" s="28"/>
      <c r="H170" s="28"/>
      <c r="I170" s="28"/>
      <c r="J170" s="28"/>
      <c r="K170" s="29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32"/>
      <c r="B173" s="33"/>
      <c r="C173" s="34"/>
      <c r="D173" s="43" t="s">
        <v>34</v>
      </c>
      <c r="E173" s="36"/>
      <c r="F173" s="37">
        <f t="shared" ref="F173:J173" si="48">SUM(F167:F172)</f>
        <v>0</v>
      </c>
      <c r="G173" s="37">
        <f t="shared" si="48"/>
        <v>0</v>
      </c>
      <c r="H173" s="37">
        <f t="shared" si="48"/>
        <v>0</v>
      </c>
      <c r="I173" s="37">
        <f t="shared" si="48"/>
        <v>0</v>
      </c>
      <c r="J173" s="37">
        <f t="shared" si="48"/>
        <v>0</v>
      </c>
      <c r="K173" s="38"/>
      <c r="L173" s="37" t="str">
        <f ca="1"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44">
        <f t="shared" ref="A174:B174" si="49">A133</f>
        <v>1</v>
      </c>
      <c r="B174" s="45">
        <f t="shared" si="49"/>
        <v>4</v>
      </c>
      <c r="C174" s="122" t="s">
        <v>56</v>
      </c>
      <c r="D174" s="123"/>
      <c r="E174" s="46"/>
      <c r="F174" s="47">
        <f t="shared" ref="F174:J174" si="50">F140+F144+F154+F159+F166+F173</f>
        <v>1290</v>
      </c>
      <c r="G174" s="76">
        <f t="shared" si="50"/>
        <v>44.94</v>
      </c>
      <c r="H174" s="76">
        <f t="shared" si="50"/>
        <v>47.400000000000006</v>
      </c>
      <c r="I174" s="76">
        <f t="shared" si="50"/>
        <v>183.29</v>
      </c>
      <c r="J174" s="76">
        <f t="shared" si="50"/>
        <v>1345.44</v>
      </c>
      <c r="K174" s="48"/>
      <c r="L174" s="47" t="str">
        <f ca="1"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15">
        <v>1</v>
      </c>
      <c r="B175" s="16">
        <v>5</v>
      </c>
      <c r="C175" s="17" t="s">
        <v>23</v>
      </c>
      <c r="D175" s="18" t="s">
        <v>24</v>
      </c>
      <c r="E175" s="19" t="s">
        <v>83</v>
      </c>
      <c r="F175" s="20">
        <f>150+95</f>
        <v>245</v>
      </c>
      <c r="G175" s="52">
        <v>11.559999999999999</v>
      </c>
      <c r="H175" s="52">
        <v>15.59</v>
      </c>
      <c r="I175" s="53">
        <v>32.840000000000003</v>
      </c>
      <c r="J175" s="20">
        <f>147.65+180.64</f>
        <v>328.28999999999996</v>
      </c>
      <c r="K175" s="22" t="s">
        <v>84</v>
      </c>
      <c r="L175" s="21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3"/>
      <c r="B176" s="24"/>
      <c r="C176" s="25"/>
      <c r="D176" s="26" t="s">
        <v>37</v>
      </c>
      <c r="E176" s="27" t="s">
        <v>85</v>
      </c>
      <c r="F176" s="28">
        <v>60</v>
      </c>
      <c r="G176" s="57">
        <v>0.48</v>
      </c>
      <c r="H176" s="57">
        <v>0.06</v>
      </c>
      <c r="I176" s="58">
        <v>1.5</v>
      </c>
      <c r="J176" s="28">
        <v>8.4</v>
      </c>
      <c r="K176" s="29">
        <v>71</v>
      </c>
      <c r="L176" s="30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3"/>
      <c r="B177" s="24"/>
      <c r="C177" s="25"/>
      <c r="D177" s="31" t="s">
        <v>28</v>
      </c>
      <c r="E177" s="27" t="s">
        <v>86</v>
      </c>
      <c r="F177" s="28">
        <v>180</v>
      </c>
      <c r="G177" s="57">
        <v>0.25</v>
      </c>
      <c r="H177" s="57">
        <v>0.01</v>
      </c>
      <c r="I177" s="58">
        <v>9.33</v>
      </c>
      <c r="J177" s="28">
        <v>39.549999999999997</v>
      </c>
      <c r="K177" s="29">
        <v>376</v>
      </c>
      <c r="L177" s="30">
        <v>16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3"/>
      <c r="B178" s="24"/>
      <c r="C178" s="25"/>
      <c r="D178" s="31" t="s">
        <v>30</v>
      </c>
      <c r="E178" s="27" t="s">
        <v>70</v>
      </c>
      <c r="F178" s="28">
        <v>50</v>
      </c>
      <c r="G178" s="57">
        <v>3.6100000000000003</v>
      </c>
      <c r="H178" s="57">
        <v>0.37</v>
      </c>
      <c r="I178" s="58">
        <v>23.53</v>
      </c>
      <c r="J178" s="28">
        <f>71.05+40.79</f>
        <v>111.84</v>
      </c>
      <c r="K178" s="78">
        <v>45689</v>
      </c>
      <c r="L178" s="30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3"/>
      <c r="B179" s="24"/>
      <c r="C179" s="25"/>
      <c r="D179" s="31" t="s">
        <v>32</v>
      </c>
      <c r="E179" s="27"/>
      <c r="F179" s="28"/>
      <c r="G179" s="91"/>
      <c r="H179" s="91"/>
      <c r="I179" s="92"/>
      <c r="J179" s="28"/>
      <c r="K179" s="29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32"/>
      <c r="B182" s="33"/>
      <c r="C182" s="34"/>
      <c r="D182" s="35" t="s">
        <v>34</v>
      </c>
      <c r="E182" s="36"/>
      <c r="F182" s="37">
        <f t="shared" ref="F182:J182" si="51">SUM(F175:F181)</f>
        <v>535</v>
      </c>
      <c r="G182" s="71">
        <f t="shared" si="51"/>
        <v>15.899999999999999</v>
      </c>
      <c r="H182" s="71">
        <f t="shared" si="51"/>
        <v>16.03</v>
      </c>
      <c r="I182" s="71">
        <f t="shared" si="51"/>
        <v>67.2</v>
      </c>
      <c r="J182" s="37">
        <f t="shared" si="51"/>
        <v>488.07999999999993</v>
      </c>
      <c r="K182" s="38"/>
      <c r="L182" s="37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39">
        <f t="shared" ref="A183:B183" si="52">A175</f>
        <v>1</v>
      </c>
      <c r="B183" s="40">
        <f t="shared" si="52"/>
        <v>5</v>
      </c>
      <c r="C183" s="41" t="s">
        <v>35</v>
      </c>
      <c r="D183" s="42" t="s">
        <v>32</v>
      </c>
      <c r="E183" s="27"/>
      <c r="F183" s="28"/>
      <c r="G183" s="28"/>
      <c r="H183" s="28"/>
      <c r="I183" s="28"/>
      <c r="J183" s="28"/>
      <c r="K183" s="29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3"/>
      <c r="B185" s="24"/>
      <c r="C185" s="25"/>
      <c r="D185" s="26"/>
      <c r="E185" s="27"/>
      <c r="F185" s="28"/>
      <c r="G185" s="28"/>
      <c r="H185" s="28"/>
      <c r="I185" s="28"/>
      <c r="J185" s="28"/>
      <c r="K185" s="29"/>
      <c r="L185" s="2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32"/>
      <c r="B186" s="33"/>
      <c r="C186" s="34"/>
      <c r="D186" s="35" t="s">
        <v>34</v>
      </c>
      <c r="E186" s="36"/>
      <c r="F186" s="37">
        <f t="shared" ref="F186:J186" si="53">SUM(F183:F185)</f>
        <v>0</v>
      </c>
      <c r="G186" s="37">
        <f t="shared" si="53"/>
        <v>0</v>
      </c>
      <c r="H186" s="37">
        <f t="shared" si="53"/>
        <v>0</v>
      </c>
      <c r="I186" s="37">
        <f t="shared" si="53"/>
        <v>0</v>
      </c>
      <c r="J186" s="37">
        <f t="shared" si="53"/>
        <v>0</v>
      </c>
      <c r="K186" s="38"/>
      <c r="L186" s="37" t="str">
        <f ca="1"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39">
        <f t="shared" ref="A187:B187" si="54">A175</f>
        <v>1</v>
      </c>
      <c r="B187" s="40">
        <f t="shared" si="54"/>
        <v>5</v>
      </c>
      <c r="C187" s="41" t="s">
        <v>36</v>
      </c>
      <c r="D187" s="31" t="s">
        <v>37</v>
      </c>
      <c r="E187" s="27"/>
      <c r="F187" s="93"/>
      <c r="G187" s="28"/>
      <c r="H187" s="28"/>
      <c r="I187" s="28"/>
      <c r="J187" s="91"/>
      <c r="K187" s="29"/>
      <c r="L187" s="9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3"/>
      <c r="B188" s="24"/>
      <c r="C188" s="25"/>
      <c r="D188" s="31" t="s">
        <v>39</v>
      </c>
      <c r="E188" s="55" t="s">
        <v>87</v>
      </c>
      <c r="F188" s="56">
        <v>200</v>
      </c>
      <c r="G188" s="57">
        <v>2.78</v>
      </c>
      <c r="H188" s="57">
        <v>3.94</v>
      </c>
      <c r="I188" s="58">
        <v>20.62</v>
      </c>
      <c r="J188" s="57">
        <v>122.35</v>
      </c>
      <c r="K188" s="29">
        <v>115</v>
      </c>
      <c r="L188" s="59">
        <v>35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3"/>
      <c r="B189" s="24"/>
      <c r="C189" s="25"/>
      <c r="D189" s="31" t="s">
        <v>41</v>
      </c>
      <c r="E189" s="55" t="s">
        <v>88</v>
      </c>
      <c r="F189" s="56">
        <v>240</v>
      </c>
      <c r="G189" s="57">
        <v>11.95</v>
      </c>
      <c r="H189" s="57">
        <v>18.12</v>
      </c>
      <c r="I189" s="58">
        <v>32.380000000000003</v>
      </c>
      <c r="J189" s="57">
        <v>325.89</v>
      </c>
      <c r="K189" s="29">
        <v>222</v>
      </c>
      <c r="L189" s="59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3"/>
      <c r="B190" s="24"/>
      <c r="C190" s="25"/>
      <c r="D190" s="31" t="s">
        <v>43</v>
      </c>
      <c r="E190" s="94"/>
      <c r="F190" s="95"/>
      <c r="G190" s="80"/>
      <c r="H190" s="80"/>
      <c r="I190" s="81"/>
      <c r="J190" s="80"/>
      <c r="K190" s="29"/>
      <c r="L190" s="8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3"/>
      <c r="B191" s="24"/>
      <c r="C191" s="25"/>
      <c r="D191" s="31" t="s">
        <v>44</v>
      </c>
      <c r="E191" s="55" t="s">
        <v>29</v>
      </c>
      <c r="F191" s="56">
        <v>180</v>
      </c>
      <c r="G191" s="57">
        <v>4.47</v>
      </c>
      <c r="H191" s="57">
        <v>3.64</v>
      </c>
      <c r="I191" s="58">
        <v>16.03</v>
      </c>
      <c r="J191" s="57">
        <v>115.74</v>
      </c>
      <c r="K191" s="29">
        <v>379</v>
      </c>
      <c r="L191" s="59">
        <v>18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3"/>
      <c r="B192" s="24"/>
      <c r="C192" s="25"/>
      <c r="D192" s="31" t="s">
        <v>46</v>
      </c>
      <c r="E192" s="55" t="s">
        <v>47</v>
      </c>
      <c r="F192" s="56">
        <v>30</v>
      </c>
      <c r="G192" s="57">
        <v>2.29</v>
      </c>
      <c r="H192" s="57">
        <v>0.19</v>
      </c>
      <c r="I192" s="58">
        <v>15.05</v>
      </c>
      <c r="J192" s="57">
        <v>71.05</v>
      </c>
      <c r="K192" s="29">
        <v>1</v>
      </c>
      <c r="L192" s="59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3"/>
      <c r="B193" s="24"/>
      <c r="C193" s="25"/>
      <c r="D193" s="31" t="s">
        <v>48</v>
      </c>
      <c r="E193" s="55" t="s">
        <v>31</v>
      </c>
      <c r="F193" s="56">
        <v>20</v>
      </c>
      <c r="G193" s="57">
        <v>1.32</v>
      </c>
      <c r="H193" s="57">
        <v>0.18</v>
      </c>
      <c r="I193" s="58">
        <v>8.48</v>
      </c>
      <c r="J193" s="57">
        <v>40.79</v>
      </c>
      <c r="K193" s="29">
        <v>2</v>
      </c>
      <c r="L193" s="59">
        <v>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3"/>
      <c r="B194" s="24"/>
      <c r="C194" s="25"/>
      <c r="D194" s="26" t="s">
        <v>32</v>
      </c>
      <c r="E194" s="96" t="s">
        <v>33</v>
      </c>
      <c r="F194" s="97">
        <v>100</v>
      </c>
      <c r="G194" s="98">
        <v>0.9</v>
      </c>
      <c r="H194" s="98">
        <v>0.2</v>
      </c>
      <c r="I194" s="99">
        <v>8</v>
      </c>
      <c r="J194" s="98">
        <v>47</v>
      </c>
      <c r="K194" s="29">
        <v>338</v>
      </c>
      <c r="L194" s="100">
        <v>15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3"/>
      <c r="B195" s="24"/>
      <c r="C195" s="25"/>
      <c r="D195" s="26"/>
      <c r="E195" s="66"/>
      <c r="F195" s="67"/>
      <c r="G195" s="90"/>
      <c r="H195" s="90"/>
      <c r="I195" s="101"/>
      <c r="J195" s="28"/>
      <c r="K195" s="29"/>
      <c r="L195" s="2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32"/>
      <c r="B196" s="33"/>
      <c r="C196" s="34"/>
      <c r="D196" s="35" t="s">
        <v>34</v>
      </c>
      <c r="E196" s="36"/>
      <c r="F196" s="67"/>
      <c r="G196" s="37">
        <f t="shared" ref="G196:J196" si="55">SUM(G187:G195)</f>
        <v>23.709999999999997</v>
      </c>
      <c r="H196" s="37">
        <f t="shared" si="55"/>
        <v>26.270000000000003</v>
      </c>
      <c r="I196" s="37">
        <f t="shared" si="55"/>
        <v>100.56</v>
      </c>
      <c r="J196" s="71">
        <f t="shared" si="55"/>
        <v>722.81999999999994</v>
      </c>
      <c r="K196" s="38"/>
      <c r="L196" s="71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39">
        <f t="shared" ref="A197:B197" si="56">A175</f>
        <v>1</v>
      </c>
      <c r="B197" s="40">
        <f t="shared" si="56"/>
        <v>5</v>
      </c>
      <c r="C197" s="41" t="s">
        <v>51</v>
      </c>
      <c r="D197" s="42" t="s">
        <v>52</v>
      </c>
      <c r="E197" s="27"/>
      <c r="F197" s="28"/>
      <c r="G197" s="28"/>
      <c r="H197" s="28"/>
      <c r="I197" s="28"/>
      <c r="J197" s="28"/>
      <c r="K197" s="29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3"/>
      <c r="B198" s="24"/>
      <c r="C198" s="25"/>
      <c r="D198" s="42" t="s">
        <v>44</v>
      </c>
      <c r="E198" s="27"/>
      <c r="F198" s="28"/>
      <c r="G198" s="28"/>
      <c r="H198" s="28"/>
      <c r="I198" s="28"/>
      <c r="J198" s="28"/>
      <c r="K198" s="29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3"/>
      <c r="B200" s="24"/>
      <c r="C200" s="25"/>
      <c r="D200" s="26"/>
      <c r="E200" s="27"/>
      <c r="F200" s="28"/>
      <c r="G200" s="28"/>
      <c r="H200" s="28"/>
      <c r="I200" s="28"/>
      <c r="J200" s="28"/>
      <c r="K200" s="29"/>
      <c r="L200" s="2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32"/>
      <c r="B201" s="33"/>
      <c r="C201" s="34"/>
      <c r="D201" s="35" t="s">
        <v>34</v>
      </c>
      <c r="E201" s="36"/>
      <c r="F201" s="37">
        <f t="shared" ref="F201:J201" si="57">SUM(F197:F200)</f>
        <v>0</v>
      </c>
      <c r="G201" s="37">
        <f t="shared" si="57"/>
        <v>0</v>
      </c>
      <c r="H201" s="37">
        <f t="shared" si="57"/>
        <v>0</v>
      </c>
      <c r="I201" s="37">
        <f t="shared" si="57"/>
        <v>0</v>
      </c>
      <c r="J201" s="37">
        <f t="shared" si="57"/>
        <v>0</v>
      </c>
      <c r="K201" s="38"/>
      <c r="L201" s="37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39">
        <f t="shared" ref="A202:B202" si="58">A175</f>
        <v>1</v>
      </c>
      <c r="B202" s="40">
        <f t="shared" si="58"/>
        <v>5</v>
      </c>
      <c r="C202" s="41" t="s">
        <v>53</v>
      </c>
      <c r="D202" s="31" t="s">
        <v>24</v>
      </c>
      <c r="E202" s="27"/>
      <c r="F202" s="28"/>
      <c r="G202" s="28"/>
      <c r="H202" s="28"/>
      <c r="I202" s="28"/>
      <c r="J202" s="28"/>
      <c r="K202" s="29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3"/>
      <c r="B203" s="24"/>
      <c r="C203" s="25"/>
      <c r="D203" s="31" t="s">
        <v>43</v>
      </c>
      <c r="E203" s="27"/>
      <c r="F203" s="28"/>
      <c r="G203" s="28"/>
      <c r="H203" s="28"/>
      <c r="I203" s="28"/>
      <c r="J203" s="28"/>
      <c r="K203" s="29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3"/>
      <c r="B204" s="24"/>
      <c r="C204" s="25"/>
      <c r="D204" s="31" t="s">
        <v>44</v>
      </c>
      <c r="E204" s="27"/>
      <c r="F204" s="28"/>
      <c r="G204" s="28"/>
      <c r="H204" s="28"/>
      <c r="I204" s="28"/>
      <c r="J204" s="28"/>
      <c r="K204" s="29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3"/>
      <c r="B205" s="24"/>
      <c r="C205" s="25"/>
      <c r="D205" s="31" t="s">
        <v>30</v>
      </c>
      <c r="E205" s="27"/>
      <c r="F205" s="28"/>
      <c r="G205" s="28"/>
      <c r="H205" s="28"/>
      <c r="I205" s="28"/>
      <c r="J205" s="28"/>
      <c r="K205" s="29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3"/>
      <c r="B207" s="24"/>
      <c r="C207" s="25"/>
      <c r="D207" s="26"/>
      <c r="E207" s="27"/>
      <c r="F207" s="28"/>
      <c r="G207" s="28"/>
      <c r="H207" s="28"/>
      <c r="I207" s="28"/>
      <c r="J207" s="28"/>
      <c r="K207" s="29"/>
      <c r="L207" s="2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32"/>
      <c r="B208" s="33"/>
      <c r="C208" s="34"/>
      <c r="D208" s="35" t="s">
        <v>34</v>
      </c>
      <c r="E208" s="36"/>
      <c r="F208" s="37">
        <f t="shared" ref="F208:J208" si="59">SUM(F202:F207)</f>
        <v>0</v>
      </c>
      <c r="G208" s="37">
        <f t="shared" si="59"/>
        <v>0</v>
      </c>
      <c r="H208" s="37">
        <f t="shared" si="59"/>
        <v>0</v>
      </c>
      <c r="I208" s="37">
        <f t="shared" si="59"/>
        <v>0</v>
      </c>
      <c r="J208" s="37">
        <f t="shared" si="59"/>
        <v>0</v>
      </c>
      <c r="K208" s="38"/>
      <c r="L208" s="37" t="str">
        <f ca="1"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39">
        <f t="shared" ref="A209:B209" si="60">A175</f>
        <v>1</v>
      </c>
      <c r="B209" s="40">
        <f t="shared" si="60"/>
        <v>5</v>
      </c>
      <c r="C209" s="41" t="s">
        <v>54</v>
      </c>
      <c r="D209" s="42" t="s">
        <v>55</v>
      </c>
      <c r="E209" s="27"/>
      <c r="F209" s="28"/>
      <c r="G209" s="28"/>
      <c r="H209" s="28"/>
      <c r="I209" s="28"/>
      <c r="J209" s="28"/>
      <c r="K209" s="29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3"/>
      <c r="B210" s="24"/>
      <c r="C210" s="25"/>
      <c r="D210" s="42" t="s">
        <v>52</v>
      </c>
      <c r="E210" s="27"/>
      <c r="F210" s="28"/>
      <c r="G210" s="28"/>
      <c r="H210" s="28"/>
      <c r="I210" s="28"/>
      <c r="J210" s="28"/>
      <c r="K210" s="29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3"/>
      <c r="B211" s="24"/>
      <c r="C211" s="25"/>
      <c r="D211" s="42" t="s">
        <v>44</v>
      </c>
      <c r="E211" s="27"/>
      <c r="F211" s="28"/>
      <c r="G211" s="28"/>
      <c r="H211" s="28"/>
      <c r="I211" s="28"/>
      <c r="J211" s="28"/>
      <c r="K211" s="29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3"/>
      <c r="B212" s="24"/>
      <c r="C212" s="25"/>
      <c r="D212" s="42" t="s">
        <v>32</v>
      </c>
      <c r="E212" s="27"/>
      <c r="F212" s="28"/>
      <c r="G212" s="28"/>
      <c r="H212" s="28"/>
      <c r="I212" s="28"/>
      <c r="J212" s="28"/>
      <c r="K212" s="29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3"/>
      <c r="B214" s="24"/>
      <c r="C214" s="25"/>
      <c r="D214" s="26"/>
      <c r="E214" s="27"/>
      <c r="F214" s="28"/>
      <c r="G214" s="28"/>
      <c r="H214" s="28"/>
      <c r="I214" s="28"/>
      <c r="J214" s="28"/>
      <c r="K214" s="29"/>
      <c r="L214" s="2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32"/>
      <c r="B215" s="33"/>
      <c r="C215" s="34"/>
      <c r="D215" s="43" t="s">
        <v>34</v>
      </c>
      <c r="E215" s="36"/>
      <c r="F215" s="37">
        <f t="shared" ref="F215:J215" si="61">SUM(F209:F214)</f>
        <v>0</v>
      </c>
      <c r="G215" s="37">
        <f t="shared" si="61"/>
        <v>0</v>
      </c>
      <c r="H215" s="37">
        <f t="shared" si="61"/>
        <v>0</v>
      </c>
      <c r="I215" s="37">
        <f t="shared" si="61"/>
        <v>0</v>
      </c>
      <c r="J215" s="37">
        <f t="shared" si="61"/>
        <v>0</v>
      </c>
      <c r="K215" s="38"/>
      <c r="L215" s="37" t="str">
        <f ca="1"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44">
        <f t="shared" ref="A216:B216" si="62">A175</f>
        <v>1</v>
      </c>
      <c r="B216" s="45">
        <f t="shared" si="62"/>
        <v>5</v>
      </c>
      <c r="C216" s="122" t="s">
        <v>56</v>
      </c>
      <c r="D216" s="123"/>
      <c r="E216" s="46"/>
      <c r="F216" s="75">
        <f t="shared" ref="F216:J216" si="63">F182+F186+F196+F201+F208+F215</f>
        <v>535</v>
      </c>
      <c r="G216" s="76">
        <f t="shared" si="63"/>
        <v>39.61</v>
      </c>
      <c r="H216" s="76">
        <f t="shared" si="63"/>
        <v>42.300000000000004</v>
      </c>
      <c r="I216" s="76">
        <f t="shared" si="63"/>
        <v>167.76</v>
      </c>
      <c r="J216" s="76">
        <f t="shared" si="63"/>
        <v>1210.8999999999999</v>
      </c>
      <c r="K216" s="48"/>
      <c r="L216" s="47" t="str">
        <f ca="1"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15">
        <v>1</v>
      </c>
      <c r="B217" s="16">
        <v>6</v>
      </c>
      <c r="C217" s="17" t="s">
        <v>23</v>
      </c>
      <c r="D217" s="18" t="s">
        <v>24</v>
      </c>
      <c r="E217" s="19"/>
      <c r="F217" s="20"/>
      <c r="G217" s="20"/>
      <c r="H217" s="20"/>
      <c r="I217" s="20"/>
      <c r="J217" s="20"/>
      <c r="K217" s="22"/>
      <c r="L217" s="2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3"/>
      <c r="B218" s="24"/>
      <c r="C218" s="25"/>
      <c r="D218" s="26"/>
      <c r="E218" s="27"/>
      <c r="F218" s="28"/>
      <c r="G218" s="28"/>
      <c r="H218" s="28"/>
      <c r="I218" s="28"/>
      <c r="J218" s="28"/>
      <c r="K218" s="29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3"/>
      <c r="B219" s="24"/>
      <c r="C219" s="25"/>
      <c r="D219" s="31" t="s">
        <v>28</v>
      </c>
      <c r="E219" s="27"/>
      <c r="F219" s="28"/>
      <c r="G219" s="28"/>
      <c r="H219" s="28"/>
      <c r="I219" s="28"/>
      <c r="J219" s="28"/>
      <c r="K219" s="29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3"/>
      <c r="B220" s="24"/>
      <c r="C220" s="25"/>
      <c r="D220" s="31" t="s">
        <v>30</v>
      </c>
      <c r="E220" s="27"/>
      <c r="F220" s="28"/>
      <c r="G220" s="28"/>
      <c r="H220" s="28"/>
      <c r="I220" s="28"/>
      <c r="J220" s="28"/>
      <c r="K220" s="29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3"/>
      <c r="B221" s="24"/>
      <c r="C221" s="25"/>
      <c r="D221" s="31" t="s">
        <v>32</v>
      </c>
      <c r="E221" s="27"/>
      <c r="F221" s="28"/>
      <c r="G221" s="28"/>
      <c r="H221" s="28"/>
      <c r="I221" s="28"/>
      <c r="J221" s="28"/>
      <c r="K221" s="29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29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3"/>
      <c r="B223" s="24"/>
      <c r="C223" s="25"/>
      <c r="D223" s="26"/>
      <c r="E223" s="27"/>
      <c r="F223" s="28"/>
      <c r="G223" s="28"/>
      <c r="H223" s="28"/>
      <c r="I223" s="28"/>
      <c r="J223" s="28"/>
      <c r="K223" s="29"/>
      <c r="L223" s="2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32"/>
      <c r="B224" s="33"/>
      <c r="C224" s="34"/>
      <c r="D224" s="35" t="s">
        <v>34</v>
      </c>
      <c r="E224" s="36"/>
      <c r="F224" s="37">
        <f t="shared" ref="F224:J224" si="64">SUM(F217:F223)</f>
        <v>0</v>
      </c>
      <c r="G224" s="37">
        <f t="shared" si="64"/>
        <v>0</v>
      </c>
      <c r="H224" s="37">
        <f t="shared" si="64"/>
        <v>0</v>
      </c>
      <c r="I224" s="37">
        <f t="shared" si="64"/>
        <v>0</v>
      </c>
      <c r="J224" s="37">
        <f t="shared" si="64"/>
        <v>0</v>
      </c>
      <c r="K224" s="38"/>
      <c r="L224" s="37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39">
        <f t="shared" ref="A225:B225" si="65">A217</f>
        <v>1</v>
      </c>
      <c r="B225" s="40">
        <f t="shared" si="65"/>
        <v>6</v>
      </c>
      <c r="C225" s="41" t="s">
        <v>35</v>
      </c>
      <c r="D225" s="42" t="s">
        <v>32</v>
      </c>
      <c r="E225" s="27"/>
      <c r="F225" s="28"/>
      <c r="G225" s="28"/>
      <c r="H225" s="28"/>
      <c r="I225" s="28"/>
      <c r="J225" s="28"/>
      <c r="K225" s="29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29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3"/>
      <c r="B227" s="24"/>
      <c r="C227" s="25"/>
      <c r="D227" s="26"/>
      <c r="E227" s="27"/>
      <c r="F227" s="28"/>
      <c r="G227" s="28"/>
      <c r="H227" s="28"/>
      <c r="I227" s="28"/>
      <c r="J227" s="28"/>
      <c r="K227" s="29"/>
      <c r="L227" s="2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32"/>
      <c r="B228" s="33"/>
      <c r="C228" s="34"/>
      <c r="D228" s="35" t="s">
        <v>34</v>
      </c>
      <c r="E228" s="36"/>
      <c r="F228" s="37">
        <f t="shared" ref="F228:J228" si="66">SUM(F225:F227)</f>
        <v>0</v>
      </c>
      <c r="G228" s="37">
        <f t="shared" si="66"/>
        <v>0</v>
      </c>
      <c r="H228" s="37">
        <f t="shared" si="66"/>
        <v>0</v>
      </c>
      <c r="I228" s="37">
        <f t="shared" si="66"/>
        <v>0</v>
      </c>
      <c r="J228" s="37">
        <f t="shared" si="66"/>
        <v>0</v>
      </c>
      <c r="K228" s="38"/>
      <c r="L228" s="37" t="str">
        <f ca="1"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39">
        <f t="shared" ref="A229:B229" si="67">A217</f>
        <v>1</v>
      </c>
      <c r="B229" s="40">
        <f t="shared" si="67"/>
        <v>6</v>
      </c>
      <c r="C229" s="41" t="s">
        <v>36</v>
      </c>
      <c r="D229" s="31" t="s">
        <v>37</v>
      </c>
      <c r="E229" s="27"/>
      <c r="F229" s="28"/>
      <c r="G229" s="28"/>
      <c r="H229" s="28"/>
      <c r="I229" s="28"/>
      <c r="J229" s="28"/>
      <c r="K229" s="29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3"/>
      <c r="B230" s="24"/>
      <c r="C230" s="25"/>
      <c r="D230" s="31" t="s">
        <v>39</v>
      </c>
      <c r="E230" s="27"/>
      <c r="F230" s="28"/>
      <c r="G230" s="28"/>
      <c r="H230" s="28"/>
      <c r="I230" s="28"/>
      <c r="J230" s="28"/>
      <c r="K230" s="29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3"/>
      <c r="B231" s="24"/>
      <c r="C231" s="25"/>
      <c r="D231" s="31" t="s">
        <v>41</v>
      </c>
      <c r="E231" s="27"/>
      <c r="F231" s="28"/>
      <c r="G231" s="28"/>
      <c r="H231" s="28"/>
      <c r="I231" s="28"/>
      <c r="J231" s="28"/>
      <c r="K231" s="29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3"/>
      <c r="B232" s="24"/>
      <c r="C232" s="25"/>
      <c r="D232" s="31" t="s">
        <v>43</v>
      </c>
      <c r="E232" s="27"/>
      <c r="F232" s="28"/>
      <c r="G232" s="28"/>
      <c r="H232" s="28"/>
      <c r="I232" s="28"/>
      <c r="J232" s="28"/>
      <c r="K232" s="29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3"/>
      <c r="B233" s="24"/>
      <c r="C233" s="25"/>
      <c r="D233" s="31" t="s">
        <v>44</v>
      </c>
      <c r="E233" s="27"/>
      <c r="F233" s="28"/>
      <c r="G233" s="28"/>
      <c r="H233" s="28"/>
      <c r="I233" s="28"/>
      <c r="J233" s="28"/>
      <c r="K233" s="29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3"/>
      <c r="B234" s="24"/>
      <c r="C234" s="25"/>
      <c r="D234" s="31" t="s">
        <v>46</v>
      </c>
      <c r="E234" s="27"/>
      <c r="F234" s="28"/>
      <c r="G234" s="28"/>
      <c r="H234" s="28"/>
      <c r="I234" s="28"/>
      <c r="J234" s="28"/>
      <c r="K234" s="29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3"/>
      <c r="B235" s="24"/>
      <c r="C235" s="25"/>
      <c r="D235" s="31" t="s">
        <v>48</v>
      </c>
      <c r="E235" s="27"/>
      <c r="F235" s="28"/>
      <c r="G235" s="28"/>
      <c r="H235" s="28"/>
      <c r="I235" s="28"/>
      <c r="J235" s="28"/>
      <c r="K235" s="29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3"/>
      <c r="B237" s="24"/>
      <c r="C237" s="25"/>
      <c r="D237" s="26"/>
      <c r="E237" s="27"/>
      <c r="F237" s="28"/>
      <c r="G237" s="28"/>
      <c r="H237" s="28"/>
      <c r="I237" s="28"/>
      <c r="J237" s="28"/>
      <c r="K237" s="29"/>
      <c r="L237" s="2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32"/>
      <c r="B238" s="33"/>
      <c r="C238" s="34"/>
      <c r="D238" s="35" t="s">
        <v>34</v>
      </c>
      <c r="E238" s="36"/>
      <c r="F238" s="37">
        <f t="shared" ref="F238:J238" si="68">SUM(F229:F237)</f>
        <v>0</v>
      </c>
      <c r="G238" s="37">
        <f t="shared" si="68"/>
        <v>0</v>
      </c>
      <c r="H238" s="37">
        <f t="shared" si="68"/>
        <v>0</v>
      </c>
      <c r="I238" s="37">
        <f t="shared" si="68"/>
        <v>0</v>
      </c>
      <c r="J238" s="37">
        <f t="shared" si="68"/>
        <v>0</v>
      </c>
      <c r="K238" s="38"/>
      <c r="L238" s="37" t="str">
        <f ca="1"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39">
        <f t="shared" ref="A239:B239" si="69">A217</f>
        <v>1</v>
      </c>
      <c r="B239" s="40">
        <f t="shared" si="69"/>
        <v>6</v>
      </c>
      <c r="C239" s="41" t="s">
        <v>51</v>
      </c>
      <c r="D239" s="42" t="s">
        <v>52</v>
      </c>
      <c r="E239" s="27"/>
      <c r="F239" s="28"/>
      <c r="G239" s="28"/>
      <c r="H239" s="28"/>
      <c r="I239" s="28"/>
      <c r="J239" s="28"/>
      <c r="K239" s="29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3"/>
      <c r="B240" s="24"/>
      <c r="C240" s="25"/>
      <c r="D240" s="42" t="s">
        <v>44</v>
      </c>
      <c r="E240" s="27"/>
      <c r="F240" s="28"/>
      <c r="G240" s="28"/>
      <c r="H240" s="28"/>
      <c r="I240" s="28"/>
      <c r="J240" s="28"/>
      <c r="K240" s="29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3"/>
      <c r="B242" s="24"/>
      <c r="C242" s="25"/>
      <c r="D242" s="26"/>
      <c r="E242" s="27"/>
      <c r="F242" s="28"/>
      <c r="G242" s="28"/>
      <c r="H242" s="28"/>
      <c r="I242" s="28"/>
      <c r="J242" s="28"/>
      <c r="K242" s="29"/>
      <c r="L242" s="2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32"/>
      <c r="B243" s="33"/>
      <c r="C243" s="34"/>
      <c r="D243" s="35" t="s">
        <v>34</v>
      </c>
      <c r="E243" s="36"/>
      <c r="F243" s="37">
        <f t="shared" ref="F243:J243" si="70">SUM(F239:F242)</f>
        <v>0</v>
      </c>
      <c r="G243" s="37">
        <f t="shared" si="70"/>
        <v>0</v>
      </c>
      <c r="H243" s="37">
        <f t="shared" si="70"/>
        <v>0</v>
      </c>
      <c r="I243" s="37">
        <f t="shared" si="70"/>
        <v>0</v>
      </c>
      <c r="J243" s="37">
        <f t="shared" si="70"/>
        <v>0</v>
      </c>
      <c r="K243" s="38"/>
      <c r="L243" s="37" t="str">
        <f ca="1"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39">
        <f t="shared" ref="A244:B244" si="71">A217</f>
        <v>1</v>
      </c>
      <c r="B244" s="40">
        <f t="shared" si="71"/>
        <v>6</v>
      </c>
      <c r="C244" s="41" t="s">
        <v>53</v>
      </c>
      <c r="D244" s="31" t="s">
        <v>24</v>
      </c>
      <c r="E244" s="27"/>
      <c r="F244" s="28"/>
      <c r="G244" s="28"/>
      <c r="H244" s="28"/>
      <c r="I244" s="28"/>
      <c r="J244" s="28"/>
      <c r="K244" s="29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3"/>
      <c r="B245" s="24"/>
      <c r="C245" s="25"/>
      <c r="D245" s="31" t="s">
        <v>43</v>
      </c>
      <c r="E245" s="27"/>
      <c r="F245" s="28"/>
      <c r="G245" s="28"/>
      <c r="H245" s="28"/>
      <c r="I245" s="28"/>
      <c r="J245" s="28"/>
      <c r="K245" s="29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3"/>
      <c r="B246" s="24"/>
      <c r="C246" s="25"/>
      <c r="D246" s="31" t="s">
        <v>44</v>
      </c>
      <c r="E246" s="27"/>
      <c r="F246" s="28"/>
      <c r="G246" s="28"/>
      <c r="H246" s="28"/>
      <c r="I246" s="28"/>
      <c r="J246" s="28"/>
      <c r="K246" s="29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3"/>
      <c r="B247" s="24"/>
      <c r="C247" s="25"/>
      <c r="D247" s="31" t="s">
        <v>30</v>
      </c>
      <c r="E247" s="27"/>
      <c r="F247" s="28"/>
      <c r="G247" s="28"/>
      <c r="H247" s="28"/>
      <c r="I247" s="28"/>
      <c r="J247" s="28"/>
      <c r="K247" s="29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3"/>
      <c r="B249" s="24"/>
      <c r="C249" s="25"/>
      <c r="D249" s="26"/>
      <c r="E249" s="27"/>
      <c r="F249" s="28"/>
      <c r="G249" s="28"/>
      <c r="H249" s="28"/>
      <c r="I249" s="28"/>
      <c r="J249" s="28"/>
      <c r="K249" s="29"/>
      <c r="L249" s="2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32"/>
      <c r="B250" s="33"/>
      <c r="C250" s="34"/>
      <c r="D250" s="35" t="s">
        <v>34</v>
      </c>
      <c r="E250" s="36"/>
      <c r="F250" s="37">
        <f t="shared" ref="F250:J250" si="72">SUM(F244:F249)</f>
        <v>0</v>
      </c>
      <c r="G250" s="37">
        <f t="shared" si="72"/>
        <v>0</v>
      </c>
      <c r="H250" s="37">
        <f t="shared" si="72"/>
        <v>0</v>
      </c>
      <c r="I250" s="37">
        <f t="shared" si="72"/>
        <v>0</v>
      </c>
      <c r="J250" s="37">
        <f t="shared" si="72"/>
        <v>0</v>
      </c>
      <c r="K250" s="38"/>
      <c r="L250" s="37" t="str">
        <f ca="1"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39">
        <f t="shared" ref="A251:B251" si="73">A217</f>
        <v>1</v>
      </c>
      <c r="B251" s="40">
        <f t="shared" si="73"/>
        <v>6</v>
      </c>
      <c r="C251" s="41" t="s">
        <v>54</v>
      </c>
      <c r="D251" s="42" t="s">
        <v>55</v>
      </c>
      <c r="E251" s="27"/>
      <c r="F251" s="28"/>
      <c r="G251" s="28"/>
      <c r="H251" s="28"/>
      <c r="I251" s="28"/>
      <c r="J251" s="28"/>
      <c r="K251" s="29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3"/>
      <c r="B252" s="24"/>
      <c r="C252" s="25"/>
      <c r="D252" s="42" t="s">
        <v>52</v>
      </c>
      <c r="E252" s="27"/>
      <c r="F252" s="28"/>
      <c r="G252" s="28"/>
      <c r="H252" s="28"/>
      <c r="I252" s="28"/>
      <c r="J252" s="28"/>
      <c r="K252" s="29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3"/>
      <c r="B253" s="24"/>
      <c r="C253" s="25"/>
      <c r="D253" s="42" t="s">
        <v>44</v>
      </c>
      <c r="E253" s="27"/>
      <c r="F253" s="28"/>
      <c r="G253" s="28"/>
      <c r="H253" s="28"/>
      <c r="I253" s="28"/>
      <c r="J253" s="28"/>
      <c r="K253" s="29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3"/>
      <c r="B254" s="24"/>
      <c r="C254" s="25"/>
      <c r="D254" s="42" t="s">
        <v>32</v>
      </c>
      <c r="E254" s="27"/>
      <c r="F254" s="28"/>
      <c r="G254" s="28"/>
      <c r="H254" s="28"/>
      <c r="I254" s="28"/>
      <c r="J254" s="28"/>
      <c r="K254" s="29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29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3"/>
      <c r="B256" s="24"/>
      <c r="C256" s="25"/>
      <c r="D256" s="26"/>
      <c r="E256" s="27"/>
      <c r="F256" s="28"/>
      <c r="G256" s="28"/>
      <c r="H256" s="28"/>
      <c r="I256" s="28"/>
      <c r="J256" s="28"/>
      <c r="K256" s="29"/>
      <c r="L256" s="2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32"/>
      <c r="B257" s="33"/>
      <c r="C257" s="34"/>
      <c r="D257" s="43" t="s">
        <v>34</v>
      </c>
      <c r="E257" s="36"/>
      <c r="F257" s="37">
        <f t="shared" ref="F257:J257" si="74">SUM(F251:F256)</f>
        <v>0</v>
      </c>
      <c r="G257" s="37">
        <f t="shared" si="74"/>
        <v>0</v>
      </c>
      <c r="H257" s="37">
        <f t="shared" si="74"/>
        <v>0</v>
      </c>
      <c r="I257" s="37">
        <f t="shared" si="74"/>
        <v>0</v>
      </c>
      <c r="J257" s="37">
        <f t="shared" si="74"/>
        <v>0</v>
      </c>
      <c r="K257" s="38"/>
      <c r="L257" s="37" t="str">
        <f ca="1"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44">
        <f t="shared" ref="A258:B258" si="75">A217</f>
        <v>1</v>
      </c>
      <c r="B258" s="45">
        <f t="shared" si="75"/>
        <v>6</v>
      </c>
      <c r="C258" s="122" t="s">
        <v>56</v>
      </c>
      <c r="D258" s="123"/>
      <c r="E258" s="46"/>
      <c r="F258" s="47">
        <f t="shared" ref="F258:J258" si="76">F224+F228+F238+F243+F250+F257</f>
        <v>0</v>
      </c>
      <c r="G258" s="47">
        <f t="shared" si="76"/>
        <v>0</v>
      </c>
      <c r="H258" s="47">
        <f t="shared" si="76"/>
        <v>0</v>
      </c>
      <c r="I258" s="47">
        <f t="shared" si="76"/>
        <v>0</v>
      </c>
      <c r="J258" s="47">
        <f t="shared" si="76"/>
        <v>0</v>
      </c>
      <c r="K258" s="48"/>
      <c r="L258" s="47" t="str">
        <f ca="1"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15">
        <v>1</v>
      </c>
      <c r="B259" s="16">
        <v>7</v>
      </c>
      <c r="C259" s="17" t="s">
        <v>23</v>
      </c>
      <c r="D259" s="18" t="s">
        <v>24</v>
      </c>
      <c r="E259" s="19"/>
      <c r="F259" s="20"/>
      <c r="G259" s="20"/>
      <c r="H259" s="20"/>
      <c r="I259" s="20"/>
      <c r="J259" s="20"/>
      <c r="K259" s="22"/>
      <c r="L259" s="2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3"/>
      <c r="B260" s="24"/>
      <c r="C260" s="25"/>
      <c r="D260" s="26"/>
      <c r="E260" s="27"/>
      <c r="F260" s="28"/>
      <c r="G260" s="28"/>
      <c r="H260" s="28"/>
      <c r="I260" s="28"/>
      <c r="J260" s="28"/>
      <c r="K260" s="29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3"/>
      <c r="B261" s="24"/>
      <c r="C261" s="25"/>
      <c r="D261" s="31" t="s">
        <v>28</v>
      </c>
      <c r="E261" s="27"/>
      <c r="F261" s="28"/>
      <c r="G261" s="28"/>
      <c r="H261" s="28"/>
      <c r="I261" s="28"/>
      <c r="J261" s="28"/>
      <c r="K261" s="29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3"/>
      <c r="B262" s="24"/>
      <c r="C262" s="25"/>
      <c r="D262" s="31" t="s">
        <v>30</v>
      </c>
      <c r="E262" s="27"/>
      <c r="F262" s="28"/>
      <c r="G262" s="28"/>
      <c r="H262" s="28"/>
      <c r="I262" s="28"/>
      <c r="J262" s="28"/>
      <c r="K262" s="29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3"/>
      <c r="B263" s="24"/>
      <c r="C263" s="25"/>
      <c r="D263" s="31" t="s">
        <v>32</v>
      </c>
      <c r="E263" s="27"/>
      <c r="F263" s="28"/>
      <c r="G263" s="28"/>
      <c r="H263" s="28"/>
      <c r="I263" s="28"/>
      <c r="J263" s="28"/>
      <c r="K263" s="29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29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3"/>
      <c r="B265" s="24"/>
      <c r="C265" s="25"/>
      <c r="D265" s="26"/>
      <c r="E265" s="27"/>
      <c r="F265" s="28"/>
      <c r="G265" s="28"/>
      <c r="H265" s="28"/>
      <c r="I265" s="28"/>
      <c r="J265" s="28"/>
      <c r="K265" s="29"/>
      <c r="L265" s="2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32"/>
      <c r="B266" s="33"/>
      <c r="C266" s="34"/>
      <c r="D266" s="35" t="s">
        <v>34</v>
      </c>
      <c r="E266" s="36"/>
      <c r="F266" s="37">
        <f t="shared" ref="F266:J266" si="77">SUM(F259:F265)</f>
        <v>0</v>
      </c>
      <c r="G266" s="37">
        <f t="shared" si="77"/>
        <v>0</v>
      </c>
      <c r="H266" s="37">
        <f t="shared" si="77"/>
        <v>0</v>
      </c>
      <c r="I266" s="37">
        <f t="shared" si="77"/>
        <v>0</v>
      </c>
      <c r="J266" s="37">
        <f t="shared" si="77"/>
        <v>0</v>
      </c>
      <c r="K266" s="38"/>
      <c r="L266" s="37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39">
        <f t="shared" ref="A267:B267" si="78">A259</f>
        <v>1</v>
      </c>
      <c r="B267" s="40">
        <f t="shared" si="78"/>
        <v>7</v>
      </c>
      <c r="C267" s="41" t="s">
        <v>35</v>
      </c>
      <c r="D267" s="42" t="s">
        <v>32</v>
      </c>
      <c r="E267" s="27"/>
      <c r="F267" s="28"/>
      <c r="G267" s="28"/>
      <c r="H267" s="28"/>
      <c r="I267" s="28"/>
      <c r="J267" s="28"/>
      <c r="K267" s="29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3"/>
      <c r="B269" s="24"/>
      <c r="C269" s="25"/>
      <c r="D269" s="26"/>
      <c r="E269" s="27"/>
      <c r="F269" s="28"/>
      <c r="G269" s="28"/>
      <c r="H269" s="28"/>
      <c r="I269" s="28"/>
      <c r="J269" s="28"/>
      <c r="K269" s="29"/>
      <c r="L269" s="2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32"/>
      <c r="B270" s="33"/>
      <c r="C270" s="34"/>
      <c r="D270" s="35" t="s">
        <v>34</v>
      </c>
      <c r="E270" s="36"/>
      <c r="F270" s="37">
        <f t="shared" ref="F270:J270" si="79">SUM(F267:F269)</f>
        <v>0</v>
      </c>
      <c r="G270" s="37">
        <f t="shared" si="79"/>
        <v>0</v>
      </c>
      <c r="H270" s="37">
        <f t="shared" si="79"/>
        <v>0</v>
      </c>
      <c r="I270" s="37">
        <f t="shared" si="79"/>
        <v>0</v>
      </c>
      <c r="J270" s="37">
        <f t="shared" si="79"/>
        <v>0</v>
      </c>
      <c r="K270" s="38"/>
      <c r="L270" s="37" t="str">
        <f ca="1"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39">
        <f t="shared" ref="A271:B271" si="80">A259</f>
        <v>1</v>
      </c>
      <c r="B271" s="40">
        <f t="shared" si="80"/>
        <v>7</v>
      </c>
      <c r="C271" s="41" t="s">
        <v>36</v>
      </c>
      <c r="D271" s="31" t="s">
        <v>37</v>
      </c>
      <c r="E271" s="27"/>
      <c r="F271" s="28"/>
      <c r="G271" s="28"/>
      <c r="H271" s="28"/>
      <c r="I271" s="28"/>
      <c r="J271" s="28"/>
      <c r="K271" s="29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3"/>
      <c r="B272" s="24"/>
      <c r="C272" s="25"/>
      <c r="D272" s="31" t="s">
        <v>39</v>
      </c>
      <c r="E272" s="27"/>
      <c r="F272" s="28"/>
      <c r="G272" s="28"/>
      <c r="H272" s="28"/>
      <c r="I272" s="28"/>
      <c r="J272" s="28"/>
      <c r="K272" s="29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3"/>
      <c r="B273" s="24"/>
      <c r="C273" s="25"/>
      <c r="D273" s="31" t="s">
        <v>41</v>
      </c>
      <c r="E273" s="27"/>
      <c r="F273" s="28"/>
      <c r="G273" s="28"/>
      <c r="H273" s="28"/>
      <c r="I273" s="28"/>
      <c r="J273" s="28"/>
      <c r="K273" s="29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3"/>
      <c r="B274" s="24"/>
      <c r="C274" s="25"/>
      <c r="D274" s="31" t="s">
        <v>43</v>
      </c>
      <c r="E274" s="27"/>
      <c r="F274" s="28"/>
      <c r="G274" s="28"/>
      <c r="H274" s="28"/>
      <c r="I274" s="28"/>
      <c r="J274" s="28"/>
      <c r="K274" s="29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3"/>
      <c r="B275" s="24"/>
      <c r="C275" s="25"/>
      <c r="D275" s="31" t="s">
        <v>44</v>
      </c>
      <c r="E275" s="27"/>
      <c r="F275" s="28"/>
      <c r="G275" s="28"/>
      <c r="H275" s="28"/>
      <c r="I275" s="28"/>
      <c r="J275" s="28"/>
      <c r="K275" s="29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3"/>
      <c r="B276" s="24"/>
      <c r="C276" s="25"/>
      <c r="D276" s="31" t="s">
        <v>46</v>
      </c>
      <c r="E276" s="27"/>
      <c r="F276" s="28"/>
      <c r="G276" s="28"/>
      <c r="H276" s="28"/>
      <c r="I276" s="28"/>
      <c r="J276" s="28"/>
      <c r="K276" s="29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3"/>
      <c r="B277" s="24"/>
      <c r="C277" s="25"/>
      <c r="D277" s="31" t="s">
        <v>48</v>
      </c>
      <c r="E277" s="27"/>
      <c r="F277" s="28"/>
      <c r="G277" s="28"/>
      <c r="H277" s="28"/>
      <c r="I277" s="28"/>
      <c r="J277" s="28"/>
      <c r="K277" s="29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3"/>
      <c r="B279" s="24"/>
      <c r="C279" s="25"/>
      <c r="D279" s="26"/>
      <c r="E279" s="27"/>
      <c r="F279" s="28"/>
      <c r="G279" s="28"/>
      <c r="H279" s="28"/>
      <c r="I279" s="28"/>
      <c r="J279" s="28"/>
      <c r="K279" s="29"/>
      <c r="L279" s="2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32"/>
      <c r="B280" s="33"/>
      <c r="C280" s="34"/>
      <c r="D280" s="35" t="s">
        <v>34</v>
      </c>
      <c r="E280" s="36"/>
      <c r="F280" s="37">
        <f t="shared" ref="F280:J280" si="81">SUM(F271:F279)</f>
        <v>0</v>
      </c>
      <c r="G280" s="37">
        <f t="shared" si="81"/>
        <v>0</v>
      </c>
      <c r="H280" s="37">
        <f t="shared" si="81"/>
        <v>0</v>
      </c>
      <c r="I280" s="37">
        <f t="shared" si="81"/>
        <v>0</v>
      </c>
      <c r="J280" s="37">
        <f t="shared" si="81"/>
        <v>0</v>
      </c>
      <c r="K280" s="38"/>
      <c r="L280" s="37" t="str">
        <f ca="1"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39">
        <f t="shared" ref="A281:B281" si="82">A259</f>
        <v>1</v>
      </c>
      <c r="B281" s="40">
        <f t="shared" si="82"/>
        <v>7</v>
      </c>
      <c r="C281" s="41" t="s">
        <v>51</v>
      </c>
      <c r="D281" s="42" t="s">
        <v>52</v>
      </c>
      <c r="E281" s="27"/>
      <c r="F281" s="28"/>
      <c r="G281" s="28"/>
      <c r="H281" s="28"/>
      <c r="I281" s="28"/>
      <c r="J281" s="28"/>
      <c r="K281" s="29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3"/>
      <c r="B282" s="24"/>
      <c r="C282" s="25"/>
      <c r="D282" s="42" t="s">
        <v>44</v>
      </c>
      <c r="E282" s="27"/>
      <c r="F282" s="28"/>
      <c r="G282" s="28"/>
      <c r="H282" s="28"/>
      <c r="I282" s="28"/>
      <c r="J282" s="28"/>
      <c r="K282" s="29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29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3"/>
      <c r="B284" s="24"/>
      <c r="C284" s="25"/>
      <c r="D284" s="26"/>
      <c r="E284" s="27"/>
      <c r="F284" s="28"/>
      <c r="G284" s="28"/>
      <c r="H284" s="28"/>
      <c r="I284" s="28"/>
      <c r="J284" s="28"/>
      <c r="K284" s="29"/>
      <c r="L284" s="2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32"/>
      <c r="B285" s="33"/>
      <c r="C285" s="34"/>
      <c r="D285" s="35" t="s">
        <v>34</v>
      </c>
      <c r="E285" s="36"/>
      <c r="F285" s="37">
        <f t="shared" ref="F285:J285" si="83">SUM(F281:F284)</f>
        <v>0</v>
      </c>
      <c r="G285" s="37">
        <f t="shared" si="83"/>
        <v>0</v>
      </c>
      <c r="H285" s="37">
        <f t="shared" si="83"/>
        <v>0</v>
      </c>
      <c r="I285" s="37">
        <f t="shared" si="83"/>
        <v>0</v>
      </c>
      <c r="J285" s="37">
        <f t="shared" si="83"/>
        <v>0</v>
      </c>
      <c r="K285" s="38"/>
      <c r="L285" s="37" t="str">
        <f ca="1"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39">
        <f t="shared" ref="A286:B286" si="84">A259</f>
        <v>1</v>
      </c>
      <c r="B286" s="40">
        <f t="shared" si="84"/>
        <v>7</v>
      </c>
      <c r="C286" s="41" t="s">
        <v>53</v>
      </c>
      <c r="D286" s="31" t="s">
        <v>24</v>
      </c>
      <c r="E286" s="27"/>
      <c r="F286" s="28"/>
      <c r="G286" s="28"/>
      <c r="H286" s="28"/>
      <c r="I286" s="28"/>
      <c r="J286" s="28"/>
      <c r="K286" s="29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3"/>
      <c r="B287" s="24"/>
      <c r="C287" s="25"/>
      <c r="D287" s="31" t="s">
        <v>43</v>
      </c>
      <c r="E287" s="27"/>
      <c r="F287" s="28"/>
      <c r="G287" s="28"/>
      <c r="H287" s="28"/>
      <c r="I287" s="28"/>
      <c r="J287" s="28"/>
      <c r="K287" s="29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3"/>
      <c r="B288" s="24"/>
      <c r="C288" s="25"/>
      <c r="D288" s="31" t="s">
        <v>44</v>
      </c>
      <c r="E288" s="27"/>
      <c r="F288" s="28"/>
      <c r="G288" s="28"/>
      <c r="H288" s="28"/>
      <c r="I288" s="28"/>
      <c r="J288" s="28"/>
      <c r="K288" s="29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3"/>
      <c r="B289" s="24"/>
      <c r="C289" s="25"/>
      <c r="D289" s="31" t="s">
        <v>30</v>
      </c>
      <c r="E289" s="27"/>
      <c r="F289" s="28"/>
      <c r="G289" s="28"/>
      <c r="H289" s="28"/>
      <c r="I289" s="28"/>
      <c r="J289" s="28"/>
      <c r="K289" s="29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3"/>
      <c r="B291" s="24"/>
      <c r="C291" s="25"/>
      <c r="D291" s="26"/>
      <c r="E291" s="27"/>
      <c r="F291" s="28"/>
      <c r="G291" s="28"/>
      <c r="H291" s="28"/>
      <c r="I291" s="28"/>
      <c r="J291" s="28"/>
      <c r="K291" s="29"/>
      <c r="L291" s="2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32"/>
      <c r="B292" s="33"/>
      <c r="C292" s="34"/>
      <c r="D292" s="35" t="s">
        <v>34</v>
      </c>
      <c r="E292" s="36"/>
      <c r="F292" s="37">
        <f t="shared" ref="F292:J292" si="85">SUM(F286:F291)</f>
        <v>0</v>
      </c>
      <c r="G292" s="37">
        <f t="shared" si="85"/>
        <v>0</v>
      </c>
      <c r="H292" s="37">
        <f t="shared" si="85"/>
        <v>0</v>
      </c>
      <c r="I292" s="37">
        <f t="shared" si="85"/>
        <v>0</v>
      </c>
      <c r="J292" s="37">
        <f t="shared" si="85"/>
        <v>0</v>
      </c>
      <c r="K292" s="38"/>
      <c r="L292" s="37" t="str">
        <f ca="1"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39">
        <f t="shared" ref="A293:B293" si="86">A259</f>
        <v>1</v>
      </c>
      <c r="B293" s="40">
        <f t="shared" si="86"/>
        <v>7</v>
      </c>
      <c r="C293" s="41" t="s">
        <v>54</v>
      </c>
      <c r="D293" s="42" t="s">
        <v>55</v>
      </c>
      <c r="E293" s="27"/>
      <c r="F293" s="28"/>
      <c r="G293" s="28"/>
      <c r="H293" s="28"/>
      <c r="I293" s="28"/>
      <c r="J293" s="28"/>
      <c r="K293" s="29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3"/>
      <c r="B294" s="24"/>
      <c r="C294" s="25"/>
      <c r="D294" s="42" t="s">
        <v>52</v>
      </c>
      <c r="E294" s="27"/>
      <c r="F294" s="28"/>
      <c r="G294" s="28"/>
      <c r="H294" s="28"/>
      <c r="I294" s="28"/>
      <c r="J294" s="28"/>
      <c r="K294" s="29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3"/>
      <c r="B295" s="24"/>
      <c r="C295" s="25"/>
      <c r="D295" s="42" t="s">
        <v>44</v>
      </c>
      <c r="E295" s="27"/>
      <c r="F295" s="28"/>
      <c r="G295" s="28"/>
      <c r="H295" s="28"/>
      <c r="I295" s="28"/>
      <c r="J295" s="28"/>
      <c r="K295" s="29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3"/>
      <c r="B296" s="24"/>
      <c r="C296" s="25"/>
      <c r="D296" s="42" t="s">
        <v>32</v>
      </c>
      <c r="E296" s="27"/>
      <c r="F296" s="28"/>
      <c r="G296" s="28"/>
      <c r="H296" s="28"/>
      <c r="I296" s="28"/>
      <c r="J296" s="28"/>
      <c r="K296" s="29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3"/>
      <c r="B298" s="24"/>
      <c r="C298" s="25"/>
      <c r="D298" s="26"/>
      <c r="E298" s="27"/>
      <c r="F298" s="28"/>
      <c r="G298" s="28"/>
      <c r="H298" s="28"/>
      <c r="I298" s="28"/>
      <c r="J298" s="28"/>
      <c r="K298" s="29"/>
      <c r="L298" s="2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32"/>
      <c r="B299" s="33"/>
      <c r="C299" s="34"/>
      <c r="D299" s="43" t="s">
        <v>34</v>
      </c>
      <c r="E299" s="36"/>
      <c r="F299" s="37">
        <f t="shared" ref="F299:J299" si="87">SUM(F293:F298)</f>
        <v>0</v>
      </c>
      <c r="G299" s="37">
        <f t="shared" si="87"/>
        <v>0</v>
      </c>
      <c r="H299" s="37">
        <f t="shared" si="87"/>
        <v>0</v>
      </c>
      <c r="I299" s="37">
        <f t="shared" si="87"/>
        <v>0</v>
      </c>
      <c r="J299" s="37">
        <f t="shared" si="87"/>
        <v>0</v>
      </c>
      <c r="K299" s="38"/>
      <c r="L299" s="37" t="str">
        <f ca="1"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44">
        <f t="shared" ref="A300:B300" si="88">A259</f>
        <v>1</v>
      </c>
      <c r="B300" s="45">
        <f t="shared" si="88"/>
        <v>7</v>
      </c>
      <c r="C300" s="122" t="s">
        <v>56</v>
      </c>
      <c r="D300" s="123"/>
      <c r="E300" s="46"/>
      <c r="F300" s="47">
        <f t="shared" ref="F300:J300" si="89">F266+F270+F280+F285+F292+F299</f>
        <v>0</v>
      </c>
      <c r="G300" s="47">
        <f t="shared" si="89"/>
        <v>0</v>
      </c>
      <c r="H300" s="47">
        <f t="shared" si="89"/>
        <v>0</v>
      </c>
      <c r="I300" s="47">
        <f t="shared" si="89"/>
        <v>0</v>
      </c>
      <c r="J300" s="47">
        <f t="shared" si="89"/>
        <v>0</v>
      </c>
      <c r="K300" s="48"/>
      <c r="L300" s="47" t="str">
        <f ca="1"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15">
        <v>2</v>
      </c>
      <c r="B301" s="16">
        <v>1</v>
      </c>
      <c r="C301" s="17" t="s">
        <v>23</v>
      </c>
      <c r="D301" s="18" t="s">
        <v>24</v>
      </c>
      <c r="E301" s="19" t="s">
        <v>89</v>
      </c>
      <c r="F301" s="20">
        <v>155</v>
      </c>
      <c r="G301" s="20">
        <v>4.01</v>
      </c>
      <c r="H301" s="20">
        <v>5.19</v>
      </c>
      <c r="I301" s="20">
        <v>21.49</v>
      </c>
      <c r="J301" s="20">
        <v>152.72</v>
      </c>
      <c r="K301" s="22">
        <v>189</v>
      </c>
      <c r="L301" s="54">
        <v>50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3"/>
      <c r="B302" s="24"/>
      <c r="C302" s="25"/>
      <c r="D302" s="26" t="s">
        <v>49</v>
      </c>
      <c r="E302" s="27" t="s">
        <v>90</v>
      </c>
      <c r="F302" s="28">
        <v>50</v>
      </c>
      <c r="G302" s="72">
        <v>7.47</v>
      </c>
      <c r="H302" s="72">
        <v>9.9700000000000006</v>
      </c>
      <c r="I302" s="28">
        <v>17.84</v>
      </c>
      <c r="J302" s="28">
        <v>156.16</v>
      </c>
      <c r="K302" s="29">
        <v>429</v>
      </c>
      <c r="L302" s="59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3"/>
      <c r="B303" s="24"/>
      <c r="C303" s="25"/>
      <c r="D303" s="31" t="s">
        <v>28</v>
      </c>
      <c r="E303" s="27" t="s">
        <v>45</v>
      </c>
      <c r="F303" s="28">
        <v>180</v>
      </c>
      <c r="G303" s="28">
        <v>0.87</v>
      </c>
      <c r="H303" s="28">
        <v>0.17</v>
      </c>
      <c r="I303" s="28">
        <v>17.63</v>
      </c>
      <c r="J303" s="28">
        <v>75.08</v>
      </c>
      <c r="K303" s="29">
        <v>382</v>
      </c>
      <c r="L303" s="59">
        <v>16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3"/>
      <c r="B304" s="24"/>
      <c r="C304" s="25"/>
      <c r="D304" s="31" t="s">
        <v>30</v>
      </c>
      <c r="E304" s="27" t="s">
        <v>31</v>
      </c>
      <c r="F304" s="28">
        <v>40</v>
      </c>
      <c r="G304" s="28">
        <v>2.65</v>
      </c>
      <c r="H304" s="28">
        <v>0.35</v>
      </c>
      <c r="I304" s="28">
        <v>16.96</v>
      </c>
      <c r="J304" s="28">
        <v>81.58</v>
      </c>
      <c r="K304" s="29">
        <v>2</v>
      </c>
      <c r="L304" s="59">
        <v>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3"/>
      <c r="B305" s="24"/>
      <c r="C305" s="25"/>
      <c r="D305" s="31" t="s">
        <v>32</v>
      </c>
      <c r="E305" s="73" t="s">
        <v>91</v>
      </c>
      <c r="F305" s="28">
        <v>100</v>
      </c>
      <c r="G305" s="72">
        <v>0.4</v>
      </c>
      <c r="H305" s="72">
        <v>0.3</v>
      </c>
      <c r="I305" s="72">
        <v>10.3</v>
      </c>
      <c r="J305" s="28">
        <v>47</v>
      </c>
      <c r="K305" s="29">
        <v>338</v>
      </c>
      <c r="L305" s="102">
        <v>15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3"/>
      <c r="B307" s="24"/>
      <c r="C307" s="25"/>
      <c r="D307" s="26"/>
      <c r="E307" s="27"/>
      <c r="F307" s="28"/>
      <c r="G307" s="28"/>
      <c r="H307" s="28"/>
      <c r="I307" s="28"/>
      <c r="J307" s="28"/>
      <c r="K307" s="29"/>
      <c r="L307" s="2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32"/>
      <c r="B308" s="33"/>
      <c r="C308" s="34"/>
      <c r="D308" s="35" t="s">
        <v>34</v>
      </c>
      <c r="E308" s="36"/>
      <c r="F308" s="37">
        <f t="shared" ref="F308:J308" si="90">SUM(F301:F307)</f>
        <v>525</v>
      </c>
      <c r="G308" s="37">
        <f t="shared" si="90"/>
        <v>15.4</v>
      </c>
      <c r="H308" s="37">
        <f t="shared" si="90"/>
        <v>15.98</v>
      </c>
      <c r="I308" s="37">
        <f t="shared" si="90"/>
        <v>84.219999999999985</v>
      </c>
      <c r="J308" s="37">
        <f t="shared" si="90"/>
        <v>512.54</v>
      </c>
      <c r="K308" s="38"/>
      <c r="L308" s="71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39">
        <f t="shared" ref="A309:B309" si="91">A301</f>
        <v>2</v>
      </c>
      <c r="B309" s="40">
        <f t="shared" si="91"/>
        <v>1</v>
      </c>
      <c r="C309" s="41" t="s">
        <v>35</v>
      </c>
      <c r="D309" s="42" t="s">
        <v>32</v>
      </c>
      <c r="E309" s="27"/>
      <c r="F309" s="28"/>
      <c r="G309" s="28"/>
      <c r="H309" s="28"/>
      <c r="I309" s="28"/>
      <c r="J309" s="28"/>
      <c r="K309" s="29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3"/>
      <c r="B311" s="24"/>
      <c r="C311" s="25"/>
      <c r="D311" s="26"/>
      <c r="E311" s="27"/>
      <c r="F311" s="28"/>
      <c r="G311" s="28"/>
      <c r="H311" s="28"/>
      <c r="I311" s="28"/>
      <c r="J311" s="28"/>
      <c r="K311" s="29"/>
      <c r="L311" s="2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32"/>
      <c r="B312" s="33"/>
      <c r="C312" s="34"/>
      <c r="D312" s="35" t="s">
        <v>34</v>
      </c>
      <c r="E312" s="36"/>
      <c r="F312" s="37">
        <f t="shared" ref="F312:J312" si="92">SUM(F309:F311)</f>
        <v>0</v>
      </c>
      <c r="G312" s="37">
        <f t="shared" si="92"/>
        <v>0</v>
      </c>
      <c r="H312" s="37">
        <f t="shared" si="92"/>
        <v>0</v>
      </c>
      <c r="I312" s="37">
        <f t="shared" si="92"/>
        <v>0</v>
      </c>
      <c r="J312" s="37">
        <f t="shared" si="92"/>
        <v>0</v>
      </c>
      <c r="K312" s="38"/>
      <c r="L312" s="37" t="str">
        <f ca="1"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39">
        <f t="shared" ref="A313:B313" si="93">A301</f>
        <v>2</v>
      </c>
      <c r="B313" s="40">
        <f t="shared" si="93"/>
        <v>1</v>
      </c>
      <c r="C313" s="41" t="s">
        <v>36</v>
      </c>
      <c r="D313" s="31" t="s">
        <v>37</v>
      </c>
      <c r="E313" s="27" t="s">
        <v>92</v>
      </c>
      <c r="F313" s="103">
        <v>60</v>
      </c>
      <c r="G313" s="86">
        <v>0.59</v>
      </c>
      <c r="H313" s="86">
        <v>3.69</v>
      </c>
      <c r="I313" s="87">
        <v>2.21</v>
      </c>
      <c r="J313" s="86">
        <v>45.17</v>
      </c>
      <c r="K313" s="29">
        <v>24</v>
      </c>
      <c r="L313" s="104">
        <v>22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3"/>
      <c r="B314" s="24"/>
      <c r="C314" s="25"/>
      <c r="D314" s="31" t="s">
        <v>39</v>
      </c>
      <c r="E314" s="27" t="s">
        <v>93</v>
      </c>
      <c r="F314" s="56">
        <v>200</v>
      </c>
      <c r="G314" s="57">
        <v>1.55</v>
      </c>
      <c r="H314" s="57">
        <v>3.51</v>
      </c>
      <c r="I314" s="58">
        <v>7.32</v>
      </c>
      <c r="J314" s="57">
        <v>69.569999999999993</v>
      </c>
      <c r="K314" s="29">
        <v>88</v>
      </c>
      <c r="L314" s="59">
        <v>35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3"/>
      <c r="B315" s="24"/>
      <c r="C315" s="25"/>
      <c r="D315" s="31" t="s">
        <v>41</v>
      </c>
      <c r="E315" s="27" t="s">
        <v>94</v>
      </c>
      <c r="F315" s="56">
        <v>240</v>
      </c>
      <c r="G315" s="57">
        <v>21.54</v>
      </c>
      <c r="H315" s="57">
        <v>20.12</v>
      </c>
      <c r="I315" s="58">
        <v>78.95</v>
      </c>
      <c r="J315" s="57">
        <v>571.02</v>
      </c>
      <c r="K315" s="29">
        <v>14</v>
      </c>
      <c r="L315" s="59">
        <v>63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3"/>
      <c r="B316" s="24"/>
      <c r="C316" s="25"/>
      <c r="D316" s="31" t="s">
        <v>43</v>
      </c>
      <c r="E316" s="27"/>
      <c r="F316" s="95"/>
      <c r="G316" s="80"/>
      <c r="H316" s="80"/>
      <c r="I316" s="81"/>
      <c r="J316" s="80"/>
      <c r="K316" s="29"/>
      <c r="L316" s="8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3"/>
      <c r="B317" s="24"/>
      <c r="C317" s="25"/>
      <c r="D317" s="31" t="s">
        <v>44</v>
      </c>
      <c r="E317" s="27" t="s">
        <v>95</v>
      </c>
      <c r="F317" s="56">
        <v>180</v>
      </c>
      <c r="G317" s="57">
        <v>0</v>
      </c>
      <c r="H317" s="57">
        <v>0</v>
      </c>
      <c r="I317" s="58">
        <v>8.7100000000000009</v>
      </c>
      <c r="J317" s="57">
        <v>34.83</v>
      </c>
      <c r="K317" s="29">
        <v>349</v>
      </c>
      <c r="L317" s="59">
        <v>18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3"/>
      <c r="B318" s="24"/>
      <c r="C318" s="25"/>
      <c r="D318" s="31" t="s">
        <v>46</v>
      </c>
      <c r="E318" s="27" t="s">
        <v>47</v>
      </c>
      <c r="F318" s="56">
        <v>20</v>
      </c>
      <c r="G318" s="57">
        <v>1.53</v>
      </c>
      <c r="H318" s="57">
        <v>0.12</v>
      </c>
      <c r="I318" s="58">
        <v>10.039999999999999</v>
      </c>
      <c r="J318" s="57">
        <v>47.36</v>
      </c>
      <c r="K318" s="29">
        <v>1</v>
      </c>
      <c r="L318" s="59">
        <v>3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3"/>
      <c r="B319" s="24"/>
      <c r="C319" s="25"/>
      <c r="D319" s="31" t="s">
        <v>48</v>
      </c>
      <c r="E319" s="27" t="s">
        <v>31</v>
      </c>
      <c r="F319" s="56">
        <v>20</v>
      </c>
      <c r="G319" s="57">
        <v>1.32</v>
      </c>
      <c r="H319" s="57">
        <v>0.18</v>
      </c>
      <c r="I319" s="58">
        <v>8.48</v>
      </c>
      <c r="J319" s="57">
        <v>40.79</v>
      </c>
      <c r="K319" s="29">
        <v>2</v>
      </c>
      <c r="L319" s="59">
        <v>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3"/>
      <c r="B320" s="24"/>
      <c r="C320" s="25"/>
      <c r="D320" s="26" t="s">
        <v>32</v>
      </c>
      <c r="E320" s="27"/>
      <c r="F320" s="28"/>
      <c r="G320" s="28"/>
      <c r="H320" s="28"/>
      <c r="I320" s="28"/>
      <c r="J320" s="28"/>
      <c r="K320" s="29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3"/>
      <c r="B321" s="24"/>
      <c r="C321" s="25"/>
      <c r="D321" s="26"/>
      <c r="E321" s="27"/>
      <c r="F321" s="28"/>
      <c r="G321" s="28"/>
      <c r="H321" s="28"/>
      <c r="I321" s="28"/>
      <c r="J321" s="28"/>
      <c r="K321" s="29"/>
      <c r="L321" s="2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32"/>
      <c r="B322" s="33"/>
      <c r="C322" s="34"/>
      <c r="D322" s="35" t="s">
        <v>34</v>
      </c>
      <c r="E322" s="36"/>
      <c r="F322" s="70">
        <f t="shared" ref="F322:J322" si="94">SUM(F313:F321)</f>
        <v>720</v>
      </c>
      <c r="G322" s="71">
        <f t="shared" si="94"/>
        <v>26.53</v>
      </c>
      <c r="H322" s="71">
        <f t="shared" si="94"/>
        <v>27.62</v>
      </c>
      <c r="I322" s="71">
        <f t="shared" si="94"/>
        <v>115.71</v>
      </c>
      <c r="J322" s="71">
        <f t="shared" si="94"/>
        <v>808.74</v>
      </c>
      <c r="K322" s="38"/>
      <c r="L322" s="71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39">
        <f t="shared" ref="A323:B323" si="95">A301</f>
        <v>2</v>
      </c>
      <c r="B323" s="40">
        <f t="shared" si="95"/>
        <v>1</v>
      </c>
      <c r="C323" s="41" t="s">
        <v>51</v>
      </c>
      <c r="D323" s="42" t="s">
        <v>52</v>
      </c>
      <c r="E323" s="27"/>
      <c r="F323" s="28"/>
      <c r="G323" s="28"/>
      <c r="H323" s="28"/>
      <c r="I323" s="28"/>
      <c r="J323" s="28"/>
      <c r="K323" s="29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3"/>
      <c r="B324" s="24"/>
      <c r="C324" s="25"/>
      <c r="D324" s="42" t="s">
        <v>44</v>
      </c>
      <c r="E324" s="27"/>
      <c r="F324" s="28"/>
      <c r="G324" s="28"/>
      <c r="H324" s="28"/>
      <c r="I324" s="28"/>
      <c r="J324" s="28"/>
      <c r="K324" s="29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3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32"/>
      <c r="B327" s="33"/>
      <c r="C327" s="34"/>
      <c r="D327" s="35" t="s">
        <v>34</v>
      </c>
      <c r="E327" s="36"/>
      <c r="F327" s="37">
        <f t="shared" ref="F327:J327" si="96">SUM(F323:F326)</f>
        <v>0</v>
      </c>
      <c r="G327" s="37">
        <f t="shared" si="96"/>
        <v>0</v>
      </c>
      <c r="H327" s="37">
        <f t="shared" si="96"/>
        <v>0</v>
      </c>
      <c r="I327" s="37">
        <f t="shared" si="96"/>
        <v>0</v>
      </c>
      <c r="J327" s="37">
        <f t="shared" si="96"/>
        <v>0</v>
      </c>
      <c r="K327" s="38"/>
      <c r="L327" s="37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39">
        <f t="shared" ref="A328:B328" si="97">A301</f>
        <v>2</v>
      </c>
      <c r="B328" s="40">
        <f t="shared" si="97"/>
        <v>1</v>
      </c>
      <c r="C328" s="41" t="s">
        <v>53</v>
      </c>
      <c r="D328" s="31" t="s">
        <v>24</v>
      </c>
      <c r="E328" s="27"/>
      <c r="F328" s="28"/>
      <c r="G328" s="28"/>
      <c r="H328" s="28"/>
      <c r="I328" s="28"/>
      <c r="J328" s="28"/>
      <c r="K328" s="29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3"/>
      <c r="B329" s="24"/>
      <c r="C329" s="25"/>
      <c r="D329" s="31" t="s">
        <v>43</v>
      </c>
      <c r="E329" s="27"/>
      <c r="F329" s="28"/>
      <c r="G329" s="28"/>
      <c r="H329" s="28"/>
      <c r="I329" s="28"/>
      <c r="J329" s="28"/>
      <c r="K329" s="29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3"/>
      <c r="B330" s="24"/>
      <c r="C330" s="25"/>
      <c r="D330" s="31" t="s">
        <v>44</v>
      </c>
      <c r="E330" s="27"/>
      <c r="F330" s="28"/>
      <c r="G330" s="28"/>
      <c r="H330" s="28"/>
      <c r="I330" s="28"/>
      <c r="J330" s="28"/>
      <c r="K330" s="29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3"/>
      <c r="B331" s="24"/>
      <c r="C331" s="25"/>
      <c r="D331" s="31" t="s">
        <v>30</v>
      </c>
      <c r="E331" s="27"/>
      <c r="F331" s="28"/>
      <c r="G331" s="28"/>
      <c r="H331" s="28"/>
      <c r="I331" s="28"/>
      <c r="J331" s="28"/>
      <c r="K331" s="29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3"/>
      <c r="B333" s="24"/>
      <c r="C333" s="25"/>
      <c r="D333" s="26"/>
      <c r="E333" s="27"/>
      <c r="F333" s="28"/>
      <c r="G333" s="28"/>
      <c r="H333" s="28"/>
      <c r="I333" s="28"/>
      <c r="J333" s="28"/>
      <c r="K333" s="29"/>
      <c r="L333" s="2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32"/>
      <c r="B334" s="33"/>
      <c r="C334" s="34"/>
      <c r="D334" s="35" t="s">
        <v>34</v>
      </c>
      <c r="E334" s="36"/>
      <c r="F334" s="37">
        <f t="shared" ref="F334:J334" si="98">SUM(F328:F333)</f>
        <v>0</v>
      </c>
      <c r="G334" s="37">
        <f t="shared" si="98"/>
        <v>0</v>
      </c>
      <c r="H334" s="37">
        <f t="shared" si="98"/>
        <v>0</v>
      </c>
      <c r="I334" s="37">
        <f t="shared" si="98"/>
        <v>0</v>
      </c>
      <c r="J334" s="37">
        <f t="shared" si="98"/>
        <v>0</v>
      </c>
      <c r="K334" s="38"/>
      <c r="L334" s="37" t="str">
        <f ca="1"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39">
        <f t="shared" ref="A335:B335" si="99">A301</f>
        <v>2</v>
      </c>
      <c r="B335" s="40">
        <f t="shared" si="99"/>
        <v>1</v>
      </c>
      <c r="C335" s="41" t="s">
        <v>54</v>
      </c>
      <c r="D335" s="42" t="s">
        <v>55</v>
      </c>
      <c r="E335" s="27"/>
      <c r="F335" s="28"/>
      <c r="G335" s="28"/>
      <c r="H335" s="28"/>
      <c r="I335" s="28"/>
      <c r="J335" s="28"/>
      <c r="K335" s="29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3"/>
      <c r="B336" s="24"/>
      <c r="C336" s="25"/>
      <c r="D336" s="42" t="s">
        <v>52</v>
      </c>
      <c r="E336" s="27"/>
      <c r="F336" s="28"/>
      <c r="G336" s="28"/>
      <c r="H336" s="28"/>
      <c r="I336" s="28"/>
      <c r="J336" s="28"/>
      <c r="K336" s="29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3"/>
      <c r="B337" s="24"/>
      <c r="C337" s="25"/>
      <c r="D337" s="42" t="s">
        <v>44</v>
      </c>
      <c r="E337" s="27"/>
      <c r="F337" s="28"/>
      <c r="G337" s="28"/>
      <c r="H337" s="28"/>
      <c r="I337" s="28"/>
      <c r="J337" s="28"/>
      <c r="K337" s="29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3"/>
      <c r="B338" s="24"/>
      <c r="C338" s="25"/>
      <c r="D338" s="42" t="s">
        <v>32</v>
      </c>
      <c r="E338" s="27"/>
      <c r="F338" s="28"/>
      <c r="G338" s="28"/>
      <c r="H338" s="28"/>
      <c r="I338" s="28"/>
      <c r="J338" s="28"/>
      <c r="K338" s="29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3"/>
      <c r="B340" s="24"/>
      <c r="C340" s="25"/>
      <c r="D340" s="26"/>
      <c r="E340" s="27"/>
      <c r="F340" s="28"/>
      <c r="G340" s="28"/>
      <c r="H340" s="28"/>
      <c r="I340" s="28"/>
      <c r="J340" s="28"/>
      <c r="K340" s="29"/>
      <c r="L340" s="2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32"/>
      <c r="B341" s="33"/>
      <c r="C341" s="34"/>
      <c r="D341" s="43" t="s">
        <v>34</v>
      </c>
      <c r="E341" s="36"/>
      <c r="F341" s="37">
        <f t="shared" ref="F341:J341" si="100">SUM(F335:F340)</f>
        <v>0</v>
      </c>
      <c r="G341" s="37">
        <f t="shared" si="100"/>
        <v>0</v>
      </c>
      <c r="H341" s="37">
        <f t="shared" si="100"/>
        <v>0</v>
      </c>
      <c r="I341" s="37">
        <f t="shared" si="100"/>
        <v>0</v>
      </c>
      <c r="J341" s="37">
        <f t="shared" si="100"/>
        <v>0</v>
      </c>
      <c r="K341" s="38"/>
      <c r="L341" s="37" t="str">
        <f ca="1"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44">
        <f t="shared" ref="A342:B342" si="101">A301</f>
        <v>2</v>
      </c>
      <c r="B342" s="45">
        <f t="shared" si="101"/>
        <v>1</v>
      </c>
      <c r="C342" s="122" t="s">
        <v>56</v>
      </c>
      <c r="D342" s="123"/>
      <c r="E342" s="46"/>
      <c r="F342" s="75">
        <f t="shared" ref="F342:J342" si="102">F308+F312+F322+F327+F334+F341</f>
        <v>1245</v>
      </c>
      <c r="G342" s="76">
        <f t="shared" si="102"/>
        <v>41.93</v>
      </c>
      <c r="H342" s="76">
        <f t="shared" si="102"/>
        <v>43.6</v>
      </c>
      <c r="I342" s="76">
        <f t="shared" si="102"/>
        <v>199.92999999999998</v>
      </c>
      <c r="J342" s="76">
        <f t="shared" si="102"/>
        <v>1321.28</v>
      </c>
      <c r="K342" s="48"/>
      <c r="L342" s="47" t="str">
        <f ca="1"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49">
        <v>2</v>
      </c>
      <c r="B343" s="24">
        <v>2</v>
      </c>
      <c r="C343" s="17" t="s">
        <v>23</v>
      </c>
      <c r="D343" s="18" t="s">
        <v>24</v>
      </c>
      <c r="E343" s="50" t="s">
        <v>96</v>
      </c>
      <c r="F343" s="51">
        <v>150</v>
      </c>
      <c r="G343" s="52">
        <v>12.52</v>
      </c>
      <c r="H343" s="52">
        <v>15.41</v>
      </c>
      <c r="I343" s="53">
        <v>21.07</v>
      </c>
      <c r="J343" s="52">
        <v>288.20999999999998</v>
      </c>
      <c r="K343" s="22">
        <v>223</v>
      </c>
      <c r="L343" s="54">
        <v>49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49"/>
      <c r="B344" s="24"/>
      <c r="C344" s="25"/>
      <c r="D344" s="26" t="s">
        <v>49</v>
      </c>
      <c r="E344" s="55" t="s">
        <v>97</v>
      </c>
      <c r="F344" s="56">
        <v>20</v>
      </c>
      <c r="G344" s="57">
        <v>1.5</v>
      </c>
      <c r="H344" s="57">
        <v>1.96</v>
      </c>
      <c r="I344" s="58">
        <v>14.88</v>
      </c>
      <c r="J344" s="57">
        <v>83.4</v>
      </c>
      <c r="K344" s="29">
        <v>21</v>
      </c>
      <c r="L344" s="59">
        <v>25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49"/>
      <c r="B345" s="24"/>
      <c r="C345" s="25"/>
      <c r="D345" s="31" t="s">
        <v>28</v>
      </c>
      <c r="E345" s="55" t="s">
        <v>98</v>
      </c>
      <c r="F345" s="56">
        <v>200</v>
      </c>
      <c r="G345" s="57">
        <v>0.19</v>
      </c>
      <c r="H345" s="57">
        <v>0</v>
      </c>
      <c r="I345" s="58">
        <v>7.19</v>
      </c>
      <c r="J345" s="57">
        <v>29.5</v>
      </c>
      <c r="K345" s="29">
        <v>377</v>
      </c>
      <c r="L345" s="59">
        <v>13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49"/>
      <c r="B346" s="24"/>
      <c r="C346" s="25"/>
      <c r="D346" s="31" t="s">
        <v>30</v>
      </c>
      <c r="E346" s="55" t="s">
        <v>47</v>
      </c>
      <c r="F346" s="56">
        <v>20</v>
      </c>
      <c r="G346" s="57">
        <v>1.53</v>
      </c>
      <c r="H346" s="57">
        <v>0.12</v>
      </c>
      <c r="I346" s="58">
        <v>10.039999999999999</v>
      </c>
      <c r="J346" s="57">
        <v>47.36</v>
      </c>
      <c r="K346" s="29">
        <v>1</v>
      </c>
      <c r="L346" s="59">
        <v>3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49"/>
      <c r="B347" s="24"/>
      <c r="C347" s="25"/>
      <c r="D347" s="31" t="s">
        <v>32</v>
      </c>
      <c r="E347" s="55" t="s">
        <v>61</v>
      </c>
      <c r="F347" s="56">
        <v>20</v>
      </c>
      <c r="G347" s="57">
        <v>1.1200000000000001</v>
      </c>
      <c r="H347" s="57">
        <v>0.22</v>
      </c>
      <c r="I347" s="58">
        <v>9.8800000000000008</v>
      </c>
      <c r="J347" s="57">
        <v>45.98</v>
      </c>
      <c r="K347" s="29">
        <v>338</v>
      </c>
      <c r="L347" s="59">
        <v>3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49"/>
      <c r="B348" s="24"/>
      <c r="C348" s="25"/>
      <c r="D348" s="26"/>
      <c r="E348" s="105" t="s">
        <v>91</v>
      </c>
      <c r="F348" s="106">
        <v>100</v>
      </c>
      <c r="G348" s="83">
        <v>0.4</v>
      </c>
      <c r="H348" s="83">
        <v>0.4</v>
      </c>
      <c r="I348" s="84">
        <v>9.8000000000000007</v>
      </c>
      <c r="J348" s="83">
        <v>47</v>
      </c>
      <c r="K348" s="29"/>
      <c r="L348" s="85">
        <v>15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49"/>
      <c r="B349" s="24"/>
      <c r="C349" s="25"/>
      <c r="D349" s="26"/>
      <c r="E349" s="27"/>
      <c r="F349" s="28"/>
      <c r="G349" s="28"/>
      <c r="H349" s="28"/>
      <c r="I349" s="28"/>
      <c r="J349" s="28"/>
      <c r="K349" s="29"/>
      <c r="L349" s="2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69"/>
      <c r="B350" s="33"/>
      <c r="C350" s="34"/>
      <c r="D350" s="35" t="s">
        <v>34</v>
      </c>
      <c r="E350" s="36"/>
      <c r="F350" s="70">
        <f t="shared" ref="F350:J350" si="103">SUM(F343:F349)</f>
        <v>510</v>
      </c>
      <c r="G350" s="71">
        <f t="shared" si="103"/>
        <v>17.259999999999998</v>
      </c>
      <c r="H350" s="71">
        <f t="shared" si="103"/>
        <v>18.11</v>
      </c>
      <c r="I350" s="71">
        <f t="shared" si="103"/>
        <v>72.86</v>
      </c>
      <c r="J350" s="71">
        <f t="shared" si="103"/>
        <v>541.45000000000005</v>
      </c>
      <c r="K350" s="38"/>
      <c r="L350" s="71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40">
        <f t="shared" ref="A351:B351" si="104">A343</f>
        <v>2</v>
      </c>
      <c r="B351" s="40">
        <f t="shared" si="104"/>
        <v>2</v>
      </c>
      <c r="C351" s="41" t="s">
        <v>35</v>
      </c>
      <c r="D351" s="42" t="s">
        <v>32</v>
      </c>
      <c r="E351" s="27"/>
      <c r="F351" s="28"/>
      <c r="G351" s="28"/>
      <c r="H351" s="28"/>
      <c r="I351" s="28"/>
      <c r="J351" s="28"/>
      <c r="K351" s="29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49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49"/>
      <c r="B353" s="24"/>
      <c r="C353" s="25"/>
      <c r="D353" s="26"/>
      <c r="E353" s="27"/>
      <c r="F353" s="28"/>
      <c r="G353" s="28"/>
      <c r="H353" s="28"/>
      <c r="I353" s="28"/>
      <c r="J353" s="28"/>
      <c r="K353" s="29"/>
      <c r="L353" s="2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69"/>
      <c r="B354" s="33"/>
      <c r="C354" s="34"/>
      <c r="D354" s="35" t="s">
        <v>34</v>
      </c>
      <c r="E354" s="36"/>
      <c r="F354" s="37">
        <f t="shared" ref="F354:J354" si="105">SUM(F351:F353)</f>
        <v>0</v>
      </c>
      <c r="G354" s="37">
        <f t="shared" si="105"/>
        <v>0</v>
      </c>
      <c r="H354" s="37">
        <f t="shared" si="105"/>
        <v>0</v>
      </c>
      <c r="I354" s="37">
        <f t="shared" si="105"/>
        <v>0</v>
      </c>
      <c r="J354" s="37">
        <f t="shared" si="105"/>
        <v>0</v>
      </c>
      <c r="K354" s="38"/>
      <c r="L354" s="37" t="str">
        <f ca="1"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40">
        <f t="shared" ref="A355:B355" si="106">A343</f>
        <v>2</v>
      </c>
      <c r="B355" s="40">
        <f t="shared" si="106"/>
        <v>2</v>
      </c>
      <c r="C355" s="41" t="s">
        <v>36</v>
      </c>
      <c r="D355" s="31" t="s">
        <v>37</v>
      </c>
      <c r="E355" s="27" t="s">
        <v>99</v>
      </c>
      <c r="F355" s="28">
        <v>60</v>
      </c>
      <c r="G355" s="28">
        <v>0.96</v>
      </c>
      <c r="H355" s="28">
        <v>3.06</v>
      </c>
      <c r="I355" s="28">
        <v>4.1399999999999997</v>
      </c>
      <c r="J355" s="28">
        <v>48.01</v>
      </c>
      <c r="K355" s="29">
        <v>35</v>
      </c>
      <c r="L355" s="30">
        <v>18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49"/>
      <c r="B356" s="24"/>
      <c r="C356" s="25"/>
      <c r="D356" s="31" t="s">
        <v>39</v>
      </c>
      <c r="E356" s="27" t="s">
        <v>100</v>
      </c>
      <c r="F356" s="28">
        <v>200</v>
      </c>
      <c r="G356" s="28">
        <v>2.13</v>
      </c>
      <c r="H356" s="28">
        <v>3.65</v>
      </c>
      <c r="I356" s="28">
        <v>14.58</v>
      </c>
      <c r="J356" s="28">
        <v>101.79</v>
      </c>
      <c r="K356" s="29">
        <v>112</v>
      </c>
      <c r="L356" s="30">
        <v>30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49"/>
      <c r="B357" s="24"/>
      <c r="C357" s="25"/>
      <c r="D357" s="31" t="s">
        <v>41</v>
      </c>
      <c r="E357" s="27" t="s">
        <v>101</v>
      </c>
      <c r="F357" s="28">
        <v>120</v>
      </c>
      <c r="G357" s="72">
        <v>13.92</v>
      </c>
      <c r="H357" s="72">
        <v>14.58</v>
      </c>
      <c r="I357" s="72">
        <v>9.14</v>
      </c>
      <c r="J357" s="72">
        <v>182.95</v>
      </c>
      <c r="K357" s="29">
        <v>30</v>
      </c>
      <c r="L357" s="30">
        <v>50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49"/>
      <c r="B358" s="24"/>
      <c r="C358" s="25"/>
      <c r="D358" s="31" t="s">
        <v>43</v>
      </c>
      <c r="E358" s="27" t="s">
        <v>102</v>
      </c>
      <c r="F358" s="28">
        <v>150</v>
      </c>
      <c r="G358" s="28">
        <v>3.68</v>
      </c>
      <c r="H358" s="28">
        <v>5.18</v>
      </c>
      <c r="I358" s="28">
        <v>29.22</v>
      </c>
      <c r="J358" s="28">
        <v>218.5</v>
      </c>
      <c r="K358" s="29">
        <v>181</v>
      </c>
      <c r="L358" s="30">
        <v>22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49"/>
      <c r="B359" s="24"/>
      <c r="C359" s="25"/>
      <c r="D359" s="31" t="s">
        <v>44</v>
      </c>
      <c r="E359" s="27" t="s">
        <v>103</v>
      </c>
      <c r="F359" s="28">
        <v>200</v>
      </c>
      <c r="G359" s="72">
        <v>1.36</v>
      </c>
      <c r="H359" s="72">
        <v>0.39</v>
      </c>
      <c r="I359" s="72">
        <v>22.12</v>
      </c>
      <c r="J359" s="72">
        <v>98.94</v>
      </c>
      <c r="K359" s="29">
        <v>389</v>
      </c>
      <c r="L359" s="30">
        <v>15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49"/>
      <c r="B360" s="24"/>
      <c r="C360" s="25"/>
      <c r="D360" s="31" t="s">
        <v>46</v>
      </c>
      <c r="E360" s="27" t="s">
        <v>47</v>
      </c>
      <c r="F360" s="28">
        <v>40</v>
      </c>
      <c r="G360" s="28">
        <v>3.05</v>
      </c>
      <c r="H360" s="28">
        <v>0.25</v>
      </c>
      <c r="I360" s="28">
        <v>20.07</v>
      </c>
      <c r="J360" s="28">
        <v>94.73</v>
      </c>
      <c r="K360" s="29">
        <v>1</v>
      </c>
      <c r="L360" s="30">
        <v>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49"/>
      <c r="B361" s="24"/>
      <c r="C361" s="25"/>
      <c r="D361" s="31" t="s">
        <v>48</v>
      </c>
      <c r="E361" s="27" t="s">
        <v>31</v>
      </c>
      <c r="F361" s="28">
        <v>20</v>
      </c>
      <c r="G361" s="28">
        <v>1.32</v>
      </c>
      <c r="H361" s="28">
        <v>0.18</v>
      </c>
      <c r="I361" s="28">
        <v>8.48</v>
      </c>
      <c r="J361" s="28">
        <v>40.79</v>
      </c>
      <c r="K361" s="29">
        <v>2</v>
      </c>
      <c r="L361" s="30">
        <v>3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49"/>
      <c r="B362" s="24"/>
      <c r="C362" s="25"/>
      <c r="D362" s="26" t="s">
        <v>44</v>
      </c>
      <c r="E362" s="27"/>
      <c r="F362" s="28"/>
      <c r="G362" s="28"/>
      <c r="H362" s="28"/>
      <c r="I362" s="28"/>
      <c r="J362" s="28"/>
      <c r="K362" s="29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49"/>
      <c r="B363" s="24"/>
      <c r="C363" s="25"/>
      <c r="D363" s="26"/>
      <c r="E363" s="27"/>
      <c r="F363" s="28"/>
      <c r="G363" s="28"/>
      <c r="H363" s="28"/>
      <c r="I363" s="28"/>
      <c r="J363" s="28"/>
      <c r="K363" s="29"/>
      <c r="L363" s="2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69"/>
      <c r="B364" s="33"/>
      <c r="C364" s="34"/>
      <c r="D364" s="35" t="s">
        <v>34</v>
      </c>
      <c r="E364" s="36"/>
      <c r="F364" s="37">
        <f t="shared" ref="F364:J364" si="107">SUM(F355:F363)</f>
        <v>790</v>
      </c>
      <c r="G364" s="37">
        <f t="shared" si="107"/>
        <v>26.419999999999998</v>
      </c>
      <c r="H364" s="37">
        <f t="shared" si="107"/>
        <v>27.29</v>
      </c>
      <c r="I364" s="37">
        <f t="shared" si="107"/>
        <v>107.75000000000001</v>
      </c>
      <c r="J364" s="37">
        <f t="shared" si="107"/>
        <v>785.71</v>
      </c>
      <c r="K364" s="38"/>
      <c r="L364" s="37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40">
        <f t="shared" ref="A365:B365" si="108">A343</f>
        <v>2</v>
      </c>
      <c r="B365" s="40">
        <f t="shared" si="108"/>
        <v>2</v>
      </c>
      <c r="C365" s="41" t="s">
        <v>51</v>
      </c>
      <c r="D365" s="42" t="s">
        <v>52</v>
      </c>
      <c r="E365" s="27"/>
      <c r="F365" s="28"/>
      <c r="G365" s="28"/>
      <c r="H365" s="28"/>
      <c r="I365" s="28"/>
      <c r="J365" s="28"/>
      <c r="K365" s="29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49"/>
      <c r="B366" s="24"/>
      <c r="C366" s="25"/>
      <c r="D366" s="42" t="s">
        <v>44</v>
      </c>
      <c r="E366" s="27"/>
      <c r="F366" s="28"/>
      <c r="G366" s="28"/>
      <c r="H366" s="28"/>
      <c r="I366" s="28"/>
      <c r="J366" s="28"/>
      <c r="K366" s="29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49"/>
      <c r="B367" s="24"/>
      <c r="C367" s="25"/>
      <c r="D367" s="26"/>
      <c r="E367" s="27"/>
      <c r="F367" s="28"/>
      <c r="G367" s="28"/>
      <c r="H367" s="28"/>
      <c r="I367" s="28"/>
      <c r="J367" s="28"/>
      <c r="K367" s="29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49"/>
      <c r="B368" s="24"/>
      <c r="C368" s="25"/>
      <c r="D368" s="26"/>
      <c r="E368" s="27"/>
      <c r="F368" s="28"/>
      <c r="G368" s="28"/>
      <c r="H368" s="28"/>
      <c r="I368" s="28"/>
      <c r="J368" s="28"/>
      <c r="K368" s="29"/>
      <c r="L368" s="2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69"/>
      <c r="B369" s="33"/>
      <c r="C369" s="34"/>
      <c r="D369" s="35" t="s">
        <v>34</v>
      </c>
      <c r="E369" s="36"/>
      <c r="F369" s="37">
        <f t="shared" ref="F369:J369" si="109">SUM(F365:F368)</f>
        <v>0</v>
      </c>
      <c r="G369" s="37">
        <f t="shared" si="109"/>
        <v>0</v>
      </c>
      <c r="H369" s="37">
        <f t="shared" si="109"/>
        <v>0</v>
      </c>
      <c r="I369" s="37">
        <f t="shared" si="109"/>
        <v>0</v>
      </c>
      <c r="J369" s="37">
        <f t="shared" si="109"/>
        <v>0</v>
      </c>
      <c r="K369" s="38"/>
      <c r="L369" s="37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40">
        <f t="shared" ref="A370:B370" si="110">A343</f>
        <v>2</v>
      </c>
      <c r="B370" s="40">
        <f t="shared" si="110"/>
        <v>2</v>
      </c>
      <c r="C370" s="41" t="s">
        <v>53</v>
      </c>
      <c r="D370" s="31" t="s">
        <v>24</v>
      </c>
      <c r="E370" s="27"/>
      <c r="F370" s="28"/>
      <c r="G370" s="28"/>
      <c r="H370" s="28"/>
      <c r="I370" s="28"/>
      <c r="J370" s="28"/>
      <c r="K370" s="29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49"/>
      <c r="B371" s="24"/>
      <c r="C371" s="25"/>
      <c r="D371" s="31" t="s">
        <v>43</v>
      </c>
      <c r="E371" s="27"/>
      <c r="F371" s="28"/>
      <c r="G371" s="28"/>
      <c r="H371" s="28"/>
      <c r="I371" s="28"/>
      <c r="J371" s="28"/>
      <c r="K371" s="29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49"/>
      <c r="B372" s="24"/>
      <c r="C372" s="25"/>
      <c r="D372" s="31" t="s">
        <v>44</v>
      </c>
      <c r="E372" s="27"/>
      <c r="F372" s="28"/>
      <c r="G372" s="28"/>
      <c r="H372" s="28"/>
      <c r="I372" s="28"/>
      <c r="J372" s="28"/>
      <c r="K372" s="29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49"/>
      <c r="B373" s="24"/>
      <c r="C373" s="25"/>
      <c r="D373" s="31" t="s">
        <v>30</v>
      </c>
      <c r="E373" s="27"/>
      <c r="F373" s="28"/>
      <c r="G373" s="28"/>
      <c r="H373" s="28"/>
      <c r="I373" s="28"/>
      <c r="J373" s="28"/>
      <c r="K373" s="29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49"/>
      <c r="B374" s="24"/>
      <c r="C374" s="25"/>
      <c r="D374" s="26"/>
      <c r="E374" s="27"/>
      <c r="F374" s="28"/>
      <c r="G374" s="28"/>
      <c r="H374" s="28"/>
      <c r="I374" s="28"/>
      <c r="J374" s="28"/>
      <c r="K374" s="29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49"/>
      <c r="B375" s="24"/>
      <c r="C375" s="25"/>
      <c r="D375" s="26"/>
      <c r="E375" s="27"/>
      <c r="F375" s="28"/>
      <c r="G375" s="28"/>
      <c r="H375" s="28"/>
      <c r="I375" s="28"/>
      <c r="J375" s="28"/>
      <c r="K375" s="29"/>
      <c r="L375" s="2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69"/>
      <c r="B376" s="33"/>
      <c r="C376" s="34"/>
      <c r="D376" s="35" t="s">
        <v>34</v>
      </c>
      <c r="E376" s="36"/>
      <c r="F376" s="37">
        <f t="shared" ref="F376:J376" si="111">SUM(F370:F375)</f>
        <v>0</v>
      </c>
      <c r="G376" s="37">
        <f t="shared" si="111"/>
        <v>0</v>
      </c>
      <c r="H376" s="37">
        <f t="shared" si="111"/>
        <v>0</v>
      </c>
      <c r="I376" s="37">
        <f t="shared" si="111"/>
        <v>0</v>
      </c>
      <c r="J376" s="37">
        <f t="shared" si="111"/>
        <v>0</v>
      </c>
      <c r="K376" s="38"/>
      <c r="L376" s="37" t="str">
        <f ca="1"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40">
        <f t="shared" ref="A377:B377" si="112">A343</f>
        <v>2</v>
      </c>
      <c r="B377" s="40">
        <f t="shared" si="112"/>
        <v>2</v>
      </c>
      <c r="C377" s="41" t="s">
        <v>54</v>
      </c>
      <c r="D377" s="42" t="s">
        <v>55</v>
      </c>
      <c r="E377" s="27"/>
      <c r="F377" s="28"/>
      <c r="G377" s="28"/>
      <c r="H377" s="28"/>
      <c r="I377" s="28"/>
      <c r="J377" s="28"/>
      <c r="K377" s="29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49"/>
      <c r="B378" s="24"/>
      <c r="C378" s="25"/>
      <c r="D378" s="42" t="s">
        <v>52</v>
      </c>
      <c r="E378" s="27"/>
      <c r="F378" s="28"/>
      <c r="G378" s="28"/>
      <c r="H378" s="28"/>
      <c r="I378" s="28"/>
      <c r="J378" s="28"/>
      <c r="K378" s="29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49"/>
      <c r="B379" s="24"/>
      <c r="C379" s="25"/>
      <c r="D379" s="42" t="s">
        <v>44</v>
      </c>
      <c r="E379" s="27"/>
      <c r="F379" s="28"/>
      <c r="G379" s="28"/>
      <c r="H379" s="28"/>
      <c r="I379" s="28"/>
      <c r="J379" s="28"/>
      <c r="K379" s="29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49"/>
      <c r="B380" s="24"/>
      <c r="C380" s="25"/>
      <c r="D380" s="42" t="s">
        <v>32</v>
      </c>
      <c r="E380" s="27"/>
      <c r="F380" s="28"/>
      <c r="G380" s="28"/>
      <c r="H380" s="28"/>
      <c r="I380" s="28"/>
      <c r="J380" s="28"/>
      <c r="K380" s="29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49"/>
      <c r="B381" s="24"/>
      <c r="C381" s="25"/>
      <c r="D381" s="26"/>
      <c r="E381" s="27"/>
      <c r="F381" s="28"/>
      <c r="G381" s="28"/>
      <c r="H381" s="28"/>
      <c r="I381" s="28"/>
      <c r="J381" s="28"/>
      <c r="K381" s="29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49"/>
      <c r="B382" s="24"/>
      <c r="C382" s="25"/>
      <c r="D382" s="26"/>
      <c r="E382" s="27"/>
      <c r="F382" s="28"/>
      <c r="G382" s="28"/>
      <c r="H382" s="28"/>
      <c r="I382" s="28"/>
      <c r="J382" s="28"/>
      <c r="K382" s="29"/>
      <c r="L382" s="2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69"/>
      <c r="B383" s="33"/>
      <c r="C383" s="34"/>
      <c r="D383" s="43" t="s">
        <v>34</v>
      </c>
      <c r="E383" s="36"/>
      <c r="F383" s="37">
        <f t="shared" ref="F383:J383" si="113">SUM(F377:F382)</f>
        <v>0</v>
      </c>
      <c r="G383" s="37">
        <f t="shared" si="113"/>
        <v>0</v>
      </c>
      <c r="H383" s="37">
        <f t="shared" si="113"/>
        <v>0</v>
      </c>
      <c r="I383" s="37">
        <f t="shared" si="113"/>
        <v>0</v>
      </c>
      <c r="J383" s="37">
        <f t="shared" si="113"/>
        <v>0</v>
      </c>
      <c r="K383" s="38"/>
      <c r="L383" s="37" t="str">
        <f ca="1"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74">
        <f t="shared" ref="A384:B384" si="114">A343</f>
        <v>2</v>
      </c>
      <c r="B384" s="74">
        <f t="shared" si="114"/>
        <v>2</v>
      </c>
      <c r="C384" s="122" t="s">
        <v>56</v>
      </c>
      <c r="D384" s="123"/>
      <c r="E384" s="46"/>
      <c r="F384" s="75">
        <f t="shared" ref="F384:J384" si="115">F350+F354+F364+F369+F376+F383</f>
        <v>1300</v>
      </c>
      <c r="G384" s="76">
        <f t="shared" si="115"/>
        <v>43.679999999999993</v>
      </c>
      <c r="H384" s="76">
        <f t="shared" si="115"/>
        <v>45.4</v>
      </c>
      <c r="I384" s="76">
        <f t="shared" si="115"/>
        <v>180.61</v>
      </c>
      <c r="J384" s="76">
        <f t="shared" si="115"/>
        <v>1327.16</v>
      </c>
      <c r="K384" s="48"/>
      <c r="L384" s="47" t="str">
        <f ca="1"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15">
        <v>2</v>
      </c>
      <c r="B385" s="16">
        <v>3</v>
      </c>
      <c r="C385" s="17" t="s">
        <v>23</v>
      </c>
      <c r="D385" s="18" t="s">
        <v>24</v>
      </c>
      <c r="E385" s="19" t="s">
        <v>104</v>
      </c>
      <c r="F385" s="20">
        <v>240</v>
      </c>
      <c r="G385" s="20">
        <f>3.19+9.29</f>
        <v>12.479999999999999</v>
      </c>
      <c r="H385" s="20">
        <f>4.88+10.3</f>
        <v>15.18</v>
      </c>
      <c r="I385" s="20">
        <f>21.46+12</f>
        <v>33.46</v>
      </c>
      <c r="J385" s="20">
        <f>147.65+195.95</f>
        <v>343.6</v>
      </c>
      <c r="K385" s="22" t="s">
        <v>105</v>
      </c>
      <c r="L385" s="21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3"/>
      <c r="B386" s="24"/>
      <c r="C386" s="25"/>
      <c r="D386" s="26" t="s">
        <v>37</v>
      </c>
      <c r="E386" s="27" t="s">
        <v>106</v>
      </c>
      <c r="F386" s="28">
        <v>60</v>
      </c>
      <c r="G386" s="28">
        <v>1.01</v>
      </c>
      <c r="H386" s="28">
        <v>3.07</v>
      </c>
      <c r="I386" s="28">
        <v>3.26</v>
      </c>
      <c r="J386" s="28">
        <v>45.11</v>
      </c>
      <c r="K386" s="29">
        <v>42</v>
      </c>
      <c r="L386" s="30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3"/>
      <c r="B387" s="24"/>
      <c r="C387" s="25"/>
      <c r="D387" s="31" t="s">
        <v>28</v>
      </c>
      <c r="E387" s="73" t="s">
        <v>107</v>
      </c>
      <c r="F387" s="28">
        <v>200</v>
      </c>
      <c r="G387" s="28">
        <v>0.97</v>
      </c>
      <c r="H387" s="28">
        <v>0.19</v>
      </c>
      <c r="I387" s="28">
        <v>19.59</v>
      </c>
      <c r="J387" s="28">
        <v>83.42</v>
      </c>
      <c r="K387" s="29">
        <v>389</v>
      </c>
      <c r="L387" s="30">
        <v>18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3"/>
      <c r="B388" s="24"/>
      <c r="C388" s="25"/>
      <c r="D388" s="31" t="s">
        <v>30</v>
      </c>
      <c r="E388" s="27" t="s">
        <v>70</v>
      </c>
      <c r="F388" s="28">
        <v>50</v>
      </c>
      <c r="G388" s="28">
        <f>2.29+1.32</f>
        <v>3.6100000000000003</v>
      </c>
      <c r="H388" s="28">
        <f>0.19+0.18</f>
        <v>0.37</v>
      </c>
      <c r="I388" s="28">
        <f>15.05+8.48</f>
        <v>23.53</v>
      </c>
      <c r="J388" s="28">
        <f>71.05+40.79</f>
        <v>111.84</v>
      </c>
      <c r="K388" s="78">
        <v>45689</v>
      </c>
      <c r="L388" s="30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3"/>
      <c r="B389" s="24"/>
      <c r="C389" s="25"/>
      <c r="D389" s="31" t="s">
        <v>32</v>
      </c>
      <c r="E389" s="27"/>
      <c r="F389" s="28"/>
      <c r="G389" s="28"/>
      <c r="H389" s="28"/>
      <c r="I389" s="28"/>
      <c r="J389" s="28"/>
      <c r="K389" s="29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3"/>
      <c r="B390" s="24"/>
      <c r="C390" s="25"/>
      <c r="D390" s="26" t="s">
        <v>44</v>
      </c>
      <c r="E390" s="27"/>
      <c r="F390" s="28"/>
      <c r="G390" s="28"/>
      <c r="H390" s="28"/>
      <c r="I390" s="28"/>
      <c r="J390" s="28"/>
      <c r="K390" s="29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3"/>
      <c r="B391" s="24"/>
      <c r="C391" s="25"/>
      <c r="D391" s="26"/>
      <c r="E391" s="27"/>
      <c r="F391" s="28"/>
      <c r="G391" s="28"/>
      <c r="H391" s="28"/>
      <c r="I391" s="28"/>
      <c r="J391" s="28"/>
      <c r="K391" s="29"/>
      <c r="L391" s="2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32"/>
      <c r="B392" s="33"/>
      <c r="C392" s="34"/>
      <c r="D392" s="35" t="s">
        <v>34</v>
      </c>
      <c r="E392" s="36"/>
      <c r="F392" s="37">
        <f t="shared" ref="F392:J392" si="116">SUM(F385:F391)</f>
        <v>550</v>
      </c>
      <c r="G392" s="37">
        <f t="shared" si="116"/>
        <v>18.07</v>
      </c>
      <c r="H392" s="37">
        <f t="shared" si="116"/>
        <v>18.810000000000002</v>
      </c>
      <c r="I392" s="37">
        <f t="shared" si="116"/>
        <v>79.84</v>
      </c>
      <c r="J392" s="37">
        <f t="shared" si="116"/>
        <v>583.97</v>
      </c>
      <c r="K392" s="38"/>
      <c r="L392" s="37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39">
        <f t="shared" ref="A393:B393" si="117">A385</f>
        <v>2</v>
      </c>
      <c r="B393" s="40">
        <f t="shared" si="117"/>
        <v>3</v>
      </c>
      <c r="C393" s="41" t="s">
        <v>35</v>
      </c>
      <c r="D393" s="42" t="s">
        <v>32</v>
      </c>
      <c r="E393" s="27"/>
      <c r="F393" s="28"/>
      <c r="G393" s="28"/>
      <c r="H393" s="28"/>
      <c r="I393" s="28"/>
      <c r="J393" s="28"/>
      <c r="K393" s="29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29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3"/>
      <c r="B395" s="24"/>
      <c r="C395" s="25"/>
      <c r="D395" s="26"/>
      <c r="E395" s="27"/>
      <c r="F395" s="28"/>
      <c r="G395" s="28"/>
      <c r="H395" s="28"/>
      <c r="I395" s="28"/>
      <c r="J395" s="28"/>
      <c r="K395" s="29"/>
      <c r="L395" s="2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32"/>
      <c r="B396" s="33"/>
      <c r="C396" s="34"/>
      <c r="D396" s="35" t="s">
        <v>34</v>
      </c>
      <c r="E396" s="36"/>
      <c r="F396" s="37">
        <f t="shared" ref="F396:J396" si="118">SUM(F393:F395)</f>
        <v>0</v>
      </c>
      <c r="G396" s="37">
        <f t="shared" si="118"/>
        <v>0</v>
      </c>
      <c r="H396" s="37">
        <f t="shared" si="118"/>
        <v>0</v>
      </c>
      <c r="I396" s="37">
        <f t="shared" si="118"/>
        <v>0</v>
      </c>
      <c r="J396" s="37">
        <f t="shared" si="118"/>
        <v>0</v>
      </c>
      <c r="K396" s="38"/>
      <c r="L396" s="37" t="str">
        <f ca="1"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39">
        <f t="shared" ref="A397:B397" si="119">A385</f>
        <v>2</v>
      </c>
      <c r="B397" s="40">
        <f t="shared" si="119"/>
        <v>3</v>
      </c>
      <c r="C397" s="41" t="s">
        <v>36</v>
      </c>
      <c r="D397" s="31" t="s">
        <v>37</v>
      </c>
      <c r="E397" s="27" t="s">
        <v>108</v>
      </c>
      <c r="F397" s="28">
        <v>60</v>
      </c>
      <c r="G397" s="86">
        <v>0.66</v>
      </c>
      <c r="H397" s="86">
        <v>0.12</v>
      </c>
      <c r="I397" s="87">
        <v>2.2799999999999998</v>
      </c>
      <c r="J397" s="28">
        <v>14.4</v>
      </c>
      <c r="K397" s="29">
        <v>71</v>
      </c>
      <c r="L397" s="104">
        <v>15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3"/>
      <c r="B398" s="24"/>
      <c r="C398" s="25"/>
      <c r="D398" s="31" t="s">
        <v>39</v>
      </c>
      <c r="E398" s="27" t="s">
        <v>109</v>
      </c>
      <c r="F398" s="28">
        <v>200</v>
      </c>
      <c r="G398" s="57">
        <v>2.08</v>
      </c>
      <c r="H398" s="57">
        <v>3.55</v>
      </c>
      <c r="I398" s="58">
        <v>12.62</v>
      </c>
      <c r="J398" s="28">
        <v>93.61</v>
      </c>
      <c r="K398" s="29">
        <v>15</v>
      </c>
      <c r="L398" s="59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3"/>
      <c r="B399" s="24"/>
      <c r="C399" s="25"/>
      <c r="D399" s="31" t="s">
        <v>41</v>
      </c>
      <c r="E399" s="27" t="s">
        <v>110</v>
      </c>
      <c r="F399" s="30">
        <v>240</v>
      </c>
      <c r="G399" s="57">
        <v>12.25</v>
      </c>
      <c r="H399" s="57">
        <v>18.52</v>
      </c>
      <c r="I399" s="58">
        <v>43.11</v>
      </c>
      <c r="J399" s="28">
        <v>371.33</v>
      </c>
      <c r="K399" s="29">
        <v>16</v>
      </c>
      <c r="L399" s="59">
        <v>49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3"/>
      <c r="B400" s="24"/>
      <c r="C400" s="25"/>
      <c r="D400" s="31" t="s">
        <v>43</v>
      </c>
      <c r="E400" s="27"/>
      <c r="F400" s="28"/>
      <c r="G400" s="80"/>
      <c r="H400" s="80"/>
      <c r="I400" s="81"/>
      <c r="J400" s="28"/>
      <c r="K400" s="29"/>
      <c r="L400" s="8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3"/>
      <c r="B401" s="24"/>
      <c r="C401" s="25"/>
      <c r="D401" s="31" t="s">
        <v>44</v>
      </c>
      <c r="E401" s="27" t="s">
        <v>78</v>
      </c>
      <c r="F401" s="28">
        <v>200</v>
      </c>
      <c r="G401" s="57">
        <v>5.71</v>
      </c>
      <c r="H401" s="57">
        <v>4.75</v>
      </c>
      <c r="I401" s="58">
        <v>18.260000000000002</v>
      </c>
      <c r="J401" s="28">
        <v>140.24</v>
      </c>
      <c r="K401" s="29">
        <v>24</v>
      </c>
      <c r="L401" s="59">
        <v>16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3"/>
      <c r="B402" s="24"/>
      <c r="C402" s="25"/>
      <c r="D402" s="31" t="s">
        <v>46</v>
      </c>
      <c r="E402" s="27" t="s">
        <v>47</v>
      </c>
      <c r="F402" s="28">
        <v>40</v>
      </c>
      <c r="G402" s="57">
        <v>3.05</v>
      </c>
      <c r="H402" s="57">
        <v>0.25</v>
      </c>
      <c r="I402" s="58">
        <v>20.07</v>
      </c>
      <c r="J402" s="28">
        <v>94.73</v>
      </c>
      <c r="K402" s="29">
        <v>1</v>
      </c>
      <c r="L402" s="59">
        <v>6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3"/>
      <c r="B403" s="24"/>
      <c r="C403" s="25"/>
      <c r="D403" s="31" t="s">
        <v>48</v>
      </c>
      <c r="E403" s="27" t="s">
        <v>31</v>
      </c>
      <c r="F403" s="28">
        <v>30</v>
      </c>
      <c r="G403" s="57">
        <v>1.99</v>
      </c>
      <c r="H403" s="57">
        <v>0.26</v>
      </c>
      <c r="I403" s="58">
        <v>12.72</v>
      </c>
      <c r="J403" s="28">
        <v>61.19</v>
      </c>
      <c r="K403" s="29">
        <v>2</v>
      </c>
      <c r="L403" s="59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3"/>
      <c r="B404" s="24"/>
      <c r="C404" s="25"/>
      <c r="D404" s="26" t="s">
        <v>32</v>
      </c>
      <c r="E404" s="73" t="s">
        <v>91</v>
      </c>
      <c r="F404" s="28">
        <v>100</v>
      </c>
      <c r="G404" s="98">
        <v>0.9</v>
      </c>
      <c r="H404" s="98">
        <v>0.2</v>
      </c>
      <c r="I404" s="107">
        <v>8</v>
      </c>
      <c r="J404" s="28">
        <v>47</v>
      </c>
      <c r="K404" s="29">
        <v>338</v>
      </c>
      <c r="L404" s="100">
        <v>15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3"/>
      <c r="B405" s="24"/>
      <c r="C405" s="25"/>
      <c r="D405" s="26"/>
      <c r="E405" s="27"/>
      <c r="F405" s="28"/>
      <c r="G405" s="28"/>
      <c r="H405" s="28"/>
      <c r="I405" s="28"/>
      <c r="J405" s="28"/>
      <c r="K405" s="29"/>
      <c r="L405" s="2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32"/>
      <c r="B406" s="33"/>
      <c r="C406" s="34"/>
      <c r="D406" s="35" t="s">
        <v>34</v>
      </c>
      <c r="E406" s="36"/>
      <c r="F406" s="37">
        <f t="shared" ref="F406:J406" si="120">SUM(F397:F405)</f>
        <v>870</v>
      </c>
      <c r="G406" s="71">
        <f t="shared" si="120"/>
        <v>26.639999999999997</v>
      </c>
      <c r="H406" s="71">
        <f t="shared" si="120"/>
        <v>27.65</v>
      </c>
      <c r="I406" s="71">
        <f t="shared" si="120"/>
        <v>117.06</v>
      </c>
      <c r="J406" s="37">
        <f t="shared" si="120"/>
        <v>822.5</v>
      </c>
      <c r="K406" s="38"/>
      <c r="L406" s="71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39">
        <f t="shared" ref="A407:B407" si="121">A385</f>
        <v>2</v>
      </c>
      <c r="B407" s="40">
        <f t="shared" si="121"/>
        <v>3</v>
      </c>
      <c r="C407" s="41" t="s">
        <v>51</v>
      </c>
      <c r="D407" s="42" t="s">
        <v>52</v>
      </c>
      <c r="E407" s="27"/>
      <c r="F407" s="28"/>
      <c r="G407" s="28"/>
      <c r="H407" s="28"/>
      <c r="I407" s="28"/>
      <c r="J407" s="28"/>
      <c r="K407" s="29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3"/>
      <c r="B408" s="24"/>
      <c r="C408" s="25"/>
      <c r="D408" s="42" t="s">
        <v>44</v>
      </c>
      <c r="E408" s="27"/>
      <c r="F408" s="28"/>
      <c r="G408" s="28"/>
      <c r="H408" s="28"/>
      <c r="I408" s="28"/>
      <c r="J408" s="28"/>
      <c r="K408" s="29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29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3"/>
      <c r="B410" s="24"/>
      <c r="C410" s="25"/>
      <c r="D410" s="26"/>
      <c r="E410" s="27"/>
      <c r="F410" s="28"/>
      <c r="G410" s="28"/>
      <c r="H410" s="28"/>
      <c r="I410" s="28"/>
      <c r="J410" s="28"/>
      <c r="K410" s="29"/>
      <c r="L410" s="2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32"/>
      <c r="B411" s="33"/>
      <c r="C411" s="34"/>
      <c r="D411" s="35" t="s">
        <v>34</v>
      </c>
      <c r="E411" s="36"/>
      <c r="F411" s="37">
        <f t="shared" ref="F411:J411" si="122">SUM(F407:F410)</f>
        <v>0</v>
      </c>
      <c r="G411" s="37">
        <f t="shared" si="122"/>
        <v>0</v>
      </c>
      <c r="H411" s="37">
        <f t="shared" si="122"/>
        <v>0</v>
      </c>
      <c r="I411" s="37">
        <f t="shared" si="122"/>
        <v>0</v>
      </c>
      <c r="J411" s="37">
        <f t="shared" si="122"/>
        <v>0</v>
      </c>
      <c r="K411" s="38"/>
      <c r="L411" s="37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39">
        <f t="shared" ref="A412:B412" si="123">A385</f>
        <v>2</v>
      </c>
      <c r="B412" s="40">
        <f t="shared" si="123"/>
        <v>3</v>
      </c>
      <c r="C412" s="41" t="s">
        <v>53</v>
      </c>
      <c r="D412" s="31" t="s">
        <v>24</v>
      </c>
      <c r="E412" s="27"/>
      <c r="F412" s="28"/>
      <c r="G412" s="28"/>
      <c r="H412" s="28"/>
      <c r="I412" s="28"/>
      <c r="J412" s="28"/>
      <c r="K412" s="29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3"/>
      <c r="B413" s="24"/>
      <c r="C413" s="25"/>
      <c r="D413" s="31" t="s">
        <v>43</v>
      </c>
      <c r="E413" s="27"/>
      <c r="F413" s="28"/>
      <c r="G413" s="28"/>
      <c r="H413" s="28"/>
      <c r="I413" s="28"/>
      <c r="J413" s="28"/>
      <c r="K413" s="29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3"/>
      <c r="B414" s="24"/>
      <c r="C414" s="25"/>
      <c r="D414" s="31" t="s">
        <v>44</v>
      </c>
      <c r="E414" s="27"/>
      <c r="F414" s="28"/>
      <c r="G414" s="28"/>
      <c r="H414" s="28"/>
      <c r="I414" s="28"/>
      <c r="J414" s="28"/>
      <c r="K414" s="29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3"/>
      <c r="B415" s="24"/>
      <c r="C415" s="25"/>
      <c r="D415" s="31" t="s">
        <v>30</v>
      </c>
      <c r="E415" s="27"/>
      <c r="F415" s="28"/>
      <c r="G415" s="28"/>
      <c r="H415" s="28"/>
      <c r="I415" s="28"/>
      <c r="J415" s="28"/>
      <c r="K415" s="29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29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3"/>
      <c r="B417" s="24"/>
      <c r="C417" s="25"/>
      <c r="D417" s="26"/>
      <c r="E417" s="27"/>
      <c r="F417" s="28"/>
      <c r="G417" s="28"/>
      <c r="H417" s="28"/>
      <c r="I417" s="28"/>
      <c r="J417" s="28"/>
      <c r="K417" s="29"/>
      <c r="L417" s="2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32"/>
      <c r="B418" s="33"/>
      <c r="C418" s="34"/>
      <c r="D418" s="35" t="s">
        <v>34</v>
      </c>
      <c r="E418" s="36"/>
      <c r="F418" s="37">
        <f t="shared" ref="F418:J418" si="124">SUM(F412:F417)</f>
        <v>0</v>
      </c>
      <c r="G418" s="37">
        <f t="shared" si="124"/>
        <v>0</v>
      </c>
      <c r="H418" s="37">
        <f t="shared" si="124"/>
        <v>0</v>
      </c>
      <c r="I418" s="37">
        <f t="shared" si="124"/>
        <v>0</v>
      </c>
      <c r="J418" s="37">
        <f t="shared" si="124"/>
        <v>0</v>
      </c>
      <c r="K418" s="38"/>
      <c r="L418" s="37" t="str">
        <f ca="1"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39">
        <f t="shared" ref="A419:B419" si="125">A385</f>
        <v>2</v>
      </c>
      <c r="B419" s="40">
        <f t="shared" si="125"/>
        <v>3</v>
      </c>
      <c r="C419" s="41" t="s">
        <v>54</v>
      </c>
      <c r="D419" s="42" t="s">
        <v>55</v>
      </c>
      <c r="E419" s="27"/>
      <c r="F419" s="28"/>
      <c r="G419" s="28"/>
      <c r="H419" s="28"/>
      <c r="I419" s="28"/>
      <c r="J419" s="28"/>
      <c r="K419" s="29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3"/>
      <c r="B420" s="24"/>
      <c r="C420" s="25"/>
      <c r="D420" s="42" t="s">
        <v>52</v>
      </c>
      <c r="E420" s="27"/>
      <c r="F420" s="28"/>
      <c r="G420" s="28"/>
      <c r="H420" s="28"/>
      <c r="I420" s="28"/>
      <c r="J420" s="28"/>
      <c r="K420" s="29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3"/>
      <c r="B421" s="24"/>
      <c r="C421" s="25"/>
      <c r="D421" s="42" t="s">
        <v>44</v>
      </c>
      <c r="E421" s="27"/>
      <c r="F421" s="28"/>
      <c r="G421" s="28"/>
      <c r="H421" s="28"/>
      <c r="I421" s="28"/>
      <c r="J421" s="28"/>
      <c r="K421" s="29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3"/>
      <c r="B422" s="24"/>
      <c r="C422" s="25"/>
      <c r="D422" s="42" t="s">
        <v>32</v>
      </c>
      <c r="E422" s="27"/>
      <c r="F422" s="28"/>
      <c r="G422" s="28"/>
      <c r="H422" s="28"/>
      <c r="I422" s="28"/>
      <c r="J422" s="28"/>
      <c r="K422" s="29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29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3"/>
      <c r="B424" s="24"/>
      <c r="C424" s="25"/>
      <c r="D424" s="26"/>
      <c r="E424" s="27"/>
      <c r="F424" s="28"/>
      <c r="G424" s="28"/>
      <c r="H424" s="28"/>
      <c r="I424" s="28"/>
      <c r="J424" s="28"/>
      <c r="K424" s="29"/>
      <c r="L424" s="2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32"/>
      <c r="B425" s="33"/>
      <c r="C425" s="34"/>
      <c r="D425" s="43" t="s">
        <v>34</v>
      </c>
      <c r="E425" s="36"/>
      <c r="F425" s="37">
        <f t="shared" ref="F425:J425" si="126">SUM(F419:F424)</f>
        <v>0</v>
      </c>
      <c r="G425" s="37">
        <f t="shared" si="126"/>
        <v>0</v>
      </c>
      <c r="H425" s="37">
        <f t="shared" si="126"/>
        <v>0</v>
      </c>
      <c r="I425" s="37">
        <f t="shared" si="126"/>
        <v>0</v>
      </c>
      <c r="J425" s="37">
        <f t="shared" si="126"/>
        <v>0</v>
      </c>
      <c r="K425" s="38"/>
      <c r="L425" s="37" t="str">
        <f ca="1"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44">
        <f t="shared" ref="A426:B426" si="127">A385</f>
        <v>2</v>
      </c>
      <c r="B426" s="45">
        <f t="shared" si="127"/>
        <v>3</v>
      </c>
      <c r="C426" s="122" t="s">
        <v>56</v>
      </c>
      <c r="D426" s="123"/>
      <c r="E426" s="46"/>
      <c r="F426" s="47">
        <f t="shared" ref="F426:J426" si="128">F392+F396+F406+F411+F418+F425</f>
        <v>1420</v>
      </c>
      <c r="G426" s="76">
        <f t="shared" si="128"/>
        <v>44.709999999999994</v>
      </c>
      <c r="H426" s="76">
        <f t="shared" si="128"/>
        <v>46.46</v>
      </c>
      <c r="I426" s="76">
        <f t="shared" si="128"/>
        <v>196.9</v>
      </c>
      <c r="J426" s="47">
        <f t="shared" si="128"/>
        <v>1406.47</v>
      </c>
      <c r="K426" s="48"/>
      <c r="L426" s="47" t="str">
        <f ca="1"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15">
        <v>2</v>
      </c>
      <c r="B427" s="16">
        <v>4</v>
      </c>
      <c r="C427" s="17" t="s">
        <v>23</v>
      </c>
      <c r="D427" s="18" t="s">
        <v>24</v>
      </c>
      <c r="E427" s="19" t="s">
        <v>111</v>
      </c>
      <c r="F427" s="20">
        <v>200</v>
      </c>
      <c r="G427" s="20">
        <v>10.17</v>
      </c>
      <c r="H427" s="20">
        <v>15.35</v>
      </c>
      <c r="I427" s="20">
        <v>35.18</v>
      </c>
      <c r="J427" s="20">
        <v>328.01</v>
      </c>
      <c r="K427" s="22">
        <v>265</v>
      </c>
      <c r="L427" s="21">
        <v>62</v>
      </c>
      <c r="M427" s="108"/>
      <c r="N427" s="109"/>
      <c r="O427" s="109"/>
      <c r="P427" s="109"/>
      <c r="Q427" s="109"/>
      <c r="R427" s="109"/>
      <c r="S427" s="109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3"/>
      <c r="B428" s="24"/>
      <c r="C428" s="25"/>
      <c r="D428" s="26" t="s">
        <v>37</v>
      </c>
      <c r="E428" s="27" t="s">
        <v>85</v>
      </c>
      <c r="F428" s="28">
        <v>60</v>
      </c>
      <c r="G428" s="72">
        <v>0.48</v>
      </c>
      <c r="H428" s="72">
        <v>0.06</v>
      </c>
      <c r="I428" s="72">
        <v>1.5</v>
      </c>
      <c r="J428" s="28">
        <v>8.4</v>
      </c>
      <c r="K428" s="29">
        <v>71</v>
      </c>
      <c r="L428" s="30">
        <v>16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3"/>
      <c r="B429" s="24"/>
      <c r="C429" s="25"/>
      <c r="D429" s="31" t="s">
        <v>28</v>
      </c>
      <c r="E429" s="27" t="s">
        <v>75</v>
      </c>
      <c r="F429" s="28">
        <v>200</v>
      </c>
      <c r="G429" s="28">
        <v>4.24</v>
      </c>
      <c r="H429" s="28">
        <v>3.65</v>
      </c>
      <c r="I429" s="28">
        <v>13.78</v>
      </c>
      <c r="J429" s="28">
        <v>105.97</v>
      </c>
      <c r="K429" s="29">
        <v>27</v>
      </c>
      <c r="L429" s="30">
        <v>24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3"/>
      <c r="B430" s="24"/>
      <c r="C430" s="25"/>
      <c r="D430" s="31" t="s">
        <v>30</v>
      </c>
      <c r="E430" s="27" t="s">
        <v>70</v>
      </c>
      <c r="F430" s="28">
        <v>40</v>
      </c>
      <c r="G430" s="28">
        <f>1.53+1.32</f>
        <v>2.85</v>
      </c>
      <c r="H430" s="28">
        <f>0.12+0.18</f>
        <v>0.3</v>
      </c>
      <c r="I430" s="28">
        <f>10.04+8.48</f>
        <v>18.52</v>
      </c>
      <c r="J430" s="28">
        <f>47.36+40.79</f>
        <v>88.15</v>
      </c>
      <c r="K430" s="78">
        <v>45689</v>
      </c>
      <c r="L430" s="30">
        <v>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3"/>
      <c r="B431" s="24"/>
      <c r="C431" s="25"/>
      <c r="D431" s="31" t="s">
        <v>32</v>
      </c>
      <c r="E431" s="27"/>
      <c r="F431" s="28"/>
      <c r="G431" s="28"/>
      <c r="H431" s="28"/>
      <c r="I431" s="28"/>
      <c r="J431" s="28"/>
      <c r="K431" s="29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29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3"/>
      <c r="B433" s="24"/>
      <c r="C433" s="25"/>
      <c r="D433" s="26"/>
      <c r="E433" s="27"/>
      <c r="F433" s="28"/>
      <c r="G433" s="28"/>
      <c r="H433" s="28"/>
      <c r="I433" s="28"/>
      <c r="J433" s="28"/>
      <c r="K433" s="29"/>
      <c r="L433" s="2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32"/>
      <c r="B434" s="33"/>
      <c r="C434" s="34"/>
      <c r="D434" s="35" t="s">
        <v>34</v>
      </c>
      <c r="E434" s="36"/>
      <c r="F434" s="37">
        <f t="shared" ref="F434:J434" si="129">SUM(F427:F433)</f>
        <v>500</v>
      </c>
      <c r="G434" s="37">
        <f t="shared" si="129"/>
        <v>17.740000000000002</v>
      </c>
      <c r="H434" s="37">
        <f t="shared" si="129"/>
        <v>19.36</v>
      </c>
      <c r="I434" s="37">
        <f t="shared" si="129"/>
        <v>68.98</v>
      </c>
      <c r="J434" s="37">
        <f t="shared" si="129"/>
        <v>530.53</v>
      </c>
      <c r="K434" s="38"/>
      <c r="L434" s="37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39">
        <f t="shared" ref="A435:B435" si="130">A427</f>
        <v>2</v>
      </c>
      <c r="B435" s="40">
        <f t="shared" si="130"/>
        <v>4</v>
      </c>
      <c r="C435" s="41" t="s">
        <v>35</v>
      </c>
      <c r="D435" s="42" t="s">
        <v>32</v>
      </c>
      <c r="E435" s="27"/>
      <c r="F435" s="28"/>
      <c r="G435" s="28"/>
      <c r="H435" s="28"/>
      <c r="I435" s="28"/>
      <c r="J435" s="28"/>
      <c r="K435" s="29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29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3"/>
      <c r="B437" s="24"/>
      <c r="C437" s="25"/>
      <c r="D437" s="26"/>
      <c r="E437" s="27"/>
      <c r="F437" s="28"/>
      <c r="G437" s="28"/>
      <c r="H437" s="28"/>
      <c r="I437" s="28"/>
      <c r="J437" s="28"/>
      <c r="K437" s="29"/>
      <c r="L437" s="2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32"/>
      <c r="B438" s="33"/>
      <c r="C438" s="34"/>
      <c r="D438" s="35" t="s">
        <v>34</v>
      </c>
      <c r="E438" s="36"/>
      <c r="F438" s="37">
        <f t="shared" ref="F438:J438" si="131">SUM(F435:F437)</f>
        <v>0</v>
      </c>
      <c r="G438" s="37">
        <f t="shared" si="131"/>
        <v>0</v>
      </c>
      <c r="H438" s="37">
        <f t="shared" si="131"/>
        <v>0</v>
      </c>
      <c r="I438" s="37">
        <f t="shared" si="131"/>
        <v>0</v>
      </c>
      <c r="J438" s="37">
        <f t="shared" si="131"/>
        <v>0</v>
      </c>
      <c r="K438" s="38"/>
      <c r="L438" s="37" t="str">
        <f ca="1"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39">
        <f t="shared" ref="A439:B439" si="132">A427</f>
        <v>2</v>
      </c>
      <c r="B439" s="40">
        <f t="shared" si="132"/>
        <v>4</v>
      </c>
      <c r="C439" s="41" t="s">
        <v>36</v>
      </c>
      <c r="D439" s="31" t="s">
        <v>37</v>
      </c>
      <c r="E439" s="27"/>
      <c r="F439" s="28"/>
      <c r="G439" s="28"/>
      <c r="H439" s="28"/>
      <c r="I439" s="28"/>
      <c r="J439" s="28"/>
      <c r="K439" s="29"/>
      <c r="L439" s="2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3"/>
      <c r="B440" s="24"/>
      <c r="C440" s="25"/>
      <c r="D440" s="31" t="s">
        <v>39</v>
      </c>
      <c r="E440" s="27" t="s">
        <v>112</v>
      </c>
      <c r="F440" s="28">
        <v>200</v>
      </c>
      <c r="G440" s="57">
        <v>3.07</v>
      </c>
      <c r="H440" s="57">
        <v>6.56</v>
      </c>
      <c r="I440" s="58">
        <v>17.600000000000001</v>
      </c>
      <c r="J440" s="57">
        <v>146.74</v>
      </c>
      <c r="K440" s="29" t="s">
        <v>113</v>
      </c>
      <c r="L440" s="59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3"/>
      <c r="B441" s="24"/>
      <c r="C441" s="25"/>
      <c r="D441" s="31" t="s">
        <v>41</v>
      </c>
      <c r="E441" s="27" t="s">
        <v>114</v>
      </c>
      <c r="F441" s="30">
        <v>240</v>
      </c>
      <c r="G441" s="57">
        <v>18.850000000000001</v>
      </c>
      <c r="H441" s="57">
        <v>19.97</v>
      </c>
      <c r="I441" s="58">
        <v>38.020000000000003</v>
      </c>
      <c r="J441" s="57">
        <v>410.11</v>
      </c>
      <c r="K441" s="29">
        <v>224</v>
      </c>
      <c r="L441" s="59">
        <v>69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3"/>
      <c r="B442" s="24"/>
      <c r="C442" s="25"/>
      <c r="D442" s="31" t="s">
        <v>43</v>
      </c>
      <c r="E442" s="27"/>
      <c r="F442" s="28"/>
      <c r="G442" s="80"/>
      <c r="H442" s="80"/>
      <c r="I442" s="81"/>
      <c r="J442" s="80"/>
      <c r="K442" s="29"/>
      <c r="L442" s="8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3"/>
      <c r="B443" s="24"/>
      <c r="C443" s="25"/>
      <c r="D443" s="31" t="s">
        <v>44</v>
      </c>
      <c r="E443" s="27" t="s">
        <v>115</v>
      </c>
      <c r="F443" s="28">
        <v>200</v>
      </c>
      <c r="G443" s="57">
        <v>0.97</v>
      </c>
      <c r="H443" s="57">
        <v>0.19</v>
      </c>
      <c r="I443" s="58">
        <v>19.59</v>
      </c>
      <c r="J443" s="57">
        <v>83.42</v>
      </c>
      <c r="K443" s="29">
        <v>389</v>
      </c>
      <c r="L443" s="59">
        <v>18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3"/>
      <c r="B444" s="24"/>
      <c r="C444" s="25"/>
      <c r="D444" s="31" t="s">
        <v>46</v>
      </c>
      <c r="E444" s="27" t="s">
        <v>47</v>
      </c>
      <c r="F444" s="28">
        <v>30</v>
      </c>
      <c r="G444" s="57">
        <v>2.29</v>
      </c>
      <c r="H444" s="57">
        <v>0.19</v>
      </c>
      <c r="I444" s="58">
        <v>15.05</v>
      </c>
      <c r="J444" s="57">
        <v>71.05</v>
      </c>
      <c r="K444" s="29">
        <v>1</v>
      </c>
      <c r="L444" s="59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3"/>
      <c r="B445" s="24"/>
      <c r="C445" s="25"/>
      <c r="D445" s="31" t="s">
        <v>48</v>
      </c>
      <c r="E445" s="27" t="s">
        <v>31</v>
      </c>
      <c r="F445" s="28">
        <v>20</v>
      </c>
      <c r="G445" s="57">
        <v>1.32</v>
      </c>
      <c r="H445" s="57">
        <v>0.18</v>
      </c>
      <c r="I445" s="58">
        <v>8.48</v>
      </c>
      <c r="J445" s="57">
        <v>40.79</v>
      </c>
      <c r="K445" s="29">
        <v>2</v>
      </c>
      <c r="L445" s="59">
        <v>3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3"/>
      <c r="B446" s="24"/>
      <c r="C446" s="25"/>
      <c r="D446" s="26" t="s">
        <v>32</v>
      </c>
      <c r="E446" s="73" t="s">
        <v>91</v>
      </c>
      <c r="F446" s="28">
        <v>100</v>
      </c>
      <c r="G446" s="98">
        <v>0.4</v>
      </c>
      <c r="H446" s="98">
        <v>0.3</v>
      </c>
      <c r="I446" s="99">
        <v>10.3</v>
      </c>
      <c r="J446" s="98">
        <v>47</v>
      </c>
      <c r="K446" s="29">
        <v>338</v>
      </c>
      <c r="L446" s="100">
        <v>15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3"/>
      <c r="B447" s="24"/>
      <c r="C447" s="25"/>
      <c r="D447" s="26"/>
      <c r="E447" s="27"/>
      <c r="F447" s="28"/>
      <c r="G447" s="28"/>
      <c r="H447" s="28"/>
      <c r="I447" s="28"/>
      <c r="J447" s="28"/>
      <c r="K447" s="29"/>
      <c r="L447" s="6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32"/>
      <c r="B448" s="33"/>
      <c r="C448" s="34"/>
      <c r="D448" s="35" t="s">
        <v>34</v>
      </c>
      <c r="E448" s="36"/>
      <c r="F448" s="37">
        <f t="shared" ref="F448:J448" si="133">SUM(F439:F447)</f>
        <v>790</v>
      </c>
      <c r="G448" s="37">
        <f t="shared" si="133"/>
        <v>26.9</v>
      </c>
      <c r="H448" s="37">
        <f t="shared" si="133"/>
        <v>27.39</v>
      </c>
      <c r="I448" s="37">
        <f t="shared" si="133"/>
        <v>109.04</v>
      </c>
      <c r="J448" s="37">
        <f t="shared" si="133"/>
        <v>799.1099999999999</v>
      </c>
      <c r="K448" s="38"/>
      <c r="L448" s="37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39">
        <f t="shared" ref="A449:B449" si="134">A427</f>
        <v>2</v>
      </c>
      <c r="B449" s="40">
        <f t="shared" si="134"/>
        <v>4</v>
      </c>
      <c r="C449" s="41" t="s">
        <v>51</v>
      </c>
      <c r="D449" s="42" t="s">
        <v>52</v>
      </c>
      <c r="E449" s="27"/>
      <c r="F449" s="28"/>
      <c r="G449" s="28"/>
      <c r="H449" s="28"/>
      <c r="I449" s="28"/>
      <c r="J449" s="28"/>
      <c r="K449" s="29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3"/>
      <c r="B450" s="24"/>
      <c r="C450" s="25"/>
      <c r="D450" s="42" t="s">
        <v>44</v>
      </c>
      <c r="E450" s="27"/>
      <c r="F450" s="28"/>
      <c r="G450" s="28"/>
      <c r="H450" s="28"/>
      <c r="I450" s="28"/>
      <c r="J450" s="28"/>
      <c r="K450" s="29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29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3"/>
      <c r="B452" s="24"/>
      <c r="C452" s="25"/>
      <c r="D452" s="26"/>
      <c r="E452" s="27"/>
      <c r="F452" s="28"/>
      <c r="G452" s="28"/>
      <c r="H452" s="28"/>
      <c r="I452" s="28"/>
      <c r="J452" s="28"/>
      <c r="K452" s="29"/>
      <c r="L452" s="2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32"/>
      <c r="B453" s="33"/>
      <c r="C453" s="34"/>
      <c r="D453" s="35" t="s">
        <v>34</v>
      </c>
      <c r="E453" s="36"/>
      <c r="F453" s="37">
        <f t="shared" ref="F453:J453" si="135">SUM(F449:F452)</f>
        <v>0</v>
      </c>
      <c r="G453" s="37">
        <f t="shared" si="135"/>
        <v>0</v>
      </c>
      <c r="H453" s="37">
        <f t="shared" si="135"/>
        <v>0</v>
      </c>
      <c r="I453" s="37">
        <f t="shared" si="135"/>
        <v>0</v>
      </c>
      <c r="J453" s="37">
        <f t="shared" si="135"/>
        <v>0</v>
      </c>
      <c r="K453" s="38"/>
      <c r="L453" s="37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39">
        <f t="shared" ref="A454:B454" si="136">A427</f>
        <v>2</v>
      </c>
      <c r="B454" s="40">
        <f t="shared" si="136"/>
        <v>4</v>
      </c>
      <c r="C454" s="41" t="s">
        <v>53</v>
      </c>
      <c r="D454" s="31" t="s">
        <v>24</v>
      </c>
      <c r="E454" s="27"/>
      <c r="F454" s="28"/>
      <c r="G454" s="28"/>
      <c r="H454" s="28"/>
      <c r="I454" s="28"/>
      <c r="J454" s="28"/>
      <c r="K454" s="29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3"/>
      <c r="B455" s="24"/>
      <c r="C455" s="25"/>
      <c r="D455" s="31" t="s">
        <v>43</v>
      </c>
      <c r="E455" s="27"/>
      <c r="F455" s="28"/>
      <c r="G455" s="28"/>
      <c r="H455" s="28"/>
      <c r="I455" s="28"/>
      <c r="J455" s="28"/>
      <c r="K455" s="29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3"/>
      <c r="B456" s="24"/>
      <c r="C456" s="25"/>
      <c r="D456" s="31" t="s">
        <v>44</v>
      </c>
      <c r="E456" s="27"/>
      <c r="F456" s="28"/>
      <c r="G456" s="28"/>
      <c r="H456" s="28"/>
      <c r="I456" s="28"/>
      <c r="J456" s="28"/>
      <c r="K456" s="29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3"/>
      <c r="B457" s="24"/>
      <c r="C457" s="25"/>
      <c r="D457" s="31" t="s">
        <v>30</v>
      </c>
      <c r="E457" s="27"/>
      <c r="F457" s="28"/>
      <c r="G457" s="28"/>
      <c r="H457" s="28"/>
      <c r="I457" s="28"/>
      <c r="J457" s="28"/>
      <c r="K457" s="29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29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3"/>
      <c r="B459" s="24"/>
      <c r="C459" s="25"/>
      <c r="D459" s="26"/>
      <c r="E459" s="27"/>
      <c r="F459" s="28"/>
      <c r="G459" s="28"/>
      <c r="H459" s="28"/>
      <c r="I459" s="28"/>
      <c r="J459" s="28"/>
      <c r="K459" s="29"/>
      <c r="L459" s="2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32"/>
      <c r="B460" s="33"/>
      <c r="C460" s="34"/>
      <c r="D460" s="35" t="s">
        <v>34</v>
      </c>
      <c r="E460" s="36"/>
      <c r="F460" s="37">
        <f t="shared" ref="F460:J460" si="137">SUM(F454:F459)</f>
        <v>0</v>
      </c>
      <c r="G460" s="37">
        <f t="shared" si="137"/>
        <v>0</v>
      </c>
      <c r="H460" s="37">
        <f t="shared" si="137"/>
        <v>0</v>
      </c>
      <c r="I460" s="37">
        <f t="shared" si="137"/>
        <v>0</v>
      </c>
      <c r="J460" s="37">
        <f t="shared" si="137"/>
        <v>0</v>
      </c>
      <c r="K460" s="38"/>
      <c r="L460" s="37" t="str">
        <f ca="1"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39">
        <f t="shared" ref="A461:B461" si="138">A427</f>
        <v>2</v>
      </c>
      <c r="B461" s="40">
        <f t="shared" si="138"/>
        <v>4</v>
      </c>
      <c r="C461" s="41" t="s">
        <v>54</v>
      </c>
      <c r="D461" s="42" t="s">
        <v>55</v>
      </c>
      <c r="E461" s="27"/>
      <c r="F461" s="28"/>
      <c r="G461" s="28"/>
      <c r="H461" s="28"/>
      <c r="I461" s="28"/>
      <c r="J461" s="28"/>
      <c r="K461" s="29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3"/>
      <c r="B462" s="24"/>
      <c r="C462" s="25"/>
      <c r="D462" s="42" t="s">
        <v>52</v>
      </c>
      <c r="E462" s="27"/>
      <c r="F462" s="28"/>
      <c r="G462" s="28"/>
      <c r="H462" s="28"/>
      <c r="I462" s="28"/>
      <c r="J462" s="28"/>
      <c r="K462" s="29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3"/>
      <c r="B463" s="24"/>
      <c r="C463" s="25"/>
      <c r="D463" s="42" t="s">
        <v>44</v>
      </c>
      <c r="E463" s="27"/>
      <c r="F463" s="28"/>
      <c r="G463" s="28"/>
      <c r="H463" s="28"/>
      <c r="I463" s="28"/>
      <c r="J463" s="28"/>
      <c r="K463" s="29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3"/>
      <c r="B464" s="24"/>
      <c r="C464" s="25"/>
      <c r="D464" s="42" t="s">
        <v>32</v>
      </c>
      <c r="E464" s="27"/>
      <c r="F464" s="28"/>
      <c r="G464" s="28"/>
      <c r="H464" s="28"/>
      <c r="I464" s="28"/>
      <c r="J464" s="28"/>
      <c r="K464" s="29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29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3"/>
      <c r="B466" s="24"/>
      <c r="C466" s="25"/>
      <c r="D466" s="26"/>
      <c r="E466" s="27"/>
      <c r="F466" s="28"/>
      <c r="G466" s="28"/>
      <c r="H466" s="28"/>
      <c r="I466" s="28"/>
      <c r="J466" s="28"/>
      <c r="K466" s="29"/>
      <c r="L466" s="2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32"/>
      <c r="B467" s="33"/>
      <c r="C467" s="34"/>
      <c r="D467" s="43" t="s">
        <v>34</v>
      </c>
      <c r="E467" s="36"/>
      <c r="F467" s="37">
        <f t="shared" ref="F467:J467" si="139">SUM(F461:F466)</f>
        <v>0</v>
      </c>
      <c r="G467" s="37">
        <f t="shared" si="139"/>
        <v>0</v>
      </c>
      <c r="H467" s="37">
        <f t="shared" si="139"/>
        <v>0</v>
      </c>
      <c r="I467" s="37">
        <f t="shared" si="139"/>
        <v>0</v>
      </c>
      <c r="J467" s="37">
        <f t="shared" si="139"/>
        <v>0</v>
      </c>
      <c r="K467" s="38"/>
      <c r="L467" s="37" t="str">
        <f ca="1"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44">
        <f t="shared" ref="A468:B468" si="140">A427</f>
        <v>2</v>
      </c>
      <c r="B468" s="45">
        <f t="shared" si="140"/>
        <v>4</v>
      </c>
      <c r="C468" s="122" t="s">
        <v>56</v>
      </c>
      <c r="D468" s="123"/>
      <c r="E468" s="46"/>
      <c r="F468" s="47">
        <f t="shared" ref="F468:J468" si="141">F434+F438+F448+F453+F460+F467</f>
        <v>1290</v>
      </c>
      <c r="G468" s="47">
        <f t="shared" si="141"/>
        <v>44.64</v>
      </c>
      <c r="H468" s="47">
        <f t="shared" si="141"/>
        <v>46.75</v>
      </c>
      <c r="I468" s="47">
        <f t="shared" si="141"/>
        <v>178.02</v>
      </c>
      <c r="J468" s="47">
        <f t="shared" si="141"/>
        <v>1329.6399999999999</v>
      </c>
      <c r="K468" s="48"/>
      <c r="L468" s="47" t="str">
        <f ca="1"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15">
        <v>2</v>
      </c>
      <c r="B469" s="16">
        <v>5</v>
      </c>
      <c r="C469" s="17" t="s">
        <v>23</v>
      </c>
      <c r="D469" s="18" t="s">
        <v>24</v>
      </c>
      <c r="E469" s="19" t="s">
        <v>116</v>
      </c>
      <c r="F469" s="20">
        <v>240</v>
      </c>
      <c r="G469" s="52">
        <v>15.43</v>
      </c>
      <c r="H469" s="52">
        <v>13.46</v>
      </c>
      <c r="I469" s="53">
        <v>47.69</v>
      </c>
      <c r="J469" s="20">
        <f>203.66+138.04</f>
        <v>341.7</v>
      </c>
      <c r="K469" s="22" t="s">
        <v>117</v>
      </c>
      <c r="L469" s="21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3"/>
      <c r="B470" s="24"/>
      <c r="C470" s="25"/>
      <c r="D470" s="26" t="s">
        <v>37</v>
      </c>
      <c r="E470" s="27" t="s">
        <v>118</v>
      </c>
      <c r="F470" s="28">
        <v>60</v>
      </c>
      <c r="G470" s="57">
        <v>0.8</v>
      </c>
      <c r="H470" s="57">
        <v>3.06</v>
      </c>
      <c r="I470" s="58">
        <v>3.85</v>
      </c>
      <c r="J470" s="28">
        <v>46.49</v>
      </c>
      <c r="K470" s="29">
        <v>29</v>
      </c>
      <c r="L470" s="30">
        <v>20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3"/>
      <c r="B471" s="24"/>
      <c r="C471" s="25"/>
      <c r="D471" s="31" t="s">
        <v>28</v>
      </c>
      <c r="E471" s="27" t="s">
        <v>95</v>
      </c>
      <c r="F471" s="28">
        <v>200</v>
      </c>
      <c r="G471" s="57">
        <v>0</v>
      </c>
      <c r="H471" s="57">
        <v>0</v>
      </c>
      <c r="I471" s="58">
        <v>6.78</v>
      </c>
      <c r="J471" s="28">
        <v>27.09</v>
      </c>
      <c r="K471" s="29">
        <v>349</v>
      </c>
      <c r="L471" s="30">
        <v>22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3"/>
      <c r="B472" s="24"/>
      <c r="C472" s="25"/>
      <c r="D472" s="31" t="s">
        <v>30</v>
      </c>
      <c r="E472" s="27" t="s">
        <v>47</v>
      </c>
      <c r="F472" s="28">
        <v>30</v>
      </c>
      <c r="G472" s="57">
        <v>2.29</v>
      </c>
      <c r="H472" s="57">
        <v>0.19</v>
      </c>
      <c r="I472" s="58">
        <v>15.05</v>
      </c>
      <c r="J472" s="28">
        <v>71.05</v>
      </c>
      <c r="K472" s="29">
        <v>1</v>
      </c>
      <c r="L472" s="30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3"/>
      <c r="B473" s="24"/>
      <c r="C473" s="25"/>
      <c r="D473" s="31" t="s">
        <v>32</v>
      </c>
      <c r="E473" s="27"/>
      <c r="F473" s="28"/>
      <c r="G473" s="28"/>
      <c r="H473" s="28"/>
      <c r="I473" s="28"/>
      <c r="J473" s="28"/>
      <c r="K473" s="29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3"/>
      <c r="B475" s="24"/>
      <c r="C475" s="25"/>
      <c r="D475" s="26"/>
      <c r="E475" s="27"/>
      <c r="F475" s="28"/>
      <c r="G475" s="28"/>
      <c r="H475" s="28"/>
      <c r="I475" s="28"/>
      <c r="J475" s="28"/>
      <c r="K475" s="29"/>
      <c r="L475" s="2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32"/>
      <c r="B476" s="33"/>
      <c r="C476" s="34"/>
      <c r="D476" s="35" t="s">
        <v>34</v>
      </c>
      <c r="E476" s="36"/>
      <c r="F476" s="37">
        <f t="shared" ref="F476:J476" si="142">SUM(F469:F475)</f>
        <v>530</v>
      </c>
      <c r="G476" s="71">
        <f t="shared" si="142"/>
        <v>18.52</v>
      </c>
      <c r="H476" s="71">
        <f t="shared" si="142"/>
        <v>16.71</v>
      </c>
      <c r="I476" s="71">
        <f t="shared" si="142"/>
        <v>73.37</v>
      </c>
      <c r="J476" s="37">
        <f t="shared" si="142"/>
        <v>486.33</v>
      </c>
      <c r="K476" s="38"/>
      <c r="L476" s="37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39">
        <f t="shared" ref="A477:B477" si="143">A469</f>
        <v>2</v>
      </c>
      <c r="B477" s="40">
        <f t="shared" si="143"/>
        <v>5</v>
      </c>
      <c r="C477" s="41" t="s">
        <v>35</v>
      </c>
      <c r="D477" s="42" t="s">
        <v>32</v>
      </c>
      <c r="E477" s="27"/>
      <c r="F477" s="28"/>
      <c r="G477" s="28"/>
      <c r="H477" s="28"/>
      <c r="I477" s="28"/>
      <c r="J477" s="28"/>
      <c r="K477" s="29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29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3"/>
      <c r="B479" s="24"/>
      <c r="C479" s="25"/>
      <c r="D479" s="26"/>
      <c r="E479" s="27"/>
      <c r="F479" s="28"/>
      <c r="G479" s="28"/>
      <c r="H479" s="28"/>
      <c r="I479" s="28"/>
      <c r="J479" s="28"/>
      <c r="K479" s="29"/>
      <c r="L479" s="2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32"/>
      <c r="B480" s="33"/>
      <c r="C480" s="34"/>
      <c r="D480" s="35" t="s">
        <v>34</v>
      </c>
      <c r="E480" s="36"/>
      <c r="F480" s="37">
        <f t="shared" ref="F480:J480" si="144">SUM(F477:F479)</f>
        <v>0</v>
      </c>
      <c r="G480" s="37">
        <f t="shared" si="144"/>
        <v>0</v>
      </c>
      <c r="H480" s="37">
        <f t="shared" si="144"/>
        <v>0</v>
      </c>
      <c r="I480" s="37">
        <f t="shared" si="144"/>
        <v>0</v>
      </c>
      <c r="J480" s="37">
        <f t="shared" si="144"/>
        <v>0</v>
      </c>
      <c r="K480" s="38"/>
      <c r="L480" s="37" t="str">
        <f ca="1"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39">
        <f t="shared" ref="A481:B481" si="145">A469</f>
        <v>2</v>
      </c>
      <c r="B481" s="40">
        <f t="shared" si="145"/>
        <v>5</v>
      </c>
      <c r="C481" s="41" t="s">
        <v>36</v>
      </c>
      <c r="D481" s="31" t="s">
        <v>37</v>
      </c>
      <c r="E481" s="27" t="s">
        <v>79</v>
      </c>
      <c r="F481" s="28">
        <v>60</v>
      </c>
      <c r="G481" s="86">
        <v>1.1399999999999999</v>
      </c>
      <c r="H481" s="86">
        <v>5.34</v>
      </c>
      <c r="I481" s="87">
        <v>4.62</v>
      </c>
      <c r="J481" s="86">
        <v>71.400000000000006</v>
      </c>
      <c r="K481" s="29">
        <v>12</v>
      </c>
      <c r="L481" s="104">
        <v>15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3"/>
      <c r="B482" s="24"/>
      <c r="C482" s="25"/>
      <c r="D482" s="31" t="s">
        <v>39</v>
      </c>
      <c r="E482" s="27" t="s">
        <v>87</v>
      </c>
      <c r="F482" s="28">
        <v>200</v>
      </c>
      <c r="G482" s="57">
        <v>2.78</v>
      </c>
      <c r="H482" s="57">
        <v>3.94</v>
      </c>
      <c r="I482" s="58">
        <v>18.440000000000001</v>
      </c>
      <c r="J482" s="57">
        <v>102.35</v>
      </c>
      <c r="K482" s="29">
        <v>115</v>
      </c>
      <c r="L482" s="59">
        <v>35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3"/>
      <c r="B483" s="24"/>
      <c r="C483" s="25"/>
      <c r="D483" s="31" t="s">
        <v>41</v>
      </c>
      <c r="E483" s="27" t="s">
        <v>119</v>
      </c>
      <c r="F483" s="28">
        <v>100</v>
      </c>
      <c r="G483" s="57">
        <v>14.25</v>
      </c>
      <c r="H483" s="57">
        <v>11.47</v>
      </c>
      <c r="I483" s="58">
        <v>23.92</v>
      </c>
      <c r="J483" s="57">
        <v>275.64</v>
      </c>
      <c r="K483" s="29">
        <v>17</v>
      </c>
      <c r="L483" s="59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3"/>
      <c r="B484" s="24"/>
      <c r="C484" s="25"/>
      <c r="D484" s="31" t="s">
        <v>43</v>
      </c>
      <c r="E484" s="27" t="s">
        <v>74</v>
      </c>
      <c r="F484" s="28">
        <v>150</v>
      </c>
      <c r="G484" s="57">
        <v>3.19</v>
      </c>
      <c r="H484" s="57">
        <v>4.88</v>
      </c>
      <c r="I484" s="58">
        <v>21.46</v>
      </c>
      <c r="J484" s="57">
        <v>147.65</v>
      </c>
      <c r="K484" s="29">
        <v>312</v>
      </c>
      <c r="L484" s="59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3"/>
      <c r="B485" s="24"/>
      <c r="C485" s="25"/>
      <c r="D485" s="31" t="s">
        <v>44</v>
      </c>
      <c r="E485" s="27" t="s">
        <v>86</v>
      </c>
      <c r="F485" s="28">
        <v>180</v>
      </c>
      <c r="G485" s="57">
        <v>0.23</v>
      </c>
      <c r="H485" s="57">
        <v>0.01</v>
      </c>
      <c r="I485" s="58">
        <v>10.23</v>
      </c>
      <c r="J485" s="57">
        <v>42.94</v>
      </c>
      <c r="K485" s="29">
        <v>377</v>
      </c>
      <c r="L485" s="59">
        <v>16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3"/>
      <c r="B486" s="24"/>
      <c r="C486" s="25"/>
      <c r="D486" s="31" t="s">
        <v>46</v>
      </c>
      <c r="E486" s="27" t="s">
        <v>47</v>
      </c>
      <c r="F486" s="28">
        <v>40</v>
      </c>
      <c r="G486" s="57">
        <v>3.05</v>
      </c>
      <c r="H486" s="57">
        <v>0.25</v>
      </c>
      <c r="I486" s="58">
        <v>20.07</v>
      </c>
      <c r="J486" s="57">
        <v>94.73</v>
      </c>
      <c r="K486" s="29">
        <v>1</v>
      </c>
      <c r="L486" s="59">
        <v>6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3"/>
      <c r="B487" s="24"/>
      <c r="C487" s="25"/>
      <c r="D487" s="31" t="s">
        <v>48</v>
      </c>
      <c r="E487" s="27"/>
      <c r="F487" s="28"/>
      <c r="G487" s="80"/>
      <c r="H487" s="80"/>
      <c r="I487" s="81"/>
      <c r="J487" s="80"/>
      <c r="K487" s="29"/>
      <c r="L487" s="8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3"/>
      <c r="B488" s="24"/>
      <c r="C488" s="25"/>
      <c r="D488" s="26" t="s">
        <v>32</v>
      </c>
      <c r="E488" s="27" t="s">
        <v>91</v>
      </c>
      <c r="F488" s="28">
        <v>100</v>
      </c>
      <c r="G488" s="98">
        <v>0.4</v>
      </c>
      <c r="H488" s="98">
        <v>0.4</v>
      </c>
      <c r="I488" s="99">
        <v>9.8000000000000007</v>
      </c>
      <c r="J488" s="98">
        <v>47</v>
      </c>
      <c r="K488" s="29">
        <v>338</v>
      </c>
      <c r="L488" s="100">
        <v>15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3"/>
      <c r="B489" s="24"/>
      <c r="C489" s="25"/>
      <c r="D489" s="26"/>
      <c r="E489" s="27"/>
      <c r="F489" s="28"/>
      <c r="G489" s="28"/>
      <c r="H489" s="28"/>
      <c r="I489" s="28"/>
      <c r="J489" s="28"/>
      <c r="K489" s="29"/>
      <c r="L489" s="2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32"/>
      <c r="B490" s="33"/>
      <c r="C490" s="34"/>
      <c r="D490" s="35" t="s">
        <v>34</v>
      </c>
      <c r="E490" s="36"/>
      <c r="F490" s="37">
        <f t="shared" ref="F490:J490" si="146">SUM(F481:F489)</f>
        <v>830</v>
      </c>
      <c r="G490" s="71">
        <f t="shared" si="146"/>
        <v>25.040000000000003</v>
      </c>
      <c r="H490" s="71">
        <f t="shared" si="146"/>
        <v>26.29</v>
      </c>
      <c r="I490" s="71">
        <f t="shared" si="146"/>
        <v>108.54</v>
      </c>
      <c r="J490" s="71">
        <f t="shared" si="146"/>
        <v>781.71</v>
      </c>
      <c r="K490" s="38"/>
      <c r="L490" s="71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39">
        <f t="shared" ref="A491:B491" si="147">A469</f>
        <v>2</v>
      </c>
      <c r="B491" s="40">
        <f t="shared" si="147"/>
        <v>5</v>
      </c>
      <c r="C491" s="41" t="s">
        <v>51</v>
      </c>
      <c r="D491" s="42" t="s">
        <v>52</v>
      </c>
      <c r="E491" s="27"/>
      <c r="F491" s="28"/>
      <c r="G491" s="28"/>
      <c r="H491" s="28"/>
      <c r="I491" s="28"/>
      <c r="J491" s="28"/>
      <c r="K491" s="29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3"/>
      <c r="B492" s="24"/>
      <c r="C492" s="25"/>
      <c r="D492" s="42" t="s">
        <v>44</v>
      </c>
      <c r="E492" s="27"/>
      <c r="F492" s="28"/>
      <c r="G492" s="28"/>
      <c r="H492" s="28"/>
      <c r="I492" s="28"/>
      <c r="J492" s="28"/>
      <c r="K492" s="29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29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3"/>
      <c r="B494" s="24"/>
      <c r="C494" s="25"/>
      <c r="D494" s="26"/>
      <c r="E494" s="27"/>
      <c r="F494" s="28"/>
      <c r="G494" s="28"/>
      <c r="H494" s="28"/>
      <c r="I494" s="28"/>
      <c r="J494" s="28"/>
      <c r="K494" s="29"/>
      <c r="L494" s="2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32"/>
      <c r="B495" s="33"/>
      <c r="C495" s="34"/>
      <c r="D495" s="35" t="s">
        <v>34</v>
      </c>
      <c r="E495" s="36"/>
      <c r="F495" s="37">
        <f t="shared" ref="F495:J495" si="148">SUM(F491:F494)</f>
        <v>0</v>
      </c>
      <c r="G495" s="37">
        <f t="shared" si="148"/>
        <v>0</v>
      </c>
      <c r="H495" s="37">
        <f t="shared" si="148"/>
        <v>0</v>
      </c>
      <c r="I495" s="37">
        <f t="shared" si="148"/>
        <v>0</v>
      </c>
      <c r="J495" s="37">
        <f t="shared" si="148"/>
        <v>0</v>
      </c>
      <c r="K495" s="38"/>
      <c r="L495" s="37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39">
        <f t="shared" ref="A496:B496" si="149">A469</f>
        <v>2</v>
      </c>
      <c r="B496" s="40">
        <f t="shared" si="149"/>
        <v>5</v>
      </c>
      <c r="C496" s="41" t="s">
        <v>53</v>
      </c>
      <c r="D496" s="31" t="s">
        <v>24</v>
      </c>
      <c r="E496" s="27"/>
      <c r="F496" s="28"/>
      <c r="G496" s="28"/>
      <c r="H496" s="28"/>
      <c r="I496" s="28"/>
      <c r="J496" s="28"/>
      <c r="K496" s="29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3"/>
      <c r="B497" s="24"/>
      <c r="C497" s="25"/>
      <c r="D497" s="31" t="s">
        <v>43</v>
      </c>
      <c r="E497" s="27"/>
      <c r="F497" s="28"/>
      <c r="G497" s="28"/>
      <c r="H497" s="28"/>
      <c r="I497" s="28"/>
      <c r="J497" s="28"/>
      <c r="K497" s="29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3"/>
      <c r="B498" s="24"/>
      <c r="C498" s="25"/>
      <c r="D498" s="31" t="s">
        <v>44</v>
      </c>
      <c r="E498" s="27"/>
      <c r="F498" s="28"/>
      <c r="G498" s="28"/>
      <c r="H498" s="28"/>
      <c r="I498" s="28"/>
      <c r="J498" s="28"/>
      <c r="K498" s="29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3"/>
      <c r="B499" s="24"/>
      <c r="C499" s="25"/>
      <c r="D499" s="31" t="s">
        <v>30</v>
      </c>
      <c r="E499" s="27"/>
      <c r="F499" s="28"/>
      <c r="G499" s="28"/>
      <c r="H499" s="28"/>
      <c r="I499" s="28"/>
      <c r="J499" s="28"/>
      <c r="K499" s="29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29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3"/>
      <c r="B501" s="24"/>
      <c r="C501" s="25"/>
      <c r="D501" s="26"/>
      <c r="E501" s="27"/>
      <c r="F501" s="28"/>
      <c r="G501" s="28"/>
      <c r="H501" s="28"/>
      <c r="I501" s="28"/>
      <c r="J501" s="28"/>
      <c r="K501" s="29"/>
      <c r="L501" s="2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32"/>
      <c r="B502" s="33"/>
      <c r="C502" s="34"/>
      <c r="D502" s="35" t="s">
        <v>34</v>
      </c>
      <c r="E502" s="36"/>
      <c r="F502" s="37">
        <f t="shared" ref="F502:J502" si="150">SUM(F496:F501)</f>
        <v>0</v>
      </c>
      <c r="G502" s="37">
        <f t="shared" si="150"/>
        <v>0</v>
      </c>
      <c r="H502" s="37">
        <f t="shared" si="150"/>
        <v>0</v>
      </c>
      <c r="I502" s="37">
        <f t="shared" si="150"/>
        <v>0</v>
      </c>
      <c r="J502" s="37">
        <f t="shared" si="150"/>
        <v>0</v>
      </c>
      <c r="K502" s="38"/>
      <c r="L502" s="37" t="str">
        <f ca="1"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39">
        <f t="shared" ref="A503:B503" si="151">A469</f>
        <v>2</v>
      </c>
      <c r="B503" s="40">
        <f t="shared" si="151"/>
        <v>5</v>
      </c>
      <c r="C503" s="41" t="s">
        <v>54</v>
      </c>
      <c r="D503" s="42" t="s">
        <v>55</v>
      </c>
      <c r="E503" s="27"/>
      <c r="F503" s="28"/>
      <c r="G503" s="28"/>
      <c r="H503" s="28"/>
      <c r="I503" s="28"/>
      <c r="J503" s="28"/>
      <c r="K503" s="29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3"/>
      <c r="B504" s="24"/>
      <c r="C504" s="25"/>
      <c r="D504" s="42" t="s">
        <v>52</v>
      </c>
      <c r="E504" s="27"/>
      <c r="F504" s="28"/>
      <c r="G504" s="28"/>
      <c r="H504" s="28"/>
      <c r="I504" s="28"/>
      <c r="J504" s="28"/>
      <c r="K504" s="29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3"/>
      <c r="B505" s="24"/>
      <c r="C505" s="25"/>
      <c r="D505" s="42" t="s">
        <v>44</v>
      </c>
      <c r="E505" s="27"/>
      <c r="F505" s="28"/>
      <c r="G505" s="28"/>
      <c r="H505" s="28"/>
      <c r="I505" s="28"/>
      <c r="J505" s="28"/>
      <c r="K505" s="29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3"/>
      <c r="B506" s="24"/>
      <c r="C506" s="25"/>
      <c r="D506" s="42" t="s">
        <v>32</v>
      </c>
      <c r="E506" s="27"/>
      <c r="F506" s="28"/>
      <c r="G506" s="28"/>
      <c r="H506" s="28"/>
      <c r="I506" s="28"/>
      <c r="J506" s="28"/>
      <c r="K506" s="29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29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3"/>
      <c r="B508" s="24"/>
      <c r="C508" s="25"/>
      <c r="D508" s="26"/>
      <c r="E508" s="27"/>
      <c r="F508" s="28"/>
      <c r="G508" s="28"/>
      <c r="H508" s="28"/>
      <c r="I508" s="28"/>
      <c r="J508" s="28"/>
      <c r="K508" s="29"/>
      <c r="L508" s="2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32"/>
      <c r="B509" s="33"/>
      <c r="C509" s="34"/>
      <c r="D509" s="43" t="s">
        <v>34</v>
      </c>
      <c r="E509" s="36"/>
      <c r="F509" s="37">
        <f t="shared" ref="F509:J509" si="152">SUM(F503:F508)</f>
        <v>0</v>
      </c>
      <c r="G509" s="37">
        <f t="shared" si="152"/>
        <v>0</v>
      </c>
      <c r="H509" s="37">
        <f t="shared" si="152"/>
        <v>0</v>
      </c>
      <c r="I509" s="37">
        <f t="shared" si="152"/>
        <v>0</v>
      </c>
      <c r="J509" s="37">
        <f t="shared" si="152"/>
        <v>0</v>
      </c>
      <c r="K509" s="38"/>
      <c r="L509" s="37" t="str">
        <f ca="1"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44">
        <f t="shared" ref="A510:B510" si="153">A469</f>
        <v>2</v>
      </c>
      <c r="B510" s="45">
        <f t="shared" si="153"/>
        <v>5</v>
      </c>
      <c r="C510" s="122" t="s">
        <v>56</v>
      </c>
      <c r="D510" s="123"/>
      <c r="E510" s="46"/>
      <c r="F510" s="47">
        <f t="shared" ref="F510:J510" si="154">F476+F480+F490+F495+F502+F509</f>
        <v>1360</v>
      </c>
      <c r="G510" s="76">
        <f t="shared" si="154"/>
        <v>43.56</v>
      </c>
      <c r="H510" s="76">
        <f t="shared" si="154"/>
        <v>43</v>
      </c>
      <c r="I510" s="76">
        <f t="shared" si="154"/>
        <v>181.91000000000003</v>
      </c>
      <c r="J510" s="76">
        <f t="shared" si="154"/>
        <v>1268.04</v>
      </c>
      <c r="K510" s="48"/>
      <c r="L510" s="47" t="str">
        <f ca="1"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15">
        <v>2</v>
      </c>
      <c r="B511" s="16">
        <v>6</v>
      </c>
      <c r="C511" s="17" t="s">
        <v>23</v>
      </c>
      <c r="D511" s="18" t="s">
        <v>24</v>
      </c>
      <c r="E511" s="19"/>
      <c r="F511" s="20"/>
      <c r="G511" s="20"/>
      <c r="H511" s="20"/>
      <c r="I511" s="20"/>
      <c r="J511" s="20"/>
      <c r="K511" s="22"/>
      <c r="L511" s="2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3"/>
      <c r="B512" s="24"/>
      <c r="C512" s="25"/>
      <c r="D512" s="26"/>
      <c r="E512" s="27"/>
      <c r="F512" s="28"/>
      <c r="G512" s="28"/>
      <c r="H512" s="28"/>
      <c r="I512" s="28"/>
      <c r="J512" s="28"/>
      <c r="K512" s="29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3"/>
      <c r="B513" s="24"/>
      <c r="C513" s="25"/>
      <c r="D513" s="31" t="s">
        <v>28</v>
      </c>
      <c r="E513" s="27"/>
      <c r="F513" s="28"/>
      <c r="G513" s="28"/>
      <c r="H513" s="28"/>
      <c r="I513" s="28"/>
      <c r="J513" s="28"/>
      <c r="K513" s="29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3"/>
      <c r="B514" s="24"/>
      <c r="C514" s="25"/>
      <c r="D514" s="31" t="s">
        <v>30</v>
      </c>
      <c r="E514" s="27"/>
      <c r="F514" s="28"/>
      <c r="G514" s="28"/>
      <c r="H514" s="28"/>
      <c r="I514" s="28"/>
      <c r="J514" s="28"/>
      <c r="K514" s="29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3"/>
      <c r="B515" s="24"/>
      <c r="C515" s="25"/>
      <c r="D515" s="31" t="s">
        <v>32</v>
      </c>
      <c r="E515" s="27"/>
      <c r="F515" s="28"/>
      <c r="G515" s="28"/>
      <c r="H515" s="28"/>
      <c r="I515" s="28"/>
      <c r="J515" s="28"/>
      <c r="K515" s="29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29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3"/>
      <c r="B517" s="24"/>
      <c r="C517" s="25"/>
      <c r="D517" s="26"/>
      <c r="E517" s="27"/>
      <c r="F517" s="28"/>
      <c r="G517" s="28"/>
      <c r="H517" s="28"/>
      <c r="I517" s="28"/>
      <c r="J517" s="28"/>
      <c r="K517" s="29"/>
      <c r="L517" s="2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32"/>
      <c r="B518" s="33"/>
      <c r="C518" s="34"/>
      <c r="D518" s="35" t="s">
        <v>34</v>
      </c>
      <c r="E518" s="36"/>
      <c r="F518" s="37">
        <f t="shared" ref="F518:J518" si="155">SUM(F511:F517)</f>
        <v>0</v>
      </c>
      <c r="G518" s="37">
        <f t="shared" si="155"/>
        <v>0</v>
      </c>
      <c r="H518" s="37">
        <f t="shared" si="155"/>
        <v>0</v>
      </c>
      <c r="I518" s="37">
        <f t="shared" si="155"/>
        <v>0</v>
      </c>
      <c r="J518" s="37">
        <f t="shared" si="155"/>
        <v>0</v>
      </c>
      <c r="K518" s="38"/>
      <c r="L518" s="37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39">
        <f t="shared" ref="A519:B519" si="156">A511</f>
        <v>2</v>
      </c>
      <c r="B519" s="40">
        <f t="shared" si="156"/>
        <v>6</v>
      </c>
      <c r="C519" s="41" t="s">
        <v>35</v>
      </c>
      <c r="D519" s="42" t="s">
        <v>32</v>
      </c>
      <c r="E519" s="27"/>
      <c r="F519" s="28"/>
      <c r="G519" s="28"/>
      <c r="H519" s="28"/>
      <c r="I519" s="28"/>
      <c r="J519" s="28"/>
      <c r="K519" s="29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29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3"/>
      <c r="B521" s="24"/>
      <c r="C521" s="25"/>
      <c r="D521" s="26"/>
      <c r="E521" s="27"/>
      <c r="F521" s="28"/>
      <c r="G521" s="28"/>
      <c r="H521" s="28"/>
      <c r="I521" s="28"/>
      <c r="J521" s="28"/>
      <c r="K521" s="29"/>
      <c r="L521" s="2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32"/>
      <c r="B522" s="33"/>
      <c r="C522" s="34"/>
      <c r="D522" s="35" t="s">
        <v>34</v>
      </c>
      <c r="E522" s="36"/>
      <c r="F522" s="37">
        <f t="shared" ref="F522:J522" si="157">SUM(F519:F521)</f>
        <v>0</v>
      </c>
      <c r="G522" s="37">
        <f t="shared" si="157"/>
        <v>0</v>
      </c>
      <c r="H522" s="37">
        <f t="shared" si="157"/>
        <v>0</v>
      </c>
      <c r="I522" s="37">
        <f t="shared" si="157"/>
        <v>0</v>
      </c>
      <c r="J522" s="37">
        <f t="shared" si="157"/>
        <v>0</v>
      </c>
      <c r="K522" s="38"/>
      <c r="L522" s="37" t="str">
        <f ca="1"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39">
        <f t="shared" ref="A523:B523" si="158">A511</f>
        <v>2</v>
      </c>
      <c r="B523" s="40">
        <f t="shared" si="158"/>
        <v>6</v>
      </c>
      <c r="C523" s="41" t="s">
        <v>36</v>
      </c>
      <c r="D523" s="31" t="s">
        <v>37</v>
      </c>
      <c r="E523" s="27"/>
      <c r="F523" s="28"/>
      <c r="G523" s="28"/>
      <c r="H523" s="28"/>
      <c r="I523" s="28"/>
      <c r="J523" s="28"/>
      <c r="K523" s="29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3"/>
      <c r="B524" s="24"/>
      <c r="C524" s="25"/>
      <c r="D524" s="31" t="s">
        <v>39</v>
      </c>
      <c r="E524" s="27"/>
      <c r="F524" s="28"/>
      <c r="G524" s="28"/>
      <c r="H524" s="28"/>
      <c r="I524" s="28"/>
      <c r="J524" s="28"/>
      <c r="K524" s="29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3"/>
      <c r="B525" s="24"/>
      <c r="C525" s="25"/>
      <c r="D525" s="31" t="s">
        <v>41</v>
      </c>
      <c r="E525" s="27"/>
      <c r="F525" s="28"/>
      <c r="G525" s="28"/>
      <c r="H525" s="28"/>
      <c r="I525" s="28"/>
      <c r="J525" s="28"/>
      <c r="K525" s="29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3"/>
      <c r="B526" s="24"/>
      <c r="C526" s="25"/>
      <c r="D526" s="31" t="s">
        <v>43</v>
      </c>
      <c r="E526" s="27"/>
      <c r="F526" s="28"/>
      <c r="G526" s="28"/>
      <c r="H526" s="28"/>
      <c r="I526" s="28"/>
      <c r="J526" s="28"/>
      <c r="K526" s="29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3"/>
      <c r="B527" s="24"/>
      <c r="C527" s="25"/>
      <c r="D527" s="31" t="s">
        <v>44</v>
      </c>
      <c r="E527" s="27"/>
      <c r="F527" s="28"/>
      <c r="G527" s="28"/>
      <c r="H527" s="28"/>
      <c r="I527" s="28"/>
      <c r="J527" s="28"/>
      <c r="K527" s="29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3"/>
      <c r="B528" s="24"/>
      <c r="C528" s="25"/>
      <c r="D528" s="31" t="s">
        <v>46</v>
      </c>
      <c r="E528" s="27"/>
      <c r="F528" s="28"/>
      <c r="G528" s="28"/>
      <c r="H528" s="28"/>
      <c r="I528" s="28"/>
      <c r="J528" s="28"/>
      <c r="K528" s="29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3"/>
      <c r="B529" s="24"/>
      <c r="C529" s="25"/>
      <c r="D529" s="31" t="s">
        <v>48</v>
      </c>
      <c r="E529" s="27"/>
      <c r="F529" s="28"/>
      <c r="G529" s="28"/>
      <c r="H529" s="28"/>
      <c r="I529" s="28"/>
      <c r="J529" s="28"/>
      <c r="K529" s="29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29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3"/>
      <c r="B531" s="24"/>
      <c r="C531" s="25"/>
      <c r="D531" s="26"/>
      <c r="E531" s="27"/>
      <c r="F531" s="28"/>
      <c r="G531" s="28"/>
      <c r="H531" s="28"/>
      <c r="I531" s="28"/>
      <c r="J531" s="28"/>
      <c r="K531" s="29"/>
      <c r="L531" s="2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32"/>
      <c r="B532" s="33"/>
      <c r="C532" s="34"/>
      <c r="D532" s="35" t="s">
        <v>34</v>
      </c>
      <c r="E532" s="36"/>
      <c r="F532" s="37">
        <f t="shared" ref="F532:J532" si="159">SUM(F523:F531)</f>
        <v>0</v>
      </c>
      <c r="G532" s="37">
        <f t="shared" si="159"/>
        <v>0</v>
      </c>
      <c r="H532" s="37">
        <f t="shared" si="159"/>
        <v>0</v>
      </c>
      <c r="I532" s="37">
        <f t="shared" si="159"/>
        <v>0</v>
      </c>
      <c r="J532" s="37">
        <f t="shared" si="159"/>
        <v>0</v>
      </c>
      <c r="K532" s="38"/>
      <c r="L532" s="37" t="str">
        <f ca="1"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39">
        <f t="shared" ref="A533:B533" si="160">A511</f>
        <v>2</v>
      </c>
      <c r="B533" s="40">
        <f t="shared" si="160"/>
        <v>6</v>
      </c>
      <c r="C533" s="41" t="s">
        <v>51</v>
      </c>
      <c r="D533" s="42" t="s">
        <v>52</v>
      </c>
      <c r="E533" s="27"/>
      <c r="F533" s="28"/>
      <c r="G533" s="28"/>
      <c r="H533" s="28"/>
      <c r="I533" s="28"/>
      <c r="J533" s="28"/>
      <c r="K533" s="29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3"/>
      <c r="B534" s="24"/>
      <c r="C534" s="25"/>
      <c r="D534" s="42" t="s">
        <v>44</v>
      </c>
      <c r="E534" s="27"/>
      <c r="F534" s="28"/>
      <c r="G534" s="28"/>
      <c r="H534" s="28"/>
      <c r="I534" s="28"/>
      <c r="J534" s="28"/>
      <c r="K534" s="29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29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3"/>
      <c r="B536" s="24"/>
      <c r="C536" s="25"/>
      <c r="D536" s="26"/>
      <c r="E536" s="27"/>
      <c r="F536" s="28"/>
      <c r="G536" s="28"/>
      <c r="H536" s="28"/>
      <c r="I536" s="28"/>
      <c r="J536" s="28"/>
      <c r="K536" s="29"/>
      <c r="L536" s="2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32"/>
      <c r="B537" s="33"/>
      <c r="C537" s="34"/>
      <c r="D537" s="35" t="s">
        <v>34</v>
      </c>
      <c r="E537" s="36"/>
      <c r="F537" s="37">
        <f t="shared" ref="F537:J537" si="161">SUM(F533:F536)</f>
        <v>0</v>
      </c>
      <c r="G537" s="37">
        <f t="shared" si="161"/>
        <v>0</v>
      </c>
      <c r="H537" s="37">
        <f t="shared" si="161"/>
        <v>0</v>
      </c>
      <c r="I537" s="37">
        <f t="shared" si="161"/>
        <v>0</v>
      </c>
      <c r="J537" s="37">
        <f t="shared" si="161"/>
        <v>0</v>
      </c>
      <c r="K537" s="38"/>
      <c r="L537" s="37" t="str">
        <f ca="1"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39">
        <f t="shared" ref="A538:B538" si="162">A511</f>
        <v>2</v>
      </c>
      <c r="B538" s="40">
        <f t="shared" si="162"/>
        <v>6</v>
      </c>
      <c r="C538" s="41" t="s">
        <v>53</v>
      </c>
      <c r="D538" s="31" t="s">
        <v>24</v>
      </c>
      <c r="E538" s="27"/>
      <c r="F538" s="28"/>
      <c r="G538" s="28"/>
      <c r="H538" s="28"/>
      <c r="I538" s="28"/>
      <c r="J538" s="28"/>
      <c r="K538" s="29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3"/>
      <c r="B539" s="24"/>
      <c r="C539" s="25"/>
      <c r="D539" s="31" t="s">
        <v>43</v>
      </c>
      <c r="E539" s="27"/>
      <c r="F539" s="28"/>
      <c r="G539" s="28"/>
      <c r="H539" s="28"/>
      <c r="I539" s="28"/>
      <c r="J539" s="28"/>
      <c r="K539" s="29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3"/>
      <c r="B540" s="24"/>
      <c r="C540" s="25"/>
      <c r="D540" s="31" t="s">
        <v>44</v>
      </c>
      <c r="E540" s="27"/>
      <c r="F540" s="28"/>
      <c r="G540" s="28"/>
      <c r="H540" s="28"/>
      <c r="I540" s="28"/>
      <c r="J540" s="28"/>
      <c r="K540" s="29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3"/>
      <c r="B541" s="24"/>
      <c r="C541" s="25"/>
      <c r="D541" s="31" t="s">
        <v>30</v>
      </c>
      <c r="E541" s="27"/>
      <c r="F541" s="28"/>
      <c r="G541" s="28"/>
      <c r="H541" s="28"/>
      <c r="I541" s="28"/>
      <c r="J541" s="28"/>
      <c r="K541" s="29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29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3"/>
      <c r="B543" s="24"/>
      <c r="C543" s="25"/>
      <c r="D543" s="26"/>
      <c r="E543" s="27"/>
      <c r="F543" s="28"/>
      <c r="G543" s="28"/>
      <c r="H543" s="28"/>
      <c r="I543" s="28"/>
      <c r="J543" s="28"/>
      <c r="K543" s="29"/>
      <c r="L543" s="2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32"/>
      <c r="B544" s="33"/>
      <c r="C544" s="34"/>
      <c r="D544" s="35" t="s">
        <v>34</v>
      </c>
      <c r="E544" s="36"/>
      <c r="F544" s="37">
        <f t="shared" ref="F544:J544" si="163">SUM(F538:F543)</f>
        <v>0</v>
      </c>
      <c r="G544" s="37">
        <f t="shared" si="163"/>
        <v>0</v>
      </c>
      <c r="H544" s="37">
        <f t="shared" si="163"/>
        <v>0</v>
      </c>
      <c r="I544" s="37">
        <f t="shared" si="163"/>
        <v>0</v>
      </c>
      <c r="J544" s="37">
        <f t="shared" si="163"/>
        <v>0</v>
      </c>
      <c r="K544" s="38"/>
      <c r="L544" s="37" t="str">
        <f ca="1"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39">
        <f t="shared" ref="A545:B545" si="164">A511</f>
        <v>2</v>
      </c>
      <c r="B545" s="40">
        <f t="shared" si="164"/>
        <v>6</v>
      </c>
      <c r="C545" s="41" t="s">
        <v>54</v>
      </c>
      <c r="D545" s="42" t="s">
        <v>55</v>
      </c>
      <c r="E545" s="27"/>
      <c r="F545" s="28"/>
      <c r="G545" s="28"/>
      <c r="H545" s="28"/>
      <c r="I545" s="28"/>
      <c r="J545" s="28"/>
      <c r="K545" s="29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3"/>
      <c r="B546" s="24"/>
      <c r="C546" s="25"/>
      <c r="D546" s="42" t="s">
        <v>52</v>
      </c>
      <c r="E546" s="27"/>
      <c r="F546" s="28"/>
      <c r="G546" s="28"/>
      <c r="H546" s="28"/>
      <c r="I546" s="28"/>
      <c r="J546" s="28"/>
      <c r="K546" s="29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3"/>
      <c r="B547" s="24"/>
      <c r="C547" s="25"/>
      <c r="D547" s="42" t="s">
        <v>44</v>
      </c>
      <c r="E547" s="27"/>
      <c r="F547" s="28"/>
      <c r="G547" s="28"/>
      <c r="H547" s="28"/>
      <c r="I547" s="28"/>
      <c r="J547" s="28"/>
      <c r="K547" s="29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3"/>
      <c r="B548" s="24"/>
      <c r="C548" s="25"/>
      <c r="D548" s="42" t="s">
        <v>32</v>
      </c>
      <c r="E548" s="27"/>
      <c r="F548" s="28"/>
      <c r="G548" s="28"/>
      <c r="H548" s="28"/>
      <c r="I548" s="28"/>
      <c r="J548" s="28"/>
      <c r="K548" s="29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29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3"/>
      <c r="B550" s="24"/>
      <c r="C550" s="25"/>
      <c r="D550" s="26"/>
      <c r="E550" s="27"/>
      <c r="F550" s="28"/>
      <c r="G550" s="28"/>
      <c r="H550" s="28"/>
      <c r="I550" s="28"/>
      <c r="J550" s="28"/>
      <c r="K550" s="29"/>
      <c r="L550" s="2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32"/>
      <c r="B551" s="33"/>
      <c r="C551" s="34"/>
      <c r="D551" s="43" t="s">
        <v>34</v>
      </c>
      <c r="E551" s="36"/>
      <c r="F551" s="37">
        <f t="shared" ref="F551:J551" si="165">SUM(F545:F550)</f>
        <v>0</v>
      </c>
      <c r="G551" s="37">
        <f t="shared" si="165"/>
        <v>0</v>
      </c>
      <c r="H551" s="37">
        <f t="shared" si="165"/>
        <v>0</v>
      </c>
      <c r="I551" s="37">
        <f t="shared" si="165"/>
        <v>0</v>
      </c>
      <c r="J551" s="37">
        <f t="shared" si="165"/>
        <v>0</v>
      </c>
      <c r="K551" s="38"/>
      <c r="L551" s="37" t="str">
        <f ca="1"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44">
        <f t="shared" ref="A552:B552" si="166">A511</f>
        <v>2</v>
      </c>
      <c r="B552" s="45">
        <f t="shared" si="166"/>
        <v>6</v>
      </c>
      <c r="C552" s="122" t="s">
        <v>56</v>
      </c>
      <c r="D552" s="123"/>
      <c r="E552" s="46"/>
      <c r="F552" s="47">
        <f t="shared" ref="F552:J552" si="167">F518+F522+F532+F537+F544+F551</f>
        <v>0</v>
      </c>
      <c r="G552" s="47">
        <f t="shared" si="167"/>
        <v>0</v>
      </c>
      <c r="H552" s="47">
        <f t="shared" si="167"/>
        <v>0</v>
      </c>
      <c r="I552" s="47">
        <f t="shared" si="167"/>
        <v>0</v>
      </c>
      <c r="J552" s="47">
        <f t="shared" si="167"/>
        <v>0</v>
      </c>
      <c r="K552" s="48"/>
      <c r="L552" s="47" t="str">
        <f ca="1"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15">
        <v>2</v>
      </c>
      <c r="B553" s="16">
        <v>7</v>
      </c>
      <c r="C553" s="17" t="s">
        <v>23</v>
      </c>
      <c r="D553" s="18" t="s">
        <v>24</v>
      </c>
      <c r="E553" s="19"/>
      <c r="F553" s="20"/>
      <c r="G553" s="20"/>
      <c r="H553" s="20"/>
      <c r="I553" s="20"/>
      <c r="J553" s="20"/>
      <c r="K553" s="22"/>
      <c r="L553" s="2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3"/>
      <c r="B554" s="24"/>
      <c r="C554" s="25"/>
      <c r="D554" s="26"/>
      <c r="E554" s="27"/>
      <c r="F554" s="28"/>
      <c r="G554" s="28"/>
      <c r="H554" s="28"/>
      <c r="I554" s="28"/>
      <c r="J554" s="28"/>
      <c r="K554" s="29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3"/>
      <c r="B555" s="24"/>
      <c r="C555" s="25"/>
      <c r="D555" s="31" t="s">
        <v>28</v>
      </c>
      <c r="E555" s="27"/>
      <c r="F555" s="28"/>
      <c r="G555" s="28"/>
      <c r="H555" s="28"/>
      <c r="I555" s="28"/>
      <c r="J555" s="28"/>
      <c r="K555" s="29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3"/>
      <c r="B556" s="24"/>
      <c r="C556" s="25"/>
      <c r="D556" s="31" t="s">
        <v>30</v>
      </c>
      <c r="E556" s="27"/>
      <c r="F556" s="28"/>
      <c r="G556" s="28"/>
      <c r="H556" s="28"/>
      <c r="I556" s="28"/>
      <c r="J556" s="28"/>
      <c r="K556" s="29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3"/>
      <c r="B557" s="24"/>
      <c r="C557" s="25"/>
      <c r="D557" s="31" t="s">
        <v>32</v>
      </c>
      <c r="E557" s="27"/>
      <c r="F557" s="28"/>
      <c r="G557" s="28"/>
      <c r="H557" s="28"/>
      <c r="I557" s="28"/>
      <c r="J557" s="28"/>
      <c r="K557" s="29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29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3"/>
      <c r="B559" s="24"/>
      <c r="C559" s="25"/>
      <c r="D559" s="26"/>
      <c r="E559" s="27"/>
      <c r="F559" s="28"/>
      <c r="G559" s="28"/>
      <c r="H559" s="28"/>
      <c r="I559" s="28"/>
      <c r="J559" s="28"/>
      <c r="K559" s="29"/>
      <c r="L559" s="2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32"/>
      <c r="B560" s="33"/>
      <c r="C560" s="34"/>
      <c r="D560" s="35" t="s">
        <v>34</v>
      </c>
      <c r="E560" s="36"/>
      <c r="F560" s="37">
        <f t="shared" ref="F560:J560" si="168">SUM(F553:F559)</f>
        <v>0</v>
      </c>
      <c r="G560" s="37">
        <f t="shared" si="168"/>
        <v>0</v>
      </c>
      <c r="H560" s="37">
        <f t="shared" si="168"/>
        <v>0</v>
      </c>
      <c r="I560" s="37">
        <f t="shared" si="168"/>
        <v>0</v>
      </c>
      <c r="J560" s="37">
        <f t="shared" si="168"/>
        <v>0</v>
      </c>
      <c r="K560" s="38"/>
      <c r="L560" s="37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39">
        <f t="shared" ref="A561:B561" si="169">A553</f>
        <v>2</v>
      </c>
      <c r="B561" s="40">
        <f t="shared" si="169"/>
        <v>7</v>
      </c>
      <c r="C561" s="41" t="s">
        <v>35</v>
      </c>
      <c r="D561" s="42" t="s">
        <v>32</v>
      </c>
      <c r="E561" s="27"/>
      <c r="F561" s="28"/>
      <c r="G561" s="28"/>
      <c r="H561" s="28"/>
      <c r="I561" s="28"/>
      <c r="J561" s="28"/>
      <c r="K561" s="29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29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3"/>
      <c r="B563" s="24"/>
      <c r="C563" s="25"/>
      <c r="D563" s="26"/>
      <c r="E563" s="27"/>
      <c r="F563" s="28"/>
      <c r="G563" s="28"/>
      <c r="H563" s="28"/>
      <c r="I563" s="28"/>
      <c r="J563" s="28"/>
      <c r="K563" s="29"/>
      <c r="L563" s="2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32"/>
      <c r="B564" s="33"/>
      <c r="C564" s="34"/>
      <c r="D564" s="35" t="s">
        <v>34</v>
      </c>
      <c r="E564" s="36"/>
      <c r="F564" s="37">
        <f t="shared" ref="F564:J564" si="170">SUM(F561:F563)</f>
        <v>0</v>
      </c>
      <c r="G564" s="37">
        <f t="shared" si="170"/>
        <v>0</v>
      </c>
      <c r="H564" s="37">
        <f t="shared" si="170"/>
        <v>0</v>
      </c>
      <c r="I564" s="37">
        <f t="shared" si="170"/>
        <v>0</v>
      </c>
      <c r="J564" s="37">
        <f t="shared" si="170"/>
        <v>0</v>
      </c>
      <c r="K564" s="38"/>
      <c r="L564" s="37" t="str">
        <f ca="1"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39">
        <f t="shared" ref="A565:B565" si="171">A553</f>
        <v>2</v>
      </c>
      <c r="B565" s="40">
        <f t="shared" si="171"/>
        <v>7</v>
      </c>
      <c r="C565" s="41" t="s">
        <v>36</v>
      </c>
      <c r="D565" s="31" t="s">
        <v>37</v>
      </c>
      <c r="E565" s="27"/>
      <c r="F565" s="28"/>
      <c r="G565" s="28"/>
      <c r="H565" s="28"/>
      <c r="I565" s="28"/>
      <c r="J565" s="28"/>
      <c r="K565" s="29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3"/>
      <c r="B566" s="24"/>
      <c r="C566" s="25"/>
      <c r="D566" s="31" t="s">
        <v>39</v>
      </c>
      <c r="E566" s="27"/>
      <c r="F566" s="28"/>
      <c r="G566" s="28"/>
      <c r="H566" s="28"/>
      <c r="I566" s="28"/>
      <c r="J566" s="28"/>
      <c r="K566" s="29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3"/>
      <c r="B567" s="24"/>
      <c r="C567" s="25"/>
      <c r="D567" s="31" t="s">
        <v>41</v>
      </c>
      <c r="E567" s="27"/>
      <c r="F567" s="28"/>
      <c r="G567" s="28"/>
      <c r="H567" s="28"/>
      <c r="I567" s="28"/>
      <c r="J567" s="28"/>
      <c r="K567" s="29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3"/>
      <c r="B568" s="24"/>
      <c r="C568" s="25"/>
      <c r="D568" s="31" t="s">
        <v>43</v>
      </c>
      <c r="E568" s="27"/>
      <c r="F568" s="28"/>
      <c r="G568" s="28"/>
      <c r="H568" s="28"/>
      <c r="I568" s="28"/>
      <c r="J568" s="28"/>
      <c r="K568" s="29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3"/>
      <c r="B569" s="24"/>
      <c r="C569" s="25"/>
      <c r="D569" s="31" t="s">
        <v>44</v>
      </c>
      <c r="E569" s="27"/>
      <c r="F569" s="28"/>
      <c r="G569" s="28"/>
      <c r="H569" s="28"/>
      <c r="I569" s="28"/>
      <c r="J569" s="28"/>
      <c r="K569" s="29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3"/>
      <c r="B570" s="24"/>
      <c r="C570" s="25"/>
      <c r="D570" s="31" t="s">
        <v>46</v>
      </c>
      <c r="E570" s="27"/>
      <c r="F570" s="28"/>
      <c r="G570" s="28"/>
      <c r="H570" s="28"/>
      <c r="I570" s="28"/>
      <c r="J570" s="28"/>
      <c r="K570" s="29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3"/>
      <c r="B571" s="24"/>
      <c r="C571" s="25"/>
      <c r="D571" s="31" t="s">
        <v>48</v>
      </c>
      <c r="E571" s="27"/>
      <c r="F571" s="28"/>
      <c r="G571" s="28"/>
      <c r="H571" s="28"/>
      <c r="I571" s="28"/>
      <c r="J571" s="28"/>
      <c r="K571" s="29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29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3"/>
      <c r="B573" s="24"/>
      <c r="C573" s="25"/>
      <c r="D573" s="26"/>
      <c r="E573" s="27"/>
      <c r="F573" s="28"/>
      <c r="G573" s="28"/>
      <c r="H573" s="28"/>
      <c r="I573" s="28"/>
      <c r="J573" s="28"/>
      <c r="K573" s="29"/>
      <c r="L573" s="2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32"/>
      <c r="B574" s="33"/>
      <c r="C574" s="34"/>
      <c r="D574" s="35" t="s">
        <v>34</v>
      </c>
      <c r="E574" s="36"/>
      <c r="F574" s="37">
        <f t="shared" ref="F574:J574" si="172">SUM(F565:F573)</f>
        <v>0</v>
      </c>
      <c r="G574" s="37">
        <f t="shared" si="172"/>
        <v>0</v>
      </c>
      <c r="H574" s="37">
        <f t="shared" si="172"/>
        <v>0</v>
      </c>
      <c r="I574" s="37">
        <f t="shared" si="172"/>
        <v>0</v>
      </c>
      <c r="J574" s="37">
        <f t="shared" si="172"/>
        <v>0</v>
      </c>
      <c r="K574" s="38"/>
      <c r="L574" s="37" t="str">
        <f ca="1"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39">
        <f t="shared" ref="A575:B575" si="173">A553</f>
        <v>2</v>
      </c>
      <c r="B575" s="40">
        <f t="shared" si="173"/>
        <v>7</v>
      </c>
      <c r="C575" s="41" t="s">
        <v>51</v>
      </c>
      <c r="D575" s="42" t="s">
        <v>52</v>
      </c>
      <c r="E575" s="27"/>
      <c r="F575" s="28"/>
      <c r="G575" s="28"/>
      <c r="H575" s="28"/>
      <c r="I575" s="28"/>
      <c r="J575" s="28"/>
      <c r="K575" s="29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3"/>
      <c r="B576" s="24"/>
      <c r="C576" s="25"/>
      <c r="D576" s="42" t="s">
        <v>44</v>
      </c>
      <c r="E576" s="27"/>
      <c r="F576" s="28"/>
      <c r="G576" s="28"/>
      <c r="H576" s="28"/>
      <c r="I576" s="28"/>
      <c r="J576" s="28"/>
      <c r="K576" s="29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29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3"/>
      <c r="B578" s="24"/>
      <c r="C578" s="25"/>
      <c r="D578" s="26"/>
      <c r="E578" s="27"/>
      <c r="F578" s="28"/>
      <c r="G578" s="28"/>
      <c r="H578" s="28"/>
      <c r="I578" s="28"/>
      <c r="J578" s="28"/>
      <c r="K578" s="29"/>
      <c r="L578" s="2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32"/>
      <c r="B579" s="33"/>
      <c r="C579" s="34"/>
      <c r="D579" s="35" t="s">
        <v>34</v>
      </c>
      <c r="E579" s="36"/>
      <c r="F579" s="37">
        <f t="shared" ref="F579:J579" si="174">SUM(F575:F578)</f>
        <v>0</v>
      </c>
      <c r="G579" s="37">
        <f t="shared" si="174"/>
        <v>0</v>
      </c>
      <c r="H579" s="37">
        <f t="shared" si="174"/>
        <v>0</v>
      </c>
      <c r="I579" s="37">
        <f t="shared" si="174"/>
        <v>0</v>
      </c>
      <c r="J579" s="37">
        <f t="shared" si="174"/>
        <v>0</v>
      </c>
      <c r="K579" s="38"/>
      <c r="L579" s="37" t="str">
        <f ca="1"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39">
        <f t="shared" ref="A580:B580" si="175">A553</f>
        <v>2</v>
      </c>
      <c r="B580" s="40">
        <f t="shared" si="175"/>
        <v>7</v>
      </c>
      <c r="C580" s="41" t="s">
        <v>53</v>
      </c>
      <c r="D580" s="31" t="s">
        <v>24</v>
      </c>
      <c r="E580" s="27"/>
      <c r="F580" s="28"/>
      <c r="G580" s="28"/>
      <c r="H580" s="28"/>
      <c r="I580" s="28"/>
      <c r="J580" s="28"/>
      <c r="K580" s="29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3"/>
      <c r="B581" s="24"/>
      <c r="C581" s="25"/>
      <c r="D581" s="31" t="s">
        <v>43</v>
      </c>
      <c r="E581" s="27"/>
      <c r="F581" s="28"/>
      <c r="G581" s="28"/>
      <c r="H581" s="28"/>
      <c r="I581" s="28"/>
      <c r="J581" s="28"/>
      <c r="K581" s="29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3"/>
      <c r="B582" s="24"/>
      <c r="C582" s="25"/>
      <c r="D582" s="31" t="s">
        <v>44</v>
      </c>
      <c r="E582" s="27"/>
      <c r="F582" s="28"/>
      <c r="G582" s="28"/>
      <c r="H582" s="28"/>
      <c r="I582" s="28"/>
      <c r="J582" s="28"/>
      <c r="K582" s="29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3"/>
      <c r="B583" s="24"/>
      <c r="C583" s="25"/>
      <c r="D583" s="31" t="s">
        <v>30</v>
      </c>
      <c r="E583" s="27"/>
      <c r="F583" s="28"/>
      <c r="G583" s="28"/>
      <c r="H583" s="28"/>
      <c r="I583" s="28"/>
      <c r="J583" s="28"/>
      <c r="K583" s="29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29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3"/>
      <c r="B585" s="24"/>
      <c r="C585" s="25"/>
      <c r="D585" s="26"/>
      <c r="E585" s="27"/>
      <c r="F585" s="28"/>
      <c r="G585" s="28"/>
      <c r="H585" s="28"/>
      <c r="I585" s="28"/>
      <c r="J585" s="28"/>
      <c r="K585" s="29"/>
      <c r="L585" s="2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32"/>
      <c r="B586" s="33"/>
      <c r="C586" s="34"/>
      <c r="D586" s="35" t="s">
        <v>34</v>
      </c>
      <c r="E586" s="36"/>
      <c r="F586" s="37">
        <f t="shared" ref="F586:J586" si="176">SUM(F580:F585)</f>
        <v>0</v>
      </c>
      <c r="G586" s="37">
        <f t="shared" si="176"/>
        <v>0</v>
      </c>
      <c r="H586" s="37">
        <f t="shared" si="176"/>
        <v>0</v>
      </c>
      <c r="I586" s="37">
        <f t="shared" si="176"/>
        <v>0</v>
      </c>
      <c r="J586" s="37">
        <f t="shared" si="176"/>
        <v>0</v>
      </c>
      <c r="K586" s="38"/>
      <c r="L586" s="37" t="str">
        <f ca="1"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39">
        <f t="shared" ref="A587:B587" si="177">A553</f>
        <v>2</v>
      </c>
      <c r="B587" s="40">
        <f t="shared" si="177"/>
        <v>7</v>
      </c>
      <c r="C587" s="41" t="s">
        <v>54</v>
      </c>
      <c r="D587" s="42" t="s">
        <v>55</v>
      </c>
      <c r="E587" s="27"/>
      <c r="F587" s="28"/>
      <c r="G587" s="28"/>
      <c r="H587" s="28"/>
      <c r="I587" s="28"/>
      <c r="J587" s="28"/>
      <c r="K587" s="29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3"/>
      <c r="B588" s="24"/>
      <c r="C588" s="25"/>
      <c r="D588" s="42" t="s">
        <v>52</v>
      </c>
      <c r="E588" s="27"/>
      <c r="F588" s="28"/>
      <c r="G588" s="28"/>
      <c r="H588" s="28"/>
      <c r="I588" s="28"/>
      <c r="J588" s="28"/>
      <c r="K588" s="29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3"/>
      <c r="B589" s="24"/>
      <c r="C589" s="25"/>
      <c r="D589" s="42" t="s">
        <v>44</v>
      </c>
      <c r="E589" s="27"/>
      <c r="F589" s="28"/>
      <c r="G589" s="28"/>
      <c r="H589" s="28"/>
      <c r="I589" s="28"/>
      <c r="J589" s="28"/>
      <c r="K589" s="29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3"/>
      <c r="B590" s="24"/>
      <c r="C590" s="25"/>
      <c r="D590" s="42" t="s">
        <v>32</v>
      </c>
      <c r="E590" s="27"/>
      <c r="F590" s="28"/>
      <c r="G590" s="28"/>
      <c r="H590" s="28"/>
      <c r="I590" s="28"/>
      <c r="J590" s="28"/>
      <c r="K590" s="29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29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3"/>
      <c r="B592" s="24"/>
      <c r="C592" s="25"/>
      <c r="D592" s="26"/>
      <c r="E592" s="27"/>
      <c r="F592" s="28"/>
      <c r="G592" s="28"/>
      <c r="H592" s="28"/>
      <c r="I592" s="28"/>
      <c r="J592" s="28"/>
      <c r="K592" s="29"/>
      <c r="L592" s="2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32"/>
      <c r="B593" s="33"/>
      <c r="C593" s="34"/>
      <c r="D593" s="43" t="s">
        <v>34</v>
      </c>
      <c r="E593" s="36"/>
      <c r="F593" s="37">
        <f t="shared" ref="F593:J593" si="178">SUM(F587:F592)</f>
        <v>0</v>
      </c>
      <c r="G593" s="37">
        <f t="shared" si="178"/>
        <v>0</v>
      </c>
      <c r="H593" s="37">
        <f t="shared" si="178"/>
        <v>0</v>
      </c>
      <c r="I593" s="37">
        <f t="shared" si="178"/>
        <v>0</v>
      </c>
      <c r="J593" s="37">
        <f t="shared" si="178"/>
        <v>0</v>
      </c>
      <c r="K593" s="38"/>
      <c r="L593" s="37" t="str">
        <f ca="1"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110">
        <f t="shared" ref="A594:B594" si="179">A553</f>
        <v>2</v>
      </c>
      <c r="B594" s="111">
        <f t="shared" si="179"/>
        <v>7</v>
      </c>
      <c r="C594" s="124" t="s">
        <v>56</v>
      </c>
      <c r="D594" s="125"/>
      <c r="E594" s="112"/>
      <c r="F594" s="113">
        <f t="shared" ref="F594:J594" si="180">F560+F564+F574+F579+F586+F593</f>
        <v>0</v>
      </c>
      <c r="G594" s="113">
        <f t="shared" si="180"/>
        <v>0</v>
      </c>
      <c r="H594" s="113">
        <f t="shared" si="180"/>
        <v>0</v>
      </c>
      <c r="I594" s="113">
        <f t="shared" si="180"/>
        <v>0</v>
      </c>
      <c r="J594" s="113">
        <f t="shared" si="180"/>
        <v>0</v>
      </c>
      <c r="K594" s="114"/>
      <c r="L594" s="47" t="str">
        <f ca="1"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115"/>
      <c r="B595" s="116"/>
      <c r="C595" s="126" t="s">
        <v>120</v>
      </c>
      <c r="D595" s="127"/>
      <c r="E595" s="128"/>
      <c r="F595" s="117">
        <f t="shared" ref="F595:J595" si="181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1239.5</v>
      </c>
      <c r="G595" s="117">
        <f t="shared" si="181"/>
        <v>43.523999999999994</v>
      </c>
      <c r="H595" s="117">
        <f t="shared" si="181"/>
        <v>45.101999999999997</v>
      </c>
      <c r="I595" s="117">
        <f t="shared" si="181"/>
        <v>185.67900000000003</v>
      </c>
      <c r="J595" s="117">
        <f t="shared" si="181"/>
        <v>1333.2729999999999</v>
      </c>
      <c r="K595" s="117"/>
      <c r="L595" s="117" t="str">
        <f ca="1"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spans="1:26" ht="12.75" customHeight="1" x14ac:dyDescent="0.25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spans="1:26" ht="12.75" customHeight="1" x14ac:dyDescent="0.25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spans="1:26" ht="12.75" customHeight="1" x14ac:dyDescent="0.25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spans="1:26" ht="12.75" customHeight="1" x14ac:dyDescent="0.25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spans="1:26" ht="12.75" customHeight="1" x14ac:dyDescent="0.25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spans="1:26" ht="12.75" customHeight="1" x14ac:dyDescent="0.25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spans="1:26" ht="12.75" customHeight="1" x14ac:dyDescent="0.25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spans="1:26" ht="12.75" customHeight="1" x14ac:dyDescent="0.25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spans="1:26" ht="12.75" customHeight="1" x14ac:dyDescent="0.25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spans="1:26" ht="12.75" customHeight="1" x14ac:dyDescent="0.25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spans="1:26" ht="12.75" customHeight="1" x14ac:dyDescent="0.25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spans="1:26" ht="12.75" customHeight="1" x14ac:dyDescent="0.25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spans="1:26" ht="12.75" customHeight="1" x14ac:dyDescent="0.25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spans="1:26" ht="12.75" customHeight="1" x14ac:dyDescent="0.25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spans="1:26" ht="12.75" customHeight="1" x14ac:dyDescent="0.25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spans="1:26" ht="12.75" customHeight="1" x14ac:dyDescent="0.25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spans="1:26" ht="12.75" customHeight="1" x14ac:dyDescent="0.25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spans="1:26" ht="12.75" customHeight="1" x14ac:dyDescent="0.25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spans="1:26" ht="12.75" customHeight="1" x14ac:dyDescent="0.25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spans="1:26" ht="12.75" customHeight="1" x14ac:dyDescent="0.25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spans="1:26" ht="12.75" customHeight="1" x14ac:dyDescent="0.25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spans="1:26" ht="12.75" customHeight="1" x14ac:dyDescent="0.25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spans="1:26" ht="12.75" customHeight="1" x14ac:dyDescent="0.25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spans="1:26" ht="12.75" customHeight="1" x14ac:dyDescent="0.25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spans="1:26" ht="12.75" customHeight="1" x14ac:dyDescent="0.25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spans="1:26" ht="12.75" customHeight="1" x14ac:dyDescent="0.25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spans="1:26" ht="12.75" customHeight="1" x14ac:dyDescent="0.25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spans="1:26" ht="12.75" customHeight="1" x14ac:dyDescent="0.25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spans="1:26" ht="12.75" customHeight="1" x14ac:dyDescent="0.25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spans="1:12" ht="12.75" customHeight="1" x14ac:dyDescent="0.25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spans="1:12" ht="12.75" customHeight="1" x14ac:dyDescent="0.25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spans="1:12" ht="12.75" customHeight="1" x14ac:dyDescent="0.25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spans="1:12" ht="12.75" customHeight="1" x14ac:dyDescent="0.25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spans="1:12" ht="12.75" customHeight="1" x14ac:dyDescent="0.25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spans="1:12" ht="12.75" customHeight="1" x14ac:dyDescent="0.25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spans="1:12" ht="12.75" customHeight="1" x14ac:dyDescent="0.25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spans="1:12" ht="12.75" customHeight="1" x14ac:dyDescent="0.25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spans="1:12" ht="12.75" customHeight="1" x14ac:dyDescent="0.25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595:E595"/>
    <mergeCell ref="C132:D132"/>
    <mergeCell ref="C174:D174"/>
    <mergeCell ref="C216:D216"/>
    <mergeCell ref="C258:D258"/>
    <mergeCell ref="C300:D300"/>
    <mergeCell ref="C342:D342"/>
    <mergeCell ref="C384:D384"/>
    <mergeCell ref="C426:D426"/>
    <mergeCell ref="C468:D468"/>
    <mergeCell ref="C510:D510"/>
    <mergeCell ref="C552:D552"/>
    <mergeCell ref="C594:D594"/>
    <mergeCell ref="C1:E1"/>
    <mergeCell ref="H1:K1"/>
    <mergeCell ref="H2:K2"/>
    <mergeCell ref="C47:D47"/>
    <mergeCell ref="C90:D9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2025-08-29T07:14:28Z</dcterms:modified>
</cp:coreProperties>
</file>