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6" i="1" l="1"/>
  <c r="F433" i="1"/>
  <c r="J426" i="1"/>
  <c r="I426" i="1"/>
  <c r="H426" i="1"/>
  <c r="G426" i="1"/>
  <c r="J387" i="1"/>
  <c r="I387" i="1"/>
  <c r="H387" i="1"/>
  <c r="G387" i="1"/>
  <c r="L321" i="1"/>
  <c r="J303" i="1"/>
  <c r="I303" i="1"/>
  <c r="H303" i="1"/>
  <c r="G303" i="1"/>
  <c r="J177" i="1"/>
  <c r="I177" i="1"/>
  <c r="H177" i="1"/>
  <c r="G177" i="1"/>
  <c r="J174" i="1"/>
  <c r="I174" i="1"/>
  <c r="H174" i="1"/>
  <c r="G174" i="1"/>
  <c r="J135" i="1"/>
  <c r="I135" i="1"/>
  <c r="H135" i="1"/>
  <c r="G135" i="1"/>
  <c r="J93" i="1"/>
  <c r="I93" i="1"/>
  <c r="H93" i="1"/>
  <c r="G93" i="1"/>
  <c r="J90" i="1"/>
  <c r="I90" i="1"/>
  <c r="H90" i="1"/>
  <c r="G90" i="1"/>
  <c r="J51" i="1"/>
  <c r="I51" i="1"/>
  <c r="H51" i="1"/>
  <c r="G51" i="1"/>
  <c r="F69" i="1"/>
  <c r="L494" i="1"/>
  <c r="L489" i="1"/>
  <c r="L452" i="1"/>
  <c r="L447" i="1"/>
  <c r="L410" i="1"/>
  <c r="L405" i="1"/>
  <c r="L368" i="1"/>
  <c r="L363" i="1"/>
  <c r="L326" i="1"/>
  <c r="L32" i="1"/>
  <c r="L74" i="1"/>
  <c r="L116" i="1"/>
  <c r="L158" i="1"/>
  <c r="L200" i="1"/>
  <c r="L195" i="1"/>
  <c r="L153" i="1"/>
  <c r="L111" i="1"/>
  <c r="L69" i="1"/>
  <c r="L27" i="1"/>
  <c r="J27" i="1"/>
  <c r="L13" i="1"/>
  <c r="B593" i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L559" i="1"/>
  <c r="J559" i="1"/>
  <c r="I559" i="1"/>
  <c r="H559" i="1"/>
  <c r="H593" i="1"/>
  <c r="G559" i="1"/>
  <c r="F559" i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I517" i="1"/>
  <c r="H517" i="1"/>
  <c r="G517" i="1"/>
  <c r="G551" i="1"/>
  <c r="F517" i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I475" i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I433" i="1"/>
  <c r="H433" i="1"/>
  <c r="G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L391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L307" i="1"/>
  <c r="J307" i="1"/>
  <c r="I307" i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I265" i="1"/>
  <c r="I299" i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I223" i="1"/>
  <c r="H223" i="1"/>
  <c r="H257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J13" i="1"/>
  <c r="I13" i="1"/>
  <c r="H13" i="1"/>
  <c r="G13" i="1"/>
  <c r="F13" i="1"/>
  <c r="G215" i="1"/>
  <c r="G131" i="1"/>
  <c r="H425" i="1"/>
  <c r="G383" i="1"/>
  <c r="I131" i="1"/>
  <c r="G173" i="1"/>
  <c r="I257" i="1"/>
  <c r="F299" i="1"/>
  <c r="J299" i="1"/>
  <c r="H383" i="1"/>
  <c r="I425" i="1"/>
  <c r="F467" i="1"/>
  <c r="G509" i="1"/>
  <c r="H551" i="1"/>
  <c r="I593" i="1"/>
  <c r="I215" i="1"/>
  <c r="F257" i="1"/>
  <c r="J257" i="1"/>
  <c r="G299" i="1"/>
  <c r="I383" i="1"/>
  <c r="I551" i="1"/>
  <c r="F593" i="1"/>
  <c r="J593" i="1"/>
  <c r="H47" i="1"/>
  <c r="I173" i="1"/>
  <c r="G257" i="1"/>
  <c r="H299" i="1"/>
  <c r="G425" i="1"/>
  <c r="H467" i="1"/>
  <c r="I509" i="1"/>
  <c r="F551" i="1"/>
  <c r="J551" i="1"/>
  <c r="G593" i="1"/>
  <c r="H509" i="1"/>
  <c r="J509" i="1"/>
  <c r="F509" i="1"/>
  <c r="G467" i="1"/>
  <c r="I467" i="1"/>
  <c r="J467" i="1"/>
  <c r="J425" i="1"/>
  <c r="F425" i="1"/>
  <c r="J383" i="1"/>
  <c r="F383" i="1"/>
  <c r="I341" i="1"/>
  <c r="G341" i="1"/>
  <c r="H341" i="1"/>
  <c r="J341" i="1"/>
  <c r="F341" i="1"/>
  <c r="H215" i="1"/>
  <c r="J215" i="1"/>
  <c r="F215" i="1"/>
  <c r="H173" i="1"/>
  <c r="J173" i="1"/>
  <c r="F173" i="1"/>
  <c r="J131" i="1"/>
  <c r="H131" i="1"/>
  <c r="F131" i="1"/>
  <c r="H89" i="1"/>
  <c r="F89" i="1"/>
  <c r="J89" i="1"/>
  <c r="G89" i="1"/>
  <c r="I89" i="1"/>
  <c r="J47" i="1"/>
  <c r="G47" i="1"/>
  <c r="I47" i="1"/>
  <c r="F47" i="1"/>
  <c r="I594" i="1"/>
  <c r="H594" i="1"/>
  <c r="G594" i="1"/>
  <c r="J594" i="1"/>
  <c r="F594" i="1"/>
  <c r="L573" i="1"/>
  <c r="L578" i="1"/>
  <c r="L299" i="1"/>
  <c r="L269" i="1"/>
  <c r="L375" i="1"/>
  <c r="L593" i="1"/>
  <c r="L563" i="1"/>
  <c r="L479" i="1"/>
  <c r="L509" i="1"/>
  <c r="L279" i="1"/>
  <c r="L284" i="1"/>
  <c r="L425" i="1"/>
  <c r="L395" i="1"/>
  <c r="L215" i="1"/>
  <c r="L185" i="1"/>
  <c r="L173" i="1"/>
  <c r="L143" i="1"/>
  <c r="L59" i="1"/>
  <c r="L89" i="1"/>
  <c r="L383" i="1"/>
  <c r="L353" i="1"/>
  <c r="L237" i="1"/>
  <c r="L242" i="1"/>
  <c r="L131" i="1"/>
  <c r="L101" i="1"/>
  <c r="L341" i="1"/>
  <c r="L311" i="1"/>
  <c r="L227" i="1"/>
  <c r="L257" i="1"/>
  <c r="L536" i="1"/>
  <c r="L531" i="1"/>
  <c r="L521" i="1"/>
  <c r="L551" i="1"/>
  <c r="L467" i="1"/>
  <c r="L437" i="1"/>
  <c r="L214" i="1"/>
  <c r="L501" i="1"/>
  <c r="L130" i="1"/>
  <c r="L123" i="1"/>
  <c r="L291" i="1"/>
  <c r="L382" i="1"/>
  <c r="L550" i="1"/>
  <c r="L207" i="1"/>
  <c r="L585" i="1"/>
  <c r="L165" i="1"/>
  <c r="L17" i="1"/>
  <c r="L47" i="1"/>
  <c r="L594" i="1"/>
  <c r="L543" i="1"/>
  <c r="L592" i="1"/>
  <c r="L298" i="1"/>
  <c r="L424" i="1"/>
  <c r="L333" i="1"/>
  <c r="L88" i="1"/>
  <c r="L340" i="1"/>
  <c r="L249" i="1"/>
  <c r="L172" i="1"/>
  <c r="L256" i="1"/>
  <c r="L466" i="1"/>
  <c r="L81" i="1"/>
  <c r="L46" i="1"/>
  <c r="L508" i="1"/>
  <c r="L459" i="1"/>
  <c r="L417" i="1"/>
  <c r="L39" i="1"/>
</calcChain>
</file>

<file path=xl/sharedStrings.xml><?xml version="1.0" encoding="utf-8"?>
<sst xmlns="http://schemas.openxmlformats.org/spreadsheetml/2006/main" count="664" uniqueCount="131">
  <si>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</si>
  <si>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</si>
  <si>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</si>
  <si>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</si>
  <si>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</si>
  <si>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</si>
  <si>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</si>
  <si>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</si>
  <si>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</si>
  <si>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</si>
  <si>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</si>
  <si>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</si>
  <si>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</si>
  <si>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</si>
  <si>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</si>
  <si>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</si>
  <si>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</si>
  <si>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</si>
  <si>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</si>
  <si>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</si>
  <si>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</si>
  <si>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</si>
  <si>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</si>
  <si>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</si>
  <si>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</si>
  <si>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</si>
  <si>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</si>
  <si>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</si>
  <si>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</si>
  <si>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</si>
  <si>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</si>
  <si>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</si>
  <si>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</si>
  <si>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</si>
  <si>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</si>
  <si>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</si>
  <si>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</si>
  <si>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</si>
  <si>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</si>
  <si>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</si>
  <si>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</si>
  <si>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</si>
  <si>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</si>
  <si>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</si>
  <si>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</si>
  <si>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Чай с молоком</t>
  </si>
  <si>
    <t>Хлеб ржаной</t>
  </si>
  <si>
    <t>бутерброд</t>
  </si>
  <si>
    <t>Икра кабачковая консервированная</t>
  </si>
  <si>
    <t>Хлеб пшеничный</t>
  </si>
  <si>
    <t>Компот из смеси сухофруктов</t>
  </si>
  <si>
    <t>сладкое</t>
  </si>
  <si>
    <t>Кофейный напиток с молоком</t>
  </si>
  <si>
    <t>Салат витаминный</t>
  </si>
  <si>
    <t>Рассольник Ленинградский</t>
  </si>
  <si>
    <t>Каша гречневая молочная жидкая</t>
  </si>
  <si>
    <t>Фрукты свежие по сезону/ яблоко</t>
  </si>
  <si>
    <t>Сок фруктовый/ виноградный</t>
  </si>
  <si>
    <t>Хлеб пшеничный/ хлеб ржаной</t>
  </si>
  <si>
    <t>Молоко пром.пр-ва т/пак для дет.пит</t>
  </si>
  <si>
    <t>Пюре картофельное/ Кнели рыбные с соусом сметанным 90/30</t>
  </si>
  <si>
    <t>312/271</t>
  </si>
  <si>
    <t>Салат из свеклы отварной</t>
  </si>
  <si>
    <t>Плов из птицы</t>
  </si>
  <si>
    <t>Суп картофельный с рисом</t>
  </si>
  <si>
    <t>Макаронник с субпродуктами говяжьими /соус сметанный</t>
  </si>
  <si>
    <t>Напиток из плодов шиповника</t>
  </si>
  <si>
    <t>ТТК 2</t>
  </si>
  <si>
    <t>Фрукты свежие/ яблоко</t>
  </si>
  <si>
    <t>Фритата из яиц с овощами</t>
  </si>
  <si>
    <t>Уха ростовская</t>
  </si>
  <si>
    <t>Тефтели мясные с соусом молочным 100/50</t>
  </si>
  <si>
    <t>Сок фруктовый/ яблочный</t>
  </si>
  <si>
    <t>Салат из моркови с кукурузой консервированной</t>
  </si>
  <si>
    <t>Азу с картофелем и мясом</t>
  </si>
  <si>
    <t>Кисель из сухофруктов</t>
  </si>
  <si>
    <t>Борщ по-кубански со сметаной 200/5</t>
  </si>
  <si>
    <t>Каша гречневая рассыпчатая</t>
  </si>
  <si>
    <t>Чай фруктовый с лимоном и яблоком</t>
  </si>
  <si>
    <t>Макароны, запеченные с яйцом</t>
  </si>
  <si>
    <t>Компот из свежих ягод</t>
  </si>
  <si>
    <t>Рыба аппетитная запеченная с картофелем</t>
  </si>
  <si>
    <t>Бутерброд с сыром</t>
  </si>
  <si>
    <t>Кисломолочный напиток снежок</t>
  </si>
  <si>
    <t>молоко пром.пр-ва т/пак для дет.питания</t>
  </si>
  <si>
    <t>Мясо тушеное с овощами</t>
  </si>
  <si>
    <t>Овощи натуральные соленые/ огурцы</t>
  </si>
  <si>
    <t>Суп картофельный с бобовыми/ гренки</t>
  </si>
  <si>
    <t>Кондитерские изделия/ печенье сахарное</t>
  </si>
  <si>
    <t>Салат из квашеной капусты</t>
  </si>
  <si>
    <t>Морковные палочки</t>
  </si>
  <si>
    <t>Борщ с капустой и картофелем/ сметана</t>
  </si>
  <si>
    <t>Запеканка из творога с молоком сгущенным</t>
  </si>
  <si>
    <t>Какао на молоке</t>
  </si>
  <si>
    <t>Фрукты свежие по сезону/ мандарины</t>
  </si>
  <si>
    <t>Бутерброд с маслом</t>
  </si>
  <si>
    <t>Суп сырный с сухариками</t>
  </si>
  <si>
    <t xml:space="preserve">Голубцы ленивые с соусом сметанным </t>
  </si>
  <si>
    <t>54-3М</t>
  </si>
  <si>
    <t>Овощи натуральные соленые/ томаты</t>
  </si>
  <si>
    <t>285/372</t>
  </si>
  <si>
    <t>Картофель отварной</t>
  </si>
  <si>
    <t>Рыба запеченная с овощами под сырным соусом</t>
  </si>
  <si>
    <t>Каша манная жидкая</t>
  </si>
  <si>
    <t>Бутерброд с шоколадным маслом</t>
  </si>
  <si>
    <t>Какао с молоком</t>
  </si>
  <si>
    <t>Кондитерские изделия/ не кремовые</t>
  </si>
  <si>
    <t>Щи новгородские</t>
  </si>
  <si>
    <t>Узвар из сухофруктов и плодов шиповника</t>
  </si>
  <si>
    <t>ТТК</t>
  </si>
  <si>
    <t>Картофель тушеный с овощами</t>
  </si>
  <si>
    <t>ТТК 181</t>
  </si>
  <si>
    <t>Суп с макаронными изделиями</t>
  </si>
  <si>
    <t>Пудинг из творога с ягодами и яблочным соусом</t>
  </si>
  <si>
    <t>Салат фруктовый с йогуртом</t>
  </si>
  <si>
    <t>Салат из соленых огурцов с луком</t>
  </si>
  <si>
    <t>Биточки особые/ говяжье сердце</t>
  </si>
  <si>
    <t>Каша рисовая рассыпчатая</t>
  </si>
  <si>
    <t>Пюре картофельное/ Котлеты рыбные любительские/ Соус томатный</t>
  </si>
  <si>
    <t>312/241/366</t>
  </si>
  <si>
    <t>Закуска из икры кабачковой и вареного яйца 30/40</t>
  </si>
  <si>
    <t>ТТК 111</t>
  </si>
  <si>
    <t>Ежики мясные в соусе</t>
  </si>
  <si>
    <t>Кисломолочный напиток/ Кефир с сахаром 215/10</t>
  </si>
  <si>
    <t>Фрукты свежие/ мандарины</t>
  </si>
  <si>
    <t xml:space="preserve">Хлеб пшеничный/ </t>
  </si>
  <si>
    <t>Суп с клецками</t>
  </si>
  <si>
    <t>118.2</t>
  </si>
  <si>
    <t>Жаркое по-домашнему</t>
  </si>
  <si>
    <t>Сок фруктовый/ вишневый</t>
  </si>
  <si>
    <t>МБОУ СОШ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</si>
</sst>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</font>
    <font>
      <sz val="10"/>
      <color rgb="FFFF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3CB"/>
        <bgColor rgb="FF000000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1" fontId="0" fillId="5" borderId="2" xfId="0" applyNumberFormat="1" applyFill="1" applyBorder="1" applyProtection="1">
      <protection locked="0"/>
    </xf>
    <xf numFmtId="0" fontId="11" fillId="6" borderId="2" xfId="0" applyFont="1" applyFill="1" applyBorder="1" applyAlignment="1" applyProtection="1">
      <alignment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0" fontId="12" fillId="0" borderId="0" xfId="0" applyFont="1"/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4" sqref="O4"/>
    </sheetView>
  </sheetViews>
  <sheetFormatPr defaultColWidth="9.109375" defaultRowHeight="13.2" x14ac:dyDescent="0.25"/>
  <cols>
    <col min="1" max="1" width="4.6640625" style="2" customWidth="1"/>
    <col min="2" max="2" width="5.2187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218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7" t="s">
        <v>130</v>
      </c>
      <c r="D1" s="68"/>
      <c r="E1" s="68"/>
      <c r="F1" s="13" t="s">
        <v>16</v>
      </c>
      <c r="G1" s="2" t="s">
        <v>17</v>
      </c>
      <c r="H1" s="69"/>
      <c r="I1" s="69"/>
      <c r="J1" s="69"/>
      <c r="K1" s="69"/>
    </row>
    <row r="2" spans="1:12" ht="17.399999999999999" x14ac:dyDescent="0.25">
      <c r="A2" s="43" t="s">
        <v>6</v>
      </c>
      <c r="C2" s="2"/>
      <c r="G2" s="2" t="s">
        <v>18</v>
      </c>
      <c r="H2" s="69"/>
      <c r="I2" s="69"/>
      <c r="J2" s="69"/>
      <c r="K2" s="69"/>
    </row>
    <row r="3" spans="1:12" ht="17.25" customHeight="1" x14ac:dyDescent="0.25">
      <c r="A3" s="4" t="s">
        <v>8</v>
      </c>
      <c r="C3" s="2"/>
      <c r="D3" s="3"/>
      <c r="E3" s="46" t="s">
        <v>9</v>
      </c>
      <c r="G3" s="2" t="s">
        <v>19</v>
      </c>
      <c r="H3" s="55">
        <v>9</v>
      </c>
      <c r="I3" s="55">
        <v>1</v>
      </c>
      <c r="J3" s="56">
        <v>2025</v>
      </c>
      <c r="K3" s="1"/>
    </row>
    <row r="4" spans="1:12" x14ac:dyDescent="0.25">
      <c r="C4" s="2"/>
      <c r="D4" s="4"/>
      <c r="H4" s="57" t="s">
        <v>42</v>
      </c>
      <c r="I4" s="57" t="s">
        <v>43</v>
      </c>
      <c r="J4" s="57" t="s">
        <v>44</v>
      </c>
    </row>
    <row r="5" spans="1:12" ht="30.6" x14ac:dyDescent="0.25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4.4" x14ac:dyDescent="0.3">
      <c r="A6" s="22">
        <v>1</v>
      </c>
      <c r="B6" s="23">
        <v>1</v>
      </c>
      <c r="C6" s="24" t="s">
        <v>20</v>
      </c>
      <c r="D6" s="5" t="s">
        <v>21</v>
      </c>
      <c r="E6" s="47" t="s">
        <v>55</v>
      </c>
      <c r="F6" s="48">
        <v>150</v>
      </c>
      <c r="G6" s="48">
        <v>5.94</v>
      </c>
      <c r="H6" s="48">
        <v>6.42</v>
      </c>
      <c r="I6" s="48">
        <v>22.8</v>
      </c>
      <c r="J6" s="48">
        <v>177.49</v>
      </c>
      <c r="K6" s="49">
        <v>324</v>
      </c>
      <c r="L6" s="48">
        <v>40</v>
      </c>
    </row>
    <row r="7" spans="1:12" ht="14.4" x14ac:dyDescent="0.3">
      <c r="A7" s="25"/>
      <c r="B7" s="16"/>
      <c r="C7" s="11"/>
      <c r="D7" s="6" t="s">
        <v>47</v>
      </c>
      <c r="E7" s="50" t="s">
        <v>82</v>
      </c>
      <c r="F7" s="51">
        <v>50</v>
      </c>
      <c r="G7" s="51">
        <v>5.23</v>
      </c>
      <c r="H7" s="51">
        <v>6.54</v>
      </c>
      <c r="I7" s="51">
        <v>15.05</v>
      </c>
      <c r="J7" s="51">
        <v>143.85</v>
      </c>
      <c r="K7" s="52">
        <v>3</v>
      </c>
      <c r="L7" s="51">
        <v>32</v>
      </c>
    </row>
    <row r="8" spans="1:12" ht="14.4" x14ac:dyDescent="0.3">
      <c r="A8" s="25"/>
      <c r="B8" s="16"/>
      <c r="C8" s="11"/>
      <c r="D8" s="7" t="s">
        <v>22</v>
      </c>
      <c r="E8" s="50" t="s">
        <v>52</v>
      </c>
      <c r="F8" s="51">
        <v>180</v>
      </c>
      <c r="G8" s="51">
        <v>2.98</v>
      </c>
      <c r="H8" s="51">
        <v>2.1800000000000002</v>
      </c>
      <c r="I8" s="51">
        <v>12.63</v>
      </c>
      <c r="J8" s="51">
        <v>82.7</v>
      </c>
      <c r="K8" s="52">
        <v>379</v>
      </c>
      <c r="L8" s="51">
        <v>17</v>
      </c>
    </row>
    <row r="9" spans="1:12" ht="14.4" x14ac:dyDescent="0.3">
      <c r="A9" s="25"/>
      <c r="B9" s="16"/>
      <c r="C9" s="11"/>
      <c r="D9" s="7" t="s">
        <v>23</v>
      </c>
      <c r="E9" s="50" t="s">
        <v>46</v>
      </c>
      <c r="F9" s="51">
        <v>20</v>
      </c>
      <c r="G9" s="51">
        <v>1.32</v>
      </c>
      <c r="H9" s="51">
        <v>0.18</v>
      </c>
      <c r="I9" s="51">
        <v>8.48</v>
      </c>
      <c r="J9" s="51">
        <v>40.79</v>
      </c>
      <c r="K9" s="52"/>
      <c r="L9" s="51">
        <v>3</v>
      </c>
    </row>
    <row r="10" spans="1:12" ht="14.4" x14ac:dyDescent="0.3">
      <c r="A10" s="25"/>
      <c r="B10" s="16"/>
      <c r="C10" s="11"/>
      <c r="D10" s="7" t="s">
        <v>24</v>
      </c>
      <c r="E10" s="50" t="s">
        <v>56</v>
      </c>
      <c r="F10" s="51">
        <v>110</v>
      </c>
      <c r="G10" s="51">
        <v>0.44</v>
      </c>
      <c r="H10" s="51">
        <v>0.44</v>
      </c>
      <c r="I10" s="51">
        <v>10.78</v>
      </c>
      <c r="J10" s="51">
        <v>51.7</v>
      </c>
      <c r="K10" s="52">
        <v>338</v>
      </c>
      <c r="L10" s="51">
        <v>16</v>
      </c>
    </row>
    <row r="11" spans="1:12" ht="14.4" x14ac:dyDescent="0.3">
      <c r="A11" s="25"/>
      <c r="B11" s="16"/>
      <c r="C11" s="11"/>
      <c r="D11" s="6"/>
      <c r="E11" s="50"/>
      <c r="F11" s="51"/>
      <c r="G11" s="51"/>
      <c r="H11" s="51"/>
      <c r="I11" s="51"/>
      <c r="J11" s="51"/>
      <c r="K11" s="52"/>
      <c r="L11" s="51"/>
    </row>
    <row r="12" spans="1:12" ht="14.4" x14ac:dyDescent="0.3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4.4" x14ac:dyDescent="0.3">
      <c r="A13" s="26"/>
      <c r="B13" s="18"/>
      <c r="C13" s="8"/>
      <c r="D13" s="19" t="s">
        <v>39</v>
      </c>
      <c r="E13" s="9"/>
      <c r="F13" s="21">
        <f>SUM(F6:F12)</f>
        <v>510</v>
      </c>
      <c r="G13" s="21">
        <f t="shared" ref="G13:J13" si="0">SUM(G6:G12)</f>
        <v>15.910000000000002</v>
      </c>
      <c r="H13" s="21">
        <f t="shared" si="0"/>
        <v>15.76</v>
      </c>
      <c r="I13" s="21">
        <f t="shared" si="0"/>
        <v>69.740000000000009</v>
      </c>
      <c r="J13" s="21">
        <f t="shared" si="0"/>
        <v>496.53000000000003</v>
      </c>
      <c r="K13" s="27"/>
      <c r="L13" s="21">
        <f>SUM(L6:L12)</f>
        <v>108</v>
      </c>
    </row>
    <row r="14" spans="1:12" ht="14.4" x14ac:dyDescent="0.3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4.4" x14ac:dyDescent="0.3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4.4" x14ac:dyDescent="0.3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4.4" x14ac:dyDescent="0.3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1">SUM(G14:G16)</f>
        <v>0</v>
      </c>
      <c r="H17" s="21">
        <f t="shared" si="1"/>
        <v>0</v>
      </c>
      <c r="I17" s="21">
        <f t="shared" si="1"/>
        <v>0</v>
      </c>
      <c r="J17" s="21">
        <f t="shared" si="1"/>
        <v>0</v>
      </c>
      <c r="K17" s="27"/>
      <c r="L17" s="21">
        <f ca="1">SUM(L14:L22)</f>
        <v>0</v>
      </c>
    </row>
    <row r="18" spans="1:12" ht="14.4" x14ac:dyDescent="0.3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 t="s">
        <v>53</v>
      </c>
      <c r="F18" s="51">
        <v>60</v>
      </c>
      <c r="G18" s="51">
        <v>0.72</v>
      </c>
      <c r="H18" s="51">
        <v>3.12</v>
      </c>
      <c r="I18" s="51">
        <v>5.7</v>
      </c>
      <c r="J18" s="51">
        <v>54.04</v>
      </c>
      <c r="K18" s="52" t="s">
        <v>67</v>
      </c>
      <c r="L18" s="51">
        <v>20</v>
      </c>
    </row>
    <row r="19" spans="1:12" ht="14.4" x14ac:dyDescent="0.3">
      <c r="A19" s="25"/>
      <c r="B19" s="16"/>
      <c r="C19" s="11"/>
      <c r="D19" s="7" t="s">
        <v>28</v>
      </c>
      <c r="E19" s="50" t="s">
        <v>70</v>
      </c>
      <c r="F19" s="51">
        <v>200</v>
      </c>
      <c r="G19" s="51">
        <v>5.05</v>
      </c>
      <c r="H19" s="51">
        <v>5.66</v>
      </c>
      <c r="I19" s="51">
        <v>20.350000000000001</v>
      </c>
      <c r="J19" s="51">
        <v>159.63999999999999</v>
      </c>
      <c r="K19" s="52">
        <v>106</v>
      </c>
      <c r="L19" s="51">
        <v>27</v>
      </c>
    </row>
    <row r="20" spans="1:12" ht="14.4" x14ac:dyDescent="0.3">
      <c r="A20" s="25"/>
      <c r="B20" s="16"/>
      <c r="C20" s="11"/>
      <c r="D20" s="7" t="s">
        <v>29</v>
      </c>
      <c r="E20" s="50" t="s">
        <v>63</v>
      </c>
      <c r="F20" s="51">
        <v>150</v>
      </c>
      <c r="G20" s="51">
        <v>7.57</v>
      </c>
      <c r="H20" s="51">
        <v>11.21</v>
      </c>
      <c r="I20" s="51">
        <v>26.66</v>
      </c>
      <c r="J20" s="51">
        <v>232.78</v>
      </c>
      <c r="K20" s="52">
        <v>311</v>
      </c>
      <c r="L20" s="51">
        <v>35</v>
      </c>
    </row>
    <row r="21" spans="1:12" ht="14.4" x14ac:dyDescent="0.3">
      <c r="A21" s="25"/>
      <c r="B21" s="16"/>
      <c r="C21" s="11"/>
      <c r="D21" s="7" t="s">
        <v>30</v>
      </c>
      <c r="E21" s="50"/>
      <c r="F21" s="51"/>
      <c r="G21" s="51"/>
      <c r="H21" s="51"/>
      <c r="I21" s="51"/>
      <c r="J21" s="51"/>
      <c r="K21" s="52"/>
      <c r="L21" s="51"/>
    </row>
    <row r="22" spans="1:12" ht="14.4" x14ac:dyDescent="0.3">
      <c r="A22" s="25"/>
      <c r="B22" s="16"/>
      <c r="C22" s="11"/>
      <c r="D22" s="7" t="s">
        <v>31</v>
      </c>
      <c r="E22" s="50" t="s">
        <v>83</v>
      </c>
      <c r="F22" s="51">
        <v>225</v>
      </c>
      <c r="G22" s="51">
        <v>6.08</v>
      </c>
      <c r="H22" s="51">
        <v>5.63</v>
      </c>
      <c r="I22" s="51">
        <v>24.3</v>
      </c>
      <c r="J22" s="51">
        <v>177.75</v>
      </c>
      <c r="K22" s="52">
        <v>386</v>
      </c>
      <c r="L22" s="51">
        <v>25</v>
      </c>
    </row>
    <row r="23" spans="1:12" ht="14.4" x14ac:dyDescent="0.3">
      <c r="A23" s="25"/>
      <c r="B23" s="16"/>
      <c r="C23" s="11"/>
      <c r="D23" s="7" t="s">
        <v>32</v>
      </c>
      <c r="E23" s="50" t="s">
        <v>49</v>
      </c>
      <c r="F23" s="51">
        <v>30</v>
      </c>
      <c r="G23" s="51">
        <v>2.29</v>
      </c>
      <c r="H23" s="51">
        <v>0.19</v>
      </c>
      <c r="I23" s="51">
        <v>15.05</v>
      </c>
      <c r="J23" s="51">
        <v>71.05</v>
      </c>
      <c r="K23" s="52"/>
      <c r="L23" s="51">
        <v>5</v>
      </c>
    </row>
    <row r="24" spans="1:12" ht="14.4" x14ac:dyDescent="0.3">
      <c r="A24" s="25"/>
      <c r="B24" s="16"/>
      <c r="C24" s="11"/>
      <c r="D24" s="7" t="s">
        <v>33</v>
      </c>
      <c r="E24" s="50" t="s">
        <v>46</v>
      </c>
      <c r="F24" s="51">
        <v>30</v>
      </c>
      <c r="G24" s="51">
        <v>1.99</v>
      </c>
      <c r="H24" s="51">
        <v>0.26</v>
      </c>
      <c r="I24" s="51">
        <v>12.72</v>
      </c>
      <c r="J24" s="51">
        <v>61.19</v>
      </c>
      <c r="K24" s="52"/>
      <c r="L24" s="51">
        <v>5</v>
      </c>
    </row>
    <row r="25" spans="1:12" ht="14.4" x14ac:dyDescent="0.3">
      <c r="A25" s="25"/>
      <c r="B25" s="16"/>
      <c r="C25" s="11"/>
      <c r="D25" s="6" t="s">
        <v>31</v>
      </c>
      <c r="E25" s="50" t="s">
        <v>84</v>
      </c>
      <c r="F25" s="51">
        <v>200</v>
      </c>
      <c r="G25" s="51">
        <v>5.63</v>
      </c>
      <c r="H25" s="51">
        <v>4.8499999999999996</v>
      </c>
      <c r="I25" s="51">
        <v>9.31</v>
      </c>
      <c r="J25" s="51">
        <v>104.76</v>
      </c>
      <c r="K25" s="52"/>
      <c r="L25" s="51">
        <v>27</v>
      </c>
    </row>
    <row r="26" spans="1:12" ht="14.4" x14ac:dyDescent="0.3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4.4" x14ac:dyDescent="0.3">
      <c r="A27" s="26"/>
      <c r="B27" s="18"/>
      <c r="C27" s="8"/>
      <c r="D27" s="19" t="s">
        <v>39</v>
      </c>
      <c r="E27" s="9"/>
      <c r="F27" s="21">
        <f>SUM(F18:F26)</f>
        <v>895</v>
      </c>
      <c r="G27" s="21">
        <f t="shared" ref="G27:I27" si="2">SUM(G18:G26)</f>
        <v>29.33</v>
      </c>
      <c r="H27" s="21">
        <f t="shared" si="2"/>
        <v>30.92</v>
      </c>
      <c r="I27" s="21">
        <f t="shared" si="2"/>
        <v>114.09</v>
      </c>
      <c r="J27" s="21">
        <f>SUM(J18:J26)</f>
        <v>861.21</v>
      </c>
      <c r="K27" s="27"/>
      <c r="L27" s="21">
        <f>L18+L19+L20+L22+L21+L23+L24+L25+L26</f>
        <v>144</v>
      </c>
    </row>
    <row r="28" spans="1:12" ht="14.4" x14ac:dyDescent="0.3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/>
      <c r="F28" s="51"/>
      <c r="G28" s="51"/>
      <c r="H28" s="51"/>
      <c r="I28" s="51"/>
      <c r="J28" s="51"/>
      <c r="K28" s="52"/>
      <c r="L28" s="51"/>
    </row>
    <row r="29" spans="1:12" ht="14.4" x14ac:dyDescent="0.3">
      <c r="A29" s="25"/>
      <c r="B29" s="16"/>
      <c r="C29" s="11"/>
      <c r="D29" s="12" t="s">
        <v>31</v>
      </c>
      <c r="E29" s="50"/>
      <c r="F29" s="51"/>
      <c r="G29" s="51"/>
      <c r="H29" s="51"/>
      <c r="I29" s="51"/>
      <c r="J29" s="51"/>
      <c r="K29" s="52"/>
      <c r="L29" s="51"/>
    </row>
    <row r="30" spans="1:12" ht="14.4" x14ac:dyDescent="0.3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4.4" x14ac:dyDescent="0.3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4.4" x14ac:dyDescent="0.3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 t="shared" ref="G32:J32" si="3">SUM(G28:G31)</f>
        <v>0</v>
      </c>
      <c r="H32" s="21">
        <f t="shared" si="3"/>
        <v>0</v>
      </c>
      <c r="I32" s="21">
        <f t="shared" si="3"/>
        <v>0</v>
      </c>
      <c r="J32" s="21">
        <f t="shared" si="3"/>
        <v>0</v>
      </c>
      <c r="K32" s="27"/>
      <c r="L32" s="21">
        <f>SUM(L28:L31)</f>
        <v>0</v>
      </c>
    </row>
    <row r="33" spans="1:12" ht="14.4" x14ac:dyDescent="0.3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/>
      <c r="F33" s="51"/>
      <c r="G33" s="51"/>
      <c r="H33" s="51"/>
      <c r="I33" s="51"/>
      <c r="J33" s="51"/>
      <c r="K33" s="52"/>
      <c r="L33" s="51"/>
    </row>
    <row r="34" spans="1:12" ht="14.4" x14ac:dyDescent="0.3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4.4" x14ac:dyDescent="0.3">
      <c r="A35" s="25"/>
      <c r="B35" s="16"/>
      <c r="C35" s="11"/>
      <c r="D35" s="7" t="s">
        <v>31</v>
      </c>
      <c r="E35" s="50"/>
      <c r="F35" s="51"/>
      <c r="G35" s="51"/>
      <c r="H35" s="51"/>
      <c r="I35" s="51"/>
      <c r="J35" s="51"/>
      <c r="K35" s="52"/>
      <c r="L35" s="51"/>
    </row>
    <row r="36" spans="1:12" ht="14.4" x14ac:dyDescent="0.3">
      <c r="A36" s="25"/>
      <c r="B36" s="16"/>
      <c r="C36" s="11"/>
      <c r="D36" s="7" t="s">
        <v>23</v>
      </c>
      <c r="E36" s="50"/>
      <c r="F36" s="51"/>
      <c r="G36" s="51"/>
      <c r="H36" s="51"/>
      <c r="I36" s="51"/>
      <c r="J36" s="51"/>
      <c r="K36" s="52"/>
      <c r="L36" s="51"/>
    </row>
    <row r="37" spans="1:12" ht="14.4" x14ac:dyDescent="0.3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4.4" x14ac:dyDescent="0.3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4.4" x14ac:dyDescent="0.3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J39" si="4">SUM(G33:G38)</f>
        <v>0</v>
      </c>
      <c r="H39" s="21">
        <f t="shared" si="4"/>
        <v>0</v>
      </c>
      <c r="I39" s="21">
        <f t="shared" si="4"/>
        <v>0</v>
      </c>
      <c r="J39" s="21">
        <f t="shared" si="4"/>
        <v>0</v>
      </c>
      <c r="K39" s="27"/>
      <c r="L39" s="21">
        <f ca="1">SUM(L33:L41)</f>
        <v>0</v>
      </c>
    </row>
    <row r="40" spans="1:12" ht="14.4" x14ac:dyDescent="0.3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4.4" x14ac:dyDescent="0.3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4.4" x14ac:dyDescent="0.3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4.4" x14ac:dyDescent="0.3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4.4" x14ac:dyDescent="0.3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4.4" x14ac:dyDescent="0.3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4.4" x14ac:dyDescent="0.3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J46" si="5">SUM(G40:G45)</f>
        <v>0</v>
      </c>
      <c r="H46" s="21">
        <f t="shared" si="5"/>
        <v>0</v>
      </c>
      <c r="I46" s="21">
        <f t="shared" si="5"/>
        <v>0</v>
      </c>
      <c r="J46" s="21">
        <f t="shared" si="5"/>
        <v>0</v>
      </c>
      <c r="K46" s="27"/>
      <c r="L46" s="21">
        <f ca="1">SUM(L40:L48)</f>
        <v>0</v>
      </c>
    </row>
    <row r="47" spans="1:12" ht="14.4" x14ac:dyDescent="0.25">
      <c r="A47" s="31">
        <f>A6</f>
        <v>1</v>
      </c>
      <c r="B47" s="32">
        <f>B6</f>
        <v>1</v>
      </c>
      <c r="C47" s="65" t="s">
        <v>4</v>
      </c>
      <c r="D47" s="66"/>
      <c r="E47" s="33"/>
      <c r="F47" s="34">
        <f>F13+F17+F27+F32+F39+F46</f>
        <v>1405</v>
      </c>
      <c r="G47" s="34">
        <f t="shared" ref="G47:J47" si="6">G13+G17+G27+G32+G39+G46</f>
        <v>45.24</v>
      </c>
      <c r="H47" s="34">
        <f t="shared" si="6"/>
        <v>46.68</v>
      </c>
      <c r="I47" s="34">
        <f t="shared" si="6"/>
        <v>183.83</v>
      </c>
      <c r="J47" s="34">
        <f t="shared" si="6"/>
        <v>1357.74</v>
      </c>
      <c r="K47" s="35"/>
      <c r="L47" s="34">
        <f ca="1">L13+L17+L27+L32+L39+L46</f>
        <v>0</v>
      </c>
    </row>
    <row r="48" spans="1:12" ht="14.4" x14ac:dyDescent="0.3">
      <c r="A48" s="15">
        <v>1</v>
      </c>
      <c r="B48" s="16">
        <v>2</v>
      </c>
      <c r="C48" s="24" t="s">
        <v>20</v>
      </c>
      <c r="D48" s="5" t="s">
        <v>21</v>
      </c>
      <c r="E48" s="47" t="s">
        <v>85</v>
      </c>
      <c r="F48" s="48">
        <v>200</v>
      </c>
      <c r="G48" s="48">
        <v>11.52</v>
      </c>
      <c r="H48" s="48">
        <v>14.95</v>
      </c>
      <c r="I48" s="48">
        <v>16.41</v>
      </c>
      <c r="J48" s="48">
        <v>238.97</v>
      </c>
      <c r="K48" s="49">
        <v>321</v>
      </c>
      <c r="L48" s="48">
        <v>69</v>
      </c>
    </row>
    <row r="49" spans="1:12" ht="14.4" x14ac:dyDescent="0.3">
      <c r="A49" s="15"/>
      <c r="B49" s="16"/>
      <c r="C49" s="11"/>
      <c r="D49" s="6" t="s">
        <v>27</v>
      </c>
      <c r="E49" s="50" t="s">
        <v>86</v>
      </c>
      <c r="F49" s="51">
        <v>60</v>
      </c>
      <c r="G49" s="51">
        <v>0.48</v>
      </c>
      <c r="H49" s="51">
        <v>0.06</v>
      </c>
      <c r="I49" s="51">
        <v>1.02</v>
      </c>
      <c r="J49" s="51">
        <v>7.8</v>
      </c>
      <c r="K49" s="52">
        <v>70</v>
      </c>
      <c r="L49" s="51">
        <v>16</v>
      </c>
    </row>
    <row r="50" spans="1:12" ht="14.4" x14ac:dyDescent="0.3">
      <c r="A50" s="15"/>
      <c r="B50" s="16"/>
      <c r="C50" s="11"/>
      <c r="D50" s="7" t="s">
        <v>22</v>
      </c>
      <c r="E50" s="50" t="s">
        <v>57</v>
      </c>
      <c r="F50" s="51">
        <v>200</v>
      </c>
      <c r="G50" s="51">
        <v>0.57999999999999996</v>
      </c>
      <c r="H50" s="51">
        <v>0.39</v>
      </c>
      <c r="I50" s="51">
        <v>31.62</v>
      </c>
      <c r="J50" s="51">
        <v>135.80000000000001</v>
      </c>
      <c r="K50" s="52">
        <v>389</v>
      </c>
      <c r="L50" s="51">
        <v>17</v>
      </c>
    </row>
    <row r="51" spans="1:12" ht="14.4" x14ac:dyDescent="0.3">
      <c r="A51" s="15"/>
      <c r="B51" s="16"/>
      <c r="C51" s="11"/>
      <c r="D51" s="7" t="s">
        <v>23</v>
      </c>
      <c r="E51" s="50" t="s">
        <v>58</v>
      </c>
      <c r="F51" s="51">
        <v>40</v>
      </c>
      <c r="G51" s="51">
        <f>1.53+1.32</f>
        <v>2.85</v>
      </c>
      <c r="H51" s="51">
        <f>0.12+0.18</f>
        <v>0.3</v>
      </c>
      <c r="I51" s="51">
        <f>10.04+8.48</f>
        <v>18.52</v>
      </c>
      <c r="J51" s="51">
        <f>47.36+40.79</f>
        <v>88.15</v>
      </c>
      <c r="K51" s="52"/>
      <c r="L51" s="51">
        <v>6</v>
      </c>
    </row>
    <row r="52" spans="1:12" ht="14.4" x14ac:dyDescent="0.3">
      <c r="A52" s="15"/>
      <c r="B52" s="16"/>
      <c r="C52" s="11"/>
      <c r="D52" s="7" t="s">
        <v>24</v>
      </c>
      <c r="E52" s="50"/>
      <c r="F52" s="51"/>
      <c r="G52" s="51"/>
      <c r="H52" s="51"/>
      <c r="I52" s="51"/>
      <c r="J52" s="51"/>
      <c r="K52" s="52"/>
      <c r="L52" s="51"/>
    </row>
    <row r="53" spans="1:12" ht="14.4" x14ac:dyDescent="0.3">
      <c r="A53" s="15"/>
      <c r="B53" s="16"/>
      <c r="C53" s="11"/>
      <c r="D53" s="6"/>
      <c r="E53" s="50"/>
      <c r="F53" s="51"/>
      <c r="G53" s="51"/>
      <c r="H53" s="51"/>
      <c r="I53" s="51"/>
      <c r="J53" s="51"/>
      <c r="K53" s="52"/>
      <c r="L53" s="51"/>
    </row>
    <row r="54" spans="1:12" ht="14.4" x14ac:dyDescent="0.3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4.4" x14ac:dyDescent="0.3">
      <c r="A55" s="17"/>
      <c r="B55" s="18"/>
      <c r="C55" s="8"/>
      <c r="D55" s="19" t="s">
        <v>39</v>
      </c>
      <c r="E55" s="9"/>
      <c r="F55" s="21">
        <f>SUM(F48:F54)</f>
        <v>500</v>
      </c>
      <c r="G55" s="21">
        <f t="shared" ref="G55" si="7">SUM(G48:G54)</f>
        <v>15.43</v>
      </c>
      <c r="H55" s="21">
        <f t="shared" ref="H55" si="8">SUM(H48:H54)</f>
        <v>15.700000000000001</v>
      </c>
      <c r="I55" s="60">
        <f t="shared" ref="I55" si="9">SUM(I48:I54)</f>
        <v>67.569999999999993</v>
      </c>
      <c r="J55" s="21">
        <f t="shared" ref="J55" si="10">SUM(J48:J54)</f>
        <v>470.72</v>
      </c>
      <c r="K55" s="27"/>
      <c r="L55" s="21">
        <f t="shared" ref="L55:L97" si="11">SUM(L48:L54)</f>
        <v>108</v>
      </c>
    </row>
    <row r="56" spans="1:12" ht="14.4" x14ac:dyDescent="0.3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4.4" x14ac:dyDescent="0.3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4.4" x14ac:dyDescent="0.3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4.4" x14ac:dyDescent="0.3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2">SUM(G56:G58)</f>
        <v>0</v>
      </c>
      <c r="H59" s="21">
        <f t="shared" ref="H59" si="13">SUM(H56:H58)</f>
        <v>0</v>
      </c>
      <c r="I59" s="21">
        <f t="shared" ref="I59" si="14">SUM(I56:I58)</f>
        <v>0</v>
      </c>
      <c r="J59" s="21">
        <f t="shared" ref="J59" si="15">SUM(J56:J58)</f>
        <v>0</v>
      </c>
      <c r="K59" s="27"/>
      <c r="L59" s="21">
        <f t="shared" ref="L59" ca="1" si="16">SUM(L56:L64)</f>
        <v>0</v>
      </c>
    </row>
    <row r="60" spans="1:12" ht="14.4" x14ac:dyDescent="0.3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 t="s">
        <v>62</v>
      </c>
      <c r="F60" s="51">
        <v>60</v>
      </c>
      <c r="G60" s="51">
        <v>0.85</v>
      </c>
      <c r="H60" s="51">
        <v>3.65</v>
      </c>
      <c r="I60" s="51">
        <v>4.97</v>
      </c>
      <c r="J60" s="51">
        <v>56.07</v>
      </c>
      <c r="K60" s="52">
        <v>52</v>
      </c>
      <c r="L60" s="51">
        <v>17</v>
      </c>
    </row>
    <row r="61" spans="1:12" ht="14.4" x14ac:dyDescent="0.3">
      <c r="A61" s="15"/>
      <c r="B61" s="16"/>
      <c r="C61" s="11"/>
      <c r="D61" s="7" t="s">
        <v>28</v>
      </c>
      <c r="E61" s="50" t="s">
        <v>87</v>
      </c>
      <c r="F61" s="51">
        <v>220</v>
      </c>
      <c r="G61" s="51">
        <v>7.38</v>
      </c>
      <c r="H61" s="51">
        <v>4.3</v>
      </c>
      <c r="I61" s="51">
        <v>21.08</v>
      </c>
      <c r="J61" s="51">
        <v>206.27</v>
      </c>
      <c r="K61" s="52">
        <v>102</v>
      </c>
      <c r="L61" s="51">
        <v>30</v>
      </c>
    </row>
    <row r="62" spans="1:12" ht="14.4" x14ac:dyDescent="0.3">
      <c r="A62" s="15"/>
      <c r="B62" s="16"/>
      <c r="C62" s="11"/>
      <c r="D62" s="7" t="s">
        <v>29</v>
      </c>
      <c r="E62" s="50" t="s">
        <v>79</v>
      </c>
      <c r="F62" s="51">
        <v>150</v>
      </c>
      <c r="G62" s="51">
        <v>10.78</v>
      </c>
      <c r="H62" s="51">
        <v>15.31</v>
      </c>
      <c r="I62" s="51">
        <v>22.31</v>
      </c>
      <c r="J62" s="51">
        <v>224.01</v>
      </c>
      <c r="K62" s="52">
        <v>206</v>
      </c>
      <c r="L62" s="51">
        <v>64</v>
      </c>
    </row>
    <row r="63" spans="1:12" ht="14.4" x14ac:dyDescent="0.3">
      <c r="A63" s="15"/>
      <c r="B63" s="16"/>
      <c r="C63" s="11"/>
      <c r="D63" s="7" t="s">
        <v>30</v>
      </c>
      <c r="E63" s="50"/>
      <c r="F63" s="51"/>
      <c r="G63" s="51"/>
      <c r="H63" s="51"/>
      <c r="I63" s="51"/>
      <c r="J63" s="51"/>
      <c r="K63" s="52"/>
      <c r="L63" s="51"/>
    </row>
    <row r="64" spans="1:12" ht="14.4" x14ac:dyDescent="0.3">
      <c r="A64" s="15"/>
      <c r="B64" s="16"/>
      <c r="C64" s="11"/>
      <c r="D64" s="7" t="s">
        <v>31</v>
      </c>
      <c r="E64" s="50" t="s">
        <v>78</v>
      </c>
      <c r="F64" s="51">
        <v>200</v>
      </c>
      <c r="G64" s="51">
        <v>0.25</v>
      </c>
      <c r="H64" s="51">
        <v>0.03</v>
      </c>
      <c r="I64" s="51">
        <v>10.87</v>
      </c>
      <c r="J64" s="51">
        <v>45.62</v>
      </c>
      <c r="K64" s="51">
        <v>377</v>
      </c>
      <c r="L64" s="52">
        <v>12</v>
      </c>
    </row>
    <row r="65" spans="1:12" ht="14.4" x14ac:dyDescent="0.3">
      <c r="A65" s="15"/>
      <c r="B65" s="16"/>
      <c r="C65" s="11"/>
      <c r="D65" s="7" t="s">
        <v>32</v>
      </c>
      <c r="E65" s="50" t="s">
        <v>49</v>
      </c>
      <c r="F65" s="51">
        <v>40</v>
      </c>
      <c r="G65" s="51">
        <v>3.05</v>
      </c>
      <c r="H65" s="51">
        <v>0.25</v>
      </c>
      <c r="I65" s="51">
        <v>20.07</v>
      </c>
      <c r="J65" s="51">
        <v>94.73</v>
      </c>
      <c r="K65" s="52"/>
      <c r="L65" s="51">
        <v>6</v>
      </c>
    </row>
    <row r="66" spans="1:12" ht="14.4" x14ac:dyDescent="0.3">
      <c r="A66" s="15"/>
      <c r="B66" s="16"/>
      <c r="C66" s="11"/>
      <c r="D66" s="7" t="s">
        <v>33</v>
      </c>
      <c r="E66" s="50" t="s">
        <v>46</v>
      </c>
      <c r="F66" s="51">
        <v>40</v>
      </c>
      <c r="G66" s="51">
        <v>2.65</v>
      </c>
      <c r="H66" s="51">
        <v>0.35</v>
      </c>
      <c r="I66" s="51">
        <v>16.96</v>
      </c>
      <c r="J66" s="51">
        <v>81.58</v>
      </c>
      <c r="K66" s="52"/>
      <c r="L66" s="51">
        <v>6</v>
      </c>
    </row>
    <row r="67" spans="1:12" ht="14.4" x14ac:dyDescent="0.3">
      <c r="A67" s="15"/>
      <c r="B67" s="16"/>
      <c r="C67" s="11"/>
      <c r="D67" s="6" t="s">
        <v>24</v>
      </c>
      <c r="E67" s="50"/>
      <c r="F67" s="51"/>
      <c r="G67" s="51"/>
      <c r="H67" s="51"/>
      <c r="I67" s="51"/>
      <c r="J67" s="51"/>
      <c r="K67" s="52"/>
      <c r="L67" s="51"/>
    </row>
    <row r="68" spans="1:12" ht="14.4" x14ac:dyDescent="0.3">
      <c r="A68" s="15"/>
      <c r="B68" s="16"/>
      <c r="C68" s="11"/>
      <c r="D68" s="6" t="s">
        <v>51</v>
      </c>
      <c r="E68" s="50" t="s">
        <v>88</v>
      </c>
      <c r="F68" s="51">
        <v>30</v>
      </c>
      <c r="G68" s="51">
        <v>2.25</v>
      </c>
      <c r="H68" s="51">
        <v>2.94</v>
      </c>
      <c r="I68" s="51">
        <v>22.32</v>
      </c>
      <c r="J68" s="51">
        <v>125.1</v>
      </c>
      <c r="K68" s="52"/>
      <c r="L68" s="51">
        <v>9</v>
      </c>
    </row>
    <row r="69" spans="1:12" ht="14.4" x14ac:dyDescent="0.3">
      <c r="A69" s="17"/>
      <c r="B69" s="18"/>
      <c r="C69" s="8"/>
      <c r="D69" s="19" t="s">
        <v>39</v>
      </c>
      <c r="E69" s="9"/>
      <c r="F69" s="21">
        <f>SUM(F60:F68)</f>
        <v>740</v>
      </c>
      <c r="G69" s="21">
        <f t="shared" ref="G69" si="17">SUM(G60:G68)</f>
        <v>27.209999999999997</v>
      </c>
      <c r="H69" s="21">
        <f t="shared" ref="H69" si="18">SUM(H60:H68)</f>
        <v>26.830000000000002</v>
      </c>
      <c r="I69" s="21">
        <f t="shared" ref="I69" si="19">SUM(I60:I68)</f>
        <v>118.57999999999998</v>
      </c>
      <c r="J69" s="21">
        <f t="shared" ref="J69" si="20">SUM(J60:J68)</f>
        <v>833.38000000000011</v>
      </c>
      <c r="K69" s="27"/>
      <c r="L69" s="21">
        <f>SUM(L60:L68)</f>
        <v>144</v>
      </c>
    </row>
    <row r="70" spans="1:12" ht="14.4" x14ac:dyDescent="0.3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/>
      <c r="F70" s="51"/>
      <c r="G70" s="51"/>
      <c r="H70" s="51"/>
      <c r="I70" s="51"/>
      <c r="J70" s="51"/>
      <c r="K70" s="52"/>
      <c r="L70" s="51"/>
    </row>
    <row r="71" spans="1:12" ht="14.4" x14ac:dyDescent="0.3">
      <c r="A71" s="15"/>
      <c r="B71" s="16"/>
      <c r="C71" s="11"/>
      <c r="D71" s="12" t="s">
        <v>31</v>
      </c>
      <c r="E71" s="50"/>
      <c r="F71" s="51"/>
      <c r="G71" s="51"/>
      <c r="H71" s="51"/>
      <c r="I71" s="51"/>
      <c r="J71" s="51"/>
      <c r="K71" s="52"/>
      <c r="L71" s="51"/>
    </row>
    <row r="72" spans="1:12" ht="14.4" x14ac:dyDescent="0.3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4.4" x14ac:dyDescent="0.3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4.4" x14ac:dyDescent="0.3">
      <c r="A74" s="17"/>
      <c r="B74" s="18"/>
      <c r="C74" s="8"/>
      <c r="D74" s="19" t="s">
        <v>39</v>
      </c>
      <c r="E74" s="9"/>
      <c r="F74" s="21">
        <f>SUM(F70:F73)</f>
        <v>0</v>
      </c>
      <c r="G74" s="21">
        <f t="shared" ref="G74" si="21">SUM(G70:G73)</f>
        <v>0</v>
      </c>
      <c r="H74" s="21">
        <f t="shared" ref="H74" si="22">SUM(H70:H73)</f>
        <v>0</v>
      </c>
      <c r="I74" s="21">
        <f t="shared" ref="I74" si="23">SUM(I70:I73)</f>
        <v>0</v>
      </c>
      <c r="J74" s="21">
        <f t="shared" ref="J74" si="24">SUM(J70:J73)</f>
        <v>0</v>
      </c>
      <c r="K74" s="27"/>
      <c r="L74" s="21">
        <f>SUM(L70:L73)</f>
        <v>0</v>
      </c>
    </row>
    <row r="75" spans="1:12" ht="14.4" x14ac:dyDescent="0.3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/>
      <c r="F75" s="51"/>
      <c r="G75" s="51"/>
      <c r="H75" s="51"/>
      <c r="I75" s="51"/>
      <c r="J75" s="51"/>
      <c r="K75" s="52"/>
      <c r="L75" s="51"/>
    </row>
    <row r="76" spans="1:12" ht="14.4" x14ac:dyDescent="0.3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4.4" x14ac:dyDescent="0.3">
      <c r="A77" s="15"/>
      <c r="B77" s="16"/>
      <c r="C77" s="11"/>
      <c r="D77" s="7" t="s">
        <v>31</v>
      </c>
      <c r="E77" s="50"/>
      <c r="F77" s="51"/>
      <c r="G77" s="51"/>
      <c r="H77" s="51"/>
      <c r="I77" s="51"/>
      <c r="J77" s="51"/>
      <c r="K77" s="52"/>
      <c r="L77" s="51"/>
    </row>
    <row r="78" spans="1:12" ht="14.4" x14ac:dyDescent="0.3">
      <c r="A78" s="15"/>
      <c r="B78" s="16"/>
      <c r="C78" s="11"/>
      <c r="D78" s="7" t="s">
        <v>23</v>
      </c>
      <c r="E78" s="50"/>
      <c r="F78" s="51"/>
      <c r="G78" s="51"/>
      <c r="H78" s="51"/>
      <c r="I78" s="51"/>
      <c r="J78" s="51"/>
      <c r="K78" s="52"/>
      <c r="L78" s="51"/>
    </row>
    <row r="79" spans="1:12" ht="14.4" x14ac:dyDescent="0.3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4.4" x14ac:dyDescent="0.3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4.4" x14ac:dyDescent="0.3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5">SUM(G75:G80)</f>
        <v>0</v>
      </c>
      <c r="H81" s="21">
        <f t="shared" ref="H81" si="26">SUM(H75:H80)</f>
        <v>0</v>
      </c>
      <c r="I81" s="21">
        <f t="shared" ref="I81" si="27">SUM(I75:I80)</f>
        <v>0</v>
      </c>
      <c r="J81" s="21">
        <f t="shared" ref="J81" si="28">SUM(J75:J80)</f>
        <v>0</v>
      </c>
      <c r="K81" s="27"/>
      <c r="L81" s="21">
        <f t="shared" ref="L81" ca="1" si="29">SUM(L75:L83)</f>
        <v>0</v>
      </c>
    </row>
    <row r="82" spans="1:12" ht="14.4" x14ac:dyDescent="0.3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4.4" x14ac:dyDescent="0.3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4.4" x14ac:dyDescent="0.3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4.4" x14ac:dyDescent="0.3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4.4" x14ac:dyDescent="0.3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4.4" x14ac:dyDescent="0.3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4.4" x14ac:dyDescent="0.3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30">SUM(G82:G87)</f>
        <v>0</v>
      </c>
      <c r="H88" s="21">
        <f t="shared" ref="H88" si="31">SUM(H82:H87)</f>
        <v>0</v>
      </c>
      <c r="I88" s="21">
        <f t="shared" ref="I88" si="32">SUM(I82:I87)</f>
        <v>0</v>
      </c>
      <c r="J88" s="21">
        <f t="shared" ref="J88" si="33">SUM(J82:J87)</f>
        <v>0</v>
      </c>
      <c r="K88" s="27"/>
      <c r="L88" s="21">
        <f t="shared" ref="L88" ca="1" si="34">SUM(L82:L90)</f>
        <v>0</v>
      </c>
    </row>
    <row r="89" spans="1:12" ht="15.75" customHeight="1" x14ac:dyDescent="0.25">
      <c r="A89" s="36">
        <f>A48</f>
        <v>1</v>
      </c>
      <c r="B89" s="36">
        <f>B48</f>
        <v>2</v>
      </c>
      <c r="C89" s="65" t="s">
        <v>4</v>
      </c>
      <c r="D89" s="66"/>
      <c r="E89" s="33"/>
      <c r="F89" s="34">
        <f>F55+F59+F69+F74+F81+F88</f>
        <v>1240</v>
      </c>
      <c r="G89" s="34">
        <f t="shared" ref="G89" si="35">G55+G59+G69+G74+G81+G88</f>
        <v>42.64</v>
      </c>
      <c r="H89" s="34">
        <f t="shared" ref="H89" si="36">H55+H59+H69+H74+H81+H88</f>
        <v>42.53</v>
      </c>
      <c r="I89" s="34">
        <f t="shared" ref="I89" si="37">I55+I59+I69+I74+I81+I88</f>
        <v>186.14999999999998</v>
      </c>
      <c r="J89" s="34">
        <f t="shared" ref="J89" si="38">J55+J59+J69+J74+J81+J88</f>
        <v>1304.1000000000001</v>
      </c>
      <c r="K89" s="35"/>
      <c r="L89" s="34">
        <f t="shared" ref="L89" ca="1" si="39">L55+L59+L69+L74+L81+L88</f>
        <v>0</v>
      </c>
    </row>
    <row r="90" spans="1:12" ht="26.4" x14ac:dyDescent="0.3">
      <c r="A90" s="22">
        <v>1</v>
      </c>
      <c r="B90" s="23">
        <v>3</v>
      </c>
      <c r="C90" s="24" t="s">
        <v>20</v>
      </c>
      <c r="D90" s="5" t="s">
        <v>21</v>
      </c>
      <c r="E90" s="47" t="s">
        <v>60</v>
      </c>
      <c r="F90" s="48">
        <v>270</v>
      </c>
      <c r="G90" s="48">
        <f>3.19+8.75</f>
        <v>11.94</v>
      </c>
      <c r="H90" s="48">
        <f>4.88+8.16</f>
        <v>13.04</v>
      </c>
      <c r="I90" s="48">
        <f>21.46+11.19</f>
        <v>32.65</v>
      </c>
      <c r="J90" s="48">
        <f>147.65+148.97</f>
        <v>296.62</v>
      </c>
      <c r="K90" s="49" t="s">
        <v>61</v>
      </c>
      <c r="L90" s="48">
        <v>67</v>
      </c>
    </row>
    <row r="91" spans="1:12" ht="14.4" x14ac:dyDescent="0.3">
      <c r="A91" s="25"/>
      <c r="B91" s="16"/>
      <c r="C91" s="11"/>
      <c r="D91" s="6" t="s">
        <v>27</v>
      </c>
      <c r="E91" s="50" t="s">
        <v>89</v>
      </c>
      <c r="F91" s="51">
        <v>60</v>
      </c>
      <c r="G91" s="51">
        <v>0.96</v>
      </c>
      <c r="H91" s="51">
        <v>3.06</v>
      </c>
      <c r="I91" s="51">
        <v>4.9400000000000004</v>
      </c>
      <c r="J91" s="51">
        <v>52.58</v>
      </c>
      <c r="K91" s="52">
        <v>47</v>
      </c>
      <c r="L91" s="51">
        <v>20</v>
      </c>
    </row>
    <row r="92" spans="1:12" ht="14.4" x14ac:dyDescent="0.3">
      <c r="A92" s="25"/>
      <c r="B92" s="16"/>
      <c r="C92" s="11"/>
      <c r="D92" s="7" t="s">
        <v>22</v>
      </c>
      <c r="E92" s="50" t="s">
        <v>50</v>
      </c>
      <c r="F92" s="51">
        <v>200</v>
      </c>
      <c r="G92" s="51">
        <v>0</v>
      </c>
      <c r="H92" s="51">
        <v>0</v>
      </c>
      <c r="I92" s="51">
        <v>11.62</v>
      </c>
      <c r="J92" s="51">
        <v>46.44</v>
      </c>
      <c r="K92" s="52">
        <v>349</v>
      </c>
      <c r="L92" s="51">
        <v>15</v>
      </c>
    </row>
    <row r="93" spans="1:12" ht="14.4" x14ac:dyDescent="0.3">
      <c r="A93" s="25"/>
      <c r="B93" s="16"/>
      <c r="C93" s="11"/>
      <c r="D93" s="7" t="s">
        <v>23</v>
      </c>
      <c r="E93" s="50" t="s">
        <v>58</v>
      </c>
      <c r="F93" s="51">
        <v>40</v>
      </c>
      <c r="G93" s="51">
        <f>1.53+1.32</f>
        <v>2.85</v>
      </c>
      <c r="H93" s="51">
        <f>0.12+0.18</f>
        <v>0.3</v>
      </c>
      <c r="I93" s="51">
        <f>10.04+8.48</f>
        <v>18.52</v>
      </c>
      <c r="J93" s="51">
        <f>47.36+40.79</f>
        <v>88.15</v>
      </c>
      <c r="K93" s="52"/>
      <c r="L93" s="51">
        <v>6</v>
      </c>
    </row>
    <row r="94" spans="1:12" ht="14.4" x14ac:dyDescent="0.3">
      <c r="A94" s="25"/>
      <c r="B94" s="16"/>
      <c r="C94" s="11"/>
      <c r="D94" s="7" t="s">
        <v>24</v>
      </c>
      <c r="E94" s="50"/>
      <c r="F94" s="51"/>
      <c r="G94" s="51"/>
      <c r="H94" s="51"/>
      <c r="I94" s="51"/>
      <c r="J94" s="51"/>
      <c r="K94" s="52"/>
      <c r="L94" s="51"/>
    </row>
    <row r="95" spans="1:12" ht="14.4" x14ac:dyDescent="0.3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4.4" x14ac:dyDescent="0.3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4.4" x14ac:dyDescent="0.3">
      <c r="A97" s="26"/>
      <c r="B97" s="18"/>
      <c r="C97" s="8"/>
      <c r="D97" s="19" t="s">
        <v>39</v>
      </c>
      <c r="E97" s="9"/>
      <c r="F97" s="21">
        <f>SUM(F90:F96)</f>
        <v>570</v>
      </c>
      <c r="G97" s="21">
        <f t="shared" ref="G97" si="40">SUM(G90:G96)</f>
        <v>15.749999999999998</v>
      </c>
      <c r="H97" s="21">
        <f t="shared" ref="H97" si="41">SUM(H90:H96)</f>
        <v>16.399999999999999</v>
      </c>
      <c r="I97" s="21">
        <f t="shared" ref="I97" si="42">SUM(I90:I96)</f>
        <v>67.72999999999999</v>
      </c>
      <c r="J97" s="21">
        <f t="shared" ref="J97" si="43">SUM(J90:J96)</f>
        <v>483.78999999999996</v>
      </c>
      <c r="K97" s="27"/>
      <c r="L97" s="21">
        <f t="shared" si="11"/>
        <v>108</v>
      </c>
    </row>
    <row r="98" spans="1:12" ht="14.4" x14ac:dyDescent="0.3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4.4" x14ac:dyDescent="0.3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4.4" x14ac:dyDescent="0.3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4.4" x14ac:dyDescent="0.3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4">SUM(G98:G100)</f>
        <v>0</v>
      </c>
      <c r="H101" s="21">
        <f t="shared" ref="H101" si="45">SUM(H98:H100)</f>
        <v>0</v>
      </c>
      <c r="I101" s="21">
        <f t="shared" ref="I101" si="46">SUM(I98:I100)</f>
        <v>0</v>
      </c>
      <c r="J101" s="21">
        <f t="shared" ref="J101" si="47">SUM(J98:J100)</f>
        <v>0</v>
      </c>
      <c r="K101" s="27"/>
      <c r="L101" s="21">
        <f t="shared" ref="L101" ca="1" si="48">SUM(L98:L106)</f>
        <v>0</v>
      </c>
    </row>
    <row r="102" spans="1:12" ht="14.4" x14ac:dyDescent="0.3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 t="s">
        <v>90</v>
      </c>
      <c r="F102" s="51">
        <v>60</v>
      </c>
      <c r="G102" s="51">
        <v>0.76</v>
      </c>
      <c r="H102" s="51">
        <v>0.06</v>
      </c>
      <c r="I102" s="51">
        <v>4.0199999999999996</v>
      </c>
      <c r="J102" s="51">
        <v>20.37</v>
      </c>
      <c r="K102" s="52">
        <v>41</v>
      </c>
      <c r="L102" s="51">
        <v>17</v>
      </c>
    </row>
    <row r="103" spans="1:12" ht="14.4" x14ac:dyDescent="0.3">
      <c r="A103" s="25"/>
      <c r="B103" s="16"/>
      <c r="C103" s="11"/>
      <c r="D103" s="7" t="s">
        <v>28</v>
      </c>
      <c r="E103" s="50" t="s">
        <v>91</v>
      </c>
      <c r="F103" s="51">
        <v>205</v>
      </c>
      <c r="G103" s="51">
        <v>1.6</v>
      </c>
      <c r="H103" s="51">
        <v>3.67</v>
      </c>
      <c r="I103" s="51">
        <v>10.07</v>
      </c>
      <c r="J103" s="51">
        <v>106.13</v>
      </c>
      <c r="K103" s="52">
        <v>82</v>
      </c>
      <c r="L103" s="51">
        <v>30</v>
      </c>
    </row>
    <row r="104" spans="1:12" ht="14.4" x14ac:dyDescent="0.3">
      <c r="A104" s="25"/>
      <c r="B104" s="16"/>
      <c r="C104" s="11"/>
      <c r="D104" s="7" t="s">
        <v>29</v>
      </c>
      <c r="E104" s="50" t="s">
        <v>92</v>
      </c>
      <c r="F104" s="51">
        <v>180</v>
      </c>
      <c r="G104" s="51">
        <v>13.92</v>
      </c>
      <c r="H104" s="51">
        <v>17.510000000000002</v>
      </c>
      <c r="I104" s="51">
        <v>51.24</v>
      </c>
      <c r="J104" s="51">
        <v>377.94</v>
      </c>
      <c r="K104" s="52">
        <v>223</v>
      </c>
      <c r="L104" s="51">
        <v>47</v>
      </c>
    </row>
    <row r="105" spans="1:12" ht="14.4" x14ac:dyDescent="0.3">
      <c r="A105" s="25"/>
      <c r="B105" s="16"/>
      <c r="C105" s="11"/>
      <c r="D105" s="7" t="s">
        <v>30</v>
      </c>
      <c r="E105" s="50"/>
      <c r="F105" s="51"/>
      <c r="G105" s="51"/>
      <c r="H105" s="51"/>
      <c r="I105" s="51"/>
      <c r="J105" s="51"/>
      <c r="K105" s="52"/>
      <c r="L105" s="51"/>
    </row>
    <row r="106" spans="1:12" ht="14.4" x14ac:dyDescent="0.3">
      <c r="A106" s="25"/>
      <c r="B106" s="16"/>
      <c r="C106" s="11"/>
      <c r="D106" s="7" t="s">
        <v>31</v>
      </c>
      <c r="E106" s="50" t="s">
        <v>93</v>
      </c>
      <c r="F106" s="51">
        <v>200</v>
      </c>
      <c r="G106" s="51">
        <v>6.56</v>
      </c>
      <c r="H106" s="51">
        <v>5.43</v>
      </c>
      <c r="I106" s="51">
        <v>20.45</v>
      </c>
      <c r="J106" s="51">
        <v>158.93</v>
      </c>
      <c r="K106" s="52">
        <v>382</v>
      </c>
      <c r="L106" s="51">
        <v>22</v>
      </c>
    </row>
    <row r="107" spans="1:12" ht="14.4" x14ac:dyDescent="0.3">
      <c r="A107" s="25"/>
      <c r="B107" s="16"/>
      <c r="C107" s="11"/>
      <c r="D107" s="7" t="s">
        <v>32</v>
      </c>
      <c r="E107" s="50" t="s">
        <v>49</v>
      </c>
      <c r="F107" s="51">
        <v>40</v>
      </c>
      <c r="G107" s="51">
        <v>3.05</v>
      </c>
      <c r="H107" s="51">
        <v>0.25</v>
      </c>
      <c r="I107" s="51">
        <v>20.07</v>
      </c>
      <c r="J107" s="51">
        <v>94.73</v>
      </c>
      <c r="K107" s="52"/>
      <c r="L107" s="51">
        <v>6</v>
      </c>
    </row>
    <row r="108" spans="1:12" ht="14.4" x14ac:dyDescent="0.3">
      <c r="A108" s="25"/>
      <c r="B108" s="16"/>
      <c r="C108" s="11"/>
      <c r="D108" s="7" t="s">
        <v>33</v>
      </c>
      <c r="E108" s="50"/>
      <c r="F108" s="51"/>
      <c r="G108" s="51"/>
      <c r="H108" s="51"/>
      <c r="I108" s="51"/>
      <c r="J108" s="51"/>
      <c r="K108" s="52"/>
      <c r="L108" s="51"/>
    </row>
    <row r="109" spans="1:12" ht="14.4" x14ac:dyDescent="0.3">
      <c r="A109" s="25"/>
      <c r="B109" s="16"/>
      <c r="C109" s="11"/>
      <c r="D109" s="6" t="s">
        <v>24</v>
      </c>
      <c r="E109" s="50" t="s">
        <v>94</v>
      </c>
      <c r="F109" s="51">
        <v>150</v>
      </c>
      <c r="G109" s="51">
        <v>1.2</v>
      </c>
      <c r="H109" s="51">
        <v>0.3</v>
      </c>
      <c r="I109" s="51">
        <v>11.25</v>
      </c>
      <c r="J109" s="58">
        <v>57</v>
      </c>
      <c r="K109" s="52">
        <v>338</v>
      </c>
      <c r="L109" s="51">
        <v>22</v>
      </c>
    </row>
    <row r="110" spans="1:12" ht="14.4" x14ac:dyDescent="0.3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4.4" x14ac:dyDescent="0.3">
      <c r="A111" s="26"/>
      <c r="B111" s="18"/>
      <c r="C111" s="8"/>
      <c r="D111" s="19" t="s">
        <v>39</v>
      </c>
      <c r="E111" s="9"/>
      <c r="F111" s="21">
        <f>SUM(F102:F110)</f>
        <v>835</v>
      </c>
      <c r="G111" s="21">
        <f t="shared" ref="G111" si="49">SUM(G102:G110)</f>
        <v>27.09</v>
      </c>
      <c r="H111" s="21">
        <f t="shared" ref="H111" si="50">SUM(H102:H110)</f>
        <v>27.220000000000002</v>
      </c>
      <c r="I111" s="21">
        <f t="shared" ref="I111" si="51">SUM(I102:I110)</f>
        <v>117.1</v>
      </c>
      <c r="J111" s="21">
        <f t="shared" ref="J111" si="52">SUM(J102:J110)</f>
        <v>815.1</v>
      </c>
      <c r="K111" s="27"/>
      <c r="L111" s="21">
        <f>SUM(L102:L110)</f>
        <v>144</v>
      </c>
    </row>
    <row r="112" spans="1:12" ht="14.4" x14ac:dyDescent="0.3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/>
      <c r="F112" s="51"/>
      <c r="G112" s="51"/>
      <c r="H112" s="51"/>
      <c r="I112" s="51"/>
      <c r="J112" s="51"/>
      <c r="K112" s="52"/>
      <c r="L112" s="51"/>
    </row>
    <row r="113" spans="1:12" ht="14.4" x14ac:dyDescent="0.3">
      <c r="A113" s="25"/>
      <c r="B113" s="16"/>
      <c r="C113" s="11"/>
      <c r="D113" s="12" t="s">
        <v>31</v>
      </c>
      <c r="E113" s="50"/>
      <c r="F113" s="51"/>
      <c r="G113" s="51"/>
      <c r="H113" s="51"/>
      <c r="I113" s="51"/>
      <c r="J113" s="51"/>
      <c r="K113" s="52"/>
      <c r="L113" s="51"/>
    </row>
    <row r="114" spans="1:12" ht="14.4" x14ac:dyDescent="0.3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4.4" x14ac:dyDescent="0.3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4.4" x14ac:dyDescent="0.3">
      <c r="A116" s="26"/>
      <c r="B116" s="18"/>
      <c r="C116" s="8"/>
      <c r="D116" s="19" t="s">
        <v>39</v>
      </c>
      <c r="E116" s="9"/>
      <c r="F116" s="21">
        <f>SUM(F112:F115)</f>
        <v>0</v>
      </c>
      <c r="G116" s="21">
        <f t="shared" ref="G116" si="53">SUM(G112:G115)</f>
        <v>0</v>
      </c>
      <c r="H116" s="21">
        <f t="shared" ref="H116" si="54">SUM(H112:H115)</f>
        <v>0</v>
      </c>
      <c r="I116" s="21">
        <f t="shared" ref="I116" si="55">SUM(I112:I115)</f>
        <v>0</v>
      </c>
      <c r="J116" s="21">
        <f t="shared" ref="J116" si="56">SUM(J112:J115)</f>
        <v>0</v>
      </c>
      <c r="K116" s="27"/>
      <c r="L116" s="21">
        <f>SUM(L112:L115)</f>
        <v>0</v>
      </c>
    </row>
    <row r="117" spans="1:12" ht="14.4" x14ac:dyDescent="0.3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/>
      <c r="F117" s="51"/>
      <c r="G117" s="51"/>
      <c r="H117" s="51"/>
      <c r="I117" s="51"/>
      <c r="J117" s="51"/>
      <c r="K117" s="52"/>
      <c r="L117" s="51"/>
    </row>
    <row r="118" spans="1:12" ht="14.4" x14ac:dyDescent="0.3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4.4" x14ac:dyDescent="0.3">
      <c r="A119" s="25"/>
      <c r="B119" s="16"/>
      <c r="C119" s="11"/>
      <c r="D119" s="7" t="s">
        <v>31</v>
      </c>
      <c r="E119" s="50"/>
      <c r="F119" s="51"/>
      <c r="G119" s="51"/>
      <c r="H119" s="51"/>
      <c r="I119" s="51"/>
      <c r="J119" s="51"/>
      <c r="K119" s="52"/>
      <c r="L119" s="51"/>
    </row>
    <row r="120" spans="1:12" ht="14.4" x14ac:dyDescent="0.3">
      <c r="A120" s="25"/>
      <c r="B120" s="16"/>
      <c r="C120" s="11"/>
      <c r="D120" s="7" t="s">
        <v>23</v>
      </c>
      <c r="E120" s="50"/>
      <c r="F120" s="51"/>
      <c r="G120" s="51"/>
      <c r="H120" s="51"/>
      <c r="I120" s="51"/>
      <c r="J120" s="51"/>
      <c r="K120" s="52"/>
      <c r="L120" s="51"/>
    </row>
    <row r="121" spans="1:12" ht="14.4" x14ac:dyDescent="0.3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4.4" x14ac:dyDescent="0.3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4.4" x14ac:dyDescent="0.3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57">SUM(G117:G122)</f>
        <v>0</v>
      </c>
      <c r="H123" s="21">
        <f t="shared" ref="H123" si="58">SUM(H117:H122)</f>
        <v>0</v>
      </c>
      <c r="I123" s="21">
        <f t="shared" ref="I123" si="59">SUM(I117:I122)</f>
        <v>0</v>
      </c>
      <c r="J123" s="21">
        <f t="shared" ref="J123" si="60">SUM(J117:J122)</f>
        <v>0</v>
      </c>
      <c r="K123" s="27"/>
      <c r="L123" s="21">
        <f t="shared" ref="L123" ca="1" si="61">SUM(L117:L125)</f>
        <v>0</v>
      </c>
    </row>
    <row r="124" spans="1:12" ht="14.4" x14ac:dyDescent="0.3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4.4" x14ac:dyDescent="0.3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4.4" x14ac:dyDescent="0.3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4.4" x14ac:dyDescent="0.3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4.4" x14ac:dyDescent="0.3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4.4" x14ac:dyDescent="0.3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4.4" x14ac:dyDescent="0.3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62">SUM(G124:G129)</f>
        <v>0</v>
      </c>
      <c r="H130" s="21">
        <f t="shared" ref="H130" si="63">SUM(H124:H129)</f>
        <v>0</v>
      </c>
      <c r="I130" s="21">
        <f t="shared" ref="I130" si="64">SUM(I124:I129)</f>
        <v>0</v>
      </c>
      <c r="J130" s="21">
        <f t="shared" ref="J130" si="65">SUM(J124:J129)</f>
        <v>0</v>
      </c>
      <c r="K130" s="27"/>
      <c r="L130" s="21">
        <f t="shared" ref="L130" ca="1" si="66">SUM(L124:L132)</f>
        <v>0</v>
      </c>
    </row>
    <row r="131" spans="1:12" ht="15.75" customHeight="1" x14ac:dyDescent="0.25">
      <c r="A131" s="31">
        <f>A90</f>
        <v>1</v>
      </c>
      <c r="B131" s="32">
        <f>B90</f>
        <v>3</v>
      </c>
      <c r="C131" s="65" t="s">
        <v>4</v>
      </c>
      <c r="D131" s="66"/>
      <c r="E131" s="33"/>
      <c r="F131" s="34">
        <f>F97+F101+F111+F116+F123+F130</f>
        <v>1405</v>
      </c>
      <c r="G131" s="34">
        <f t="shared" ref="G131" si="67">G97+G101+G111+G116+G123+G130</f>
        <v>42.839999999999996</v>
      </c>
      <c r="H131" s="34">
        <f t="shared" ref="H131" si="68">H97+H101+H111+H116+H123+H130</f>
        <v>43.620000000000005</v>
      </c>
      <c r="I131" s="34">
        <f t="shared" ref="I131" si="69">I97+I101+I111+I116+I123+I130</f>
        <v>184.82999999999998</v>
      </c>
      <c r="J131" s="34">
        <f t="shared" ref="J131" si="70">J97+J101+J111+J116+J123+J130</f>
        <v>1298.8899999999999</v>
      </c>
      <c r="K131" s="35"/>
      <c r="L131" s="34">
        <f t="shared" ref="L131" ca="1" si="71">L97+L101+L111+L116+L123+L130</f>
        <v>0</v>
      </c>
    </row>
    <row r="132" spans="1:12" ht="14.4" x14ac:dyDescent="0.3">
      <c r="A132" s="22">
        <v>1</v>
      </c>
      <c r="B132" s="23">
        <v>4</v>
      </c>
      <c r="C132" s="24" t="s">
        <v>20</v>
      </c>
      <c r="D132" s="5" t="s">
        <v>21</v>
      </c>
      <c r="E132" s="47" t="s">
        <v>69</v>
      </c>
      <c r="F132" s="48">
        <v>150</v>
      </c>
      <c r="G132" s="48">
        <v>6.18</v>
      </c>
      <c r="H132" s="48">
        <v>6.07</v>
      </c>
      <c r="I132" s="48">
        <v>5.07</v>
      </c>
      <c r="J132" s="48">
        <v>116.1</v>
      </c>
      <c r="K132" s="49">
        <v>201</v>
      </c>
      <c r="L132" s="48">
        <v>46</v>
      </c>
    </row>
    <row r="133" spans="1:12" ht="14.4" x14ac:dyDescent="0.3">
      <c r="A133" s="25"/>
      <c r="B133" s="16"/>
      <c r="C133" s="11"/>
      <c r="D133" s="6" t="s">
        <v>47</v>
      </c>
      <c r="E133" s="50" t="s">
        <v>95</v>
      </c>
      <c r="F133" s="51">
        <v>45</v>
      </c>
      <c r="G133" s="51">
        <v>2.64</v>
      </c>
      <c r="H133" s="51">
        <v>7.11</v>
      </c>
      <c r="I133" s="51">
        <v>21.63</v>
      </c>
      <c r="J133" s="51">
        <v>182.18</v>
      </c>
      <c r="K133" s="52">
        <v>1</v>
      </c>
      <c r="L133" s="51">
        <v>17</v>
      </c>
    </row>
    <row r="134" spans="1:12" ht="14.4" x14ac:dyDescent="0.3">
      <c r="A134" s="25"/>
      <c r="B134" s="16"/>
      <c r="C134" s="11"/>
      <c r="D134" s="7" t="s">
        <v>22</v>
      </c>
      <c r="E134" s="59" t="s">
        <v>83</v>
      </c>
      <c r="F134" s="51">
        <v>180</v>
      </c>
      <c r="G134" s="51">
        <v>4.8600000000000003</v>
      </c>
      <c r="H134" s="51">
        <v>4.5</v>
      </c>
      <c r="I134" s="51">
        <v>19.440000000000001</v>
      </c>
      <c r="J134" s="51">
        <v>142.19999999999999</v>
      </c>
      <c r="K134" s="52">
        <v>386</v>
      </c>
      <c r="L134" s="51">
        <v>20</v>
      </c>
    </row>
    <row r="135" spans="1:12" ht="14.4" x14ac:dyDescent="0.3">
      <c r="A135" s="25"/>
      <c r="B135" s="16"/>
      <c r="C135" s="11"/>
      <c r="D135" s="7" t="s">
        <v>23</v>
      </c>
      <c r="E135" s="50" t="s">
        <v>58</v>
      </c>
      <c r="F135" s="51">
        <v>50</v>
      </c>
      <c r="G135" s="51">
        <f>2.29+1.32</f>
        <v>3.6100000000000003</v>
      </c>
      <c r="H135" s="51">
        <f>0.19+0.18</f>
        <v>0.37</v>
      </c>
      <c r="I135" s="51">
        <f>15.05+8.48</f>
        <v>23.53</v>
      </c>
      <c r="J135" s="51">
        <f>71.05+40.79</f>
        <v>111.84</v>
      </c>
      <c r="K135" s="52"/>
      <c r="L135" s="51">
        <v>8</v>
      </c>
    </row>
    <row r="136" spans="1:12" ht="14.4" x14ac:dyDescent="0.3">
      <c r="A136" s="25"/>
      <c r="B136" s="16"/>
      <c r="C136" s="11"/>
      <c r="D136" s="7" t="s">
        <v>24</v>
      </c>
      <c r="E136" s="50" t="s">
        <v>56</v>
      </c>
      <c r="F136" s="51">
        <v>110</v>
      </c>
      <c r="G136" s="51">
        <v>0.44</v>
      </c>
      <c r="H136" s="51">
        <v>0.44</v>
      </c>
      <c r="I136" s="51">
        <v>10.78</v>
      </c>
      <c r="J136" s="51">
        <v>51.7</v>
      </c>
      <c r="K136" s="52">
        <v>338</v>
      </c>
      <c r="L136" s="51">
        <v>17</v>
      </c>
    </row>
    <row r="137" spans="1:12" ht="14.4" x14ac:dyDescent="0.3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4.4" x14ac:dyDescent="0.3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4.4" x14ac:dyDescent="0.3">
      <c r="A139" s="26"/>
      <c r="B139" s="18"/>
      <c r="C139" s="8"/>
      <c r="D139" s="19" t="s">
        <v>39</v>
      </c>
      <c r="E139" s="9"/>
      <c r="F139" s="21">
        <f>SUM(F132:F138)</f>
        <v>535</v>
      </c>
      <c r="G139" s="21">
        <f t="shared" ref="G139" si="72">SUM(G132:G138)</f>
        <v>17.73</v>
      </c>
      <c r="H139" s="21">
        <f t="shared" ref="H139" si="73">SUM(H132:H138)</f>
        <v>18.490000000000002</v>
      </c>
      <c r="I139" s="21">
        <f t="shared" ref="I139" si="74">SUM(I132:I138)</f>
        <v>80.45</v>
      </c>
      <c r="J139" s="21">
        <f t="shared" ref="J139" si="75">SUM(J132:J138)</f>
        <v>604.02</v>
      </c>
      <c r="K139" s="27"/>
      <c r="L139" s="21">
        <f t="shared" ref="L139:L181" si="76">SUM(L132:L138)</f>
        <v>108</v>
      </c>
    </row>
    <row r="140" spans="1:12" ht="14.4" x14ac:dyDescent="0.3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4.4" x14ac:dyDescent="0.3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4.4" x14ac:dyDescent="0.3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4.4" x14ac:dyDescent="0.3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77">SUM(G140:G142)</f>
        <v>0</v>
      </c>
      <c r="H143" s="21">
        <f t="shared" ref="H143" si="78">SUM(H140:H142)</f>
        <v>0</v>
      </c>
      <c r="I143" s="21">
        <f t="shared" ref="I143" si="79">SUM(I140:I142)</f>
        <v>0</v>
      </c>
      <c r="J143" s="21">
        <f t="shared" ref="J143" si="80">SUM(J140:J142)</f>
        <v>0</v>
      </c>
      <c r="K143" s="27"/>
      <c r="L143" s="21">
        <f t="shared" ref="L143" ca="1" si="81">SUM(L140:L148)</f>
        <v>0</v>
      </c>
    </row>
    <row r="144" spans="1:12" ht="14.4" x14ac:dyDescent="0.3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 t="s">
        <v>48</v>
      </c>
      <c r="F144" s="51">
        <v>60</v>
      </c>
      <c r="G144" s="51">
        <v>1.1399999999999999</v>
      </c>
      <c r="H144" s="51">
        <v>5.34</v>
      </c>
      <c r="I144" s="51">
        <v>4.62</v>
      </c>
      <c r="J144" s="51">
        <v>71.400000000000006</v>
      </c>
      <c r="K144" s="52"/>
      <c r="L144" s="51">
        <v>17</v>
      </c>
    </row>
    <row r="145" spans="1:12" ht="14.4" x14ac:dyDescent="0.3">
      <c r="A145" s="25"/>
      <c r="B145" s="16"/>
      <c r="C145" s="11"/>
      <c r="D145" s="7" t="s">
        <v>28</v>
      </c>
      <c r="E145" s="50" t="s">
        <v>96</v>
      </c>
      <c r="F145" s="51">
        <v>220</v>
      </c>
      <c r="G145" s="51">
        <v>6.56</v>
      </c>
      <c r="H145" s="51">
        <v>7.14</v>
      </c>
      <c r="I145" s="51">
        <v>42.17</v>
      </c>
      <c r="J145" s="51">
        <v>187.1</v>
      </c>
      <c r="K145" s="52">
        <v>172</v>
      </c>
      <c r="L145" s="51">
        <v>35</v>
      </c>
    </row>
    <row r="146" spans="1:12" ht="14.4" x14ac:dyDescent="0.3">
      <c r="A146" s="25"/>
      <c r="B146" s="16"/>
      <c r="C146" s="11"/>
      <c r="D146" s="7" t="s">
        <v>29</v>
      </c>
      <c r="E146" s="50" t="s">
        <v>97</v>
      </c>
      <c r="F146" s="51">
        <v>180</v>
      </c>
      <c r="G146" s="51">
        <v>8.36</v>
      </c>
      <c r="H146" s="51">
        <v>9.1199999999999992</v>
      </c>
      <c r="I146" s="51">
        <v>13.29</v>
      </c>
      <c r="J146" s="51">
        <v>243.44</v>
      </c>
      <c r="K146" s="52" t="s">
        <v>98</v>
      </c>
      <c r="L146" s="51">
        <v>41</v>
      </c>
    </row>
    <row r="147" spans="1:12" ht="14.4" x14ac:dyDescent="0.3">
      <c r="A147" s="25"/>
      <c r="B147" s="16"/>
      <c r="C147" s="11"/>
      <c r="D147" s="7" t="s">
        <v>30</v>
      </c>
      <c r="E147" s="50"/>
      <c r="F147" s="51"/>
      <c r="G147" s="51"/>
      <c r="H147" s="51"/>
      <c r="I147" s="51"/>
      <c r="J147" s="51"/>
      <c r="K147" s="52"/>
      <c r="L147" s="51"/>
    </row>
    <row r="148" spans="1:12" ht="14.4" x14ac:dyDescent="0.3">
      <c r="A148" s="25"/>
      <c r="B148" s="16"/>
      <c r="C148" s="11"/>
      <c r="D148" s="7" t="s">
        <v>31</v>
      </c>
      <c r="E148" s="50" t="s">
        <v>72</v>
      </c>
      <c r="F148" s="51">
        <v>200</v>
      </c>
      <c r="G148" s="51">
        <v>0.97</v>
      </c>
      <c r="H148" s="51">
        <v>0.19</v>
      </c>
      <c r="I148" s="51">
        <v>19.59</v>
      </c>
      <c r="J148" s="51">
        <v>83.42</v>
      </c>
      <c r="K148" s="52">
        <v>389</v>
      </c>
      <c r="L148" s="51">
        <v>17</v>
      </c>
    </row>
    <row r="149" spans="1:12" ht="14.4" x14ac:dyDescent="0.3">
      <c r="A149" s="25"/>
      <c r="B149" s="16"/>
      <c r="C149" s="11"/>
      <c r="D149" s="7" t="s">
        <v>32</v>
      </c>
      <c r="E149" s="50" t="s">
        <v>49</v>
      </c>
      <c r="F149" s="51">
        <v>40</v>
      </c>
      <c r="G149" s="51">
        <v>3.05</v>
      </c>
      <c r="H149" s="51">
        <v>0.25</v>
      </c>
      <c r="I149" s="51">
        <v>20.07</v>
      </c>
      <c r="J149" s="51">
        <v>94.73</v>
      </c>
      <c r="K149" s="52"/>
      <c r="L149" s="51">
        <v>6</v>
      </c>
    </row>
    <row r="150" spans="1:12" ht="14.4" x14ac:dyDescent="0.3">
      <c r="A150" s="25"/>
      <c r="B150" s="16"/>
      <c r="C150" s="11"/>
      <c r="D150" s="7" t="s">
        <v>33</v>
      </c>
      <c r="E150" s="50" t="s">
        <v>46</v>
      </c>
      <c r="F150" s="51">
        <v>20</v>
      </c>
      <c r="G150" s="51">
        <v>1.32</v>
      </c>
      <c r="H150" s="51">
        <v>0.18</v>
      </c>
      <c r="I150" s="51">
        <v>8.48</v>
      </c>
      <c r="J150" s="51">
        <v>40.79</v>
      </c>
      <c r="K150" s="52"/>
      <c r="L150" s="51">
        <v>3</v>
      </c>
    </row>
    <row r="151" spans="1:12" ht="14.4" x14ac:dyDescent="0.3">
      <c r="A151" s="25"/>
      <c r="B151" s="16"/>
      <c r="C151" s="11"/>
      <c r="D151" s="6" t="s">
        <v>31</v>
      </c>
      <c r="E151" s="50" t="s">
        <v>84</v>
      </c>
      <c r="F151" s="51">
        <v>200</v>
      </c>
      <c r="G151" s="51">
        <v>5.63</v>
      </c>
      <c r="H151" s="51">
        <v>4.8499999999999996</v>
      </c>
      <c r="I151" s="51">
        <v>9.31</v>
      </c>
      <c r="J151" s="51">
        <v>104.76</v>
      </c>
      <c r="K151" s="52"/>
      <c r="L151" s="51">
        <v>25</v>
      </c>
    </row>
    <row r="152" spans="1:12" ht="14.4" x14ac:dyDescent="0.3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4.4" x14ac:dyDescent="0.3">
      <c r="A153" s="26"/>
      <c r="B153" s="18"/>
      <c r="C153" s="8"/>
      <c r="D153" s="19" t="s">
        <v>39</v>
      </c>
      <c r="E153" s="9"/>
      <c r="F153" s="21">
        <f>SUM(F144:F152)</f>
        <v>920</v>
      </c>
      <c r="G153" s="21">
        <f t="shared" ref="G153" si="82">SUM(G144:G152)</f>
        <v>27.029999999999998</v>
      </c>
      <c r="H153" s="21">
        <f t="shared" ref="H153" si="83">SUM(H144:H152)</f>
        <v>27.07</v>
      </c>
      <c r="I153" s="21">
        <f t="shared" ref="I153" si="84">SUM(I144:I152)</f>
        <v>117.53000000000002</v>
      </c>
      <c r="J153" s="21">
        <f t="shared" ref="J153" si="85">SUM(J144:J152)</f>
        <v>825.64</v>
      </c>
      <c r="K153" s="27"/>
      <c r="L153" s="21">
        <f>SUM(L144:L152)</f>
        <v>144</v>
      </c>
    </row>
    <row r="154" spans="1:12" ht="14.4" x14ac:dyDescent="0.3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/>
      <c r="F154" s="51"/>
      <c r="G154" s="51"/>
      <c r="H154" s="51"/>
      <c r="I154" s="51"/>
      <c r="J154" s="51"/>
      <c r="K154" s="52"/>
      <c r="L154" s="51"/>
    </row>
    <row r="155" spans="1:12" ht="14.4" x14ac:dyDescent="0.3">
      <c r="A155" s="25"/>
      <c r="B155" s="16"/>
      <c r="C155" s="11"/>
      <c r="D155" s="12" t="s">
        <v>31</v>
      </c>
      <c r="E155" s="50"/>
      <c r="F155" s="51"/>
      <c r="G155" s="51"/>
      <c r="H155" s="51"/>
      <c r="I155" s="51"/>
      <c r="J155" s="51"/>
      <c r="K155" s="52"/>
      <c r="L155" s="51"/>
    </row>
    <row r="156" spans="1:12" ht="14.4" x14ac:dyDescent="0.3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4.4" x14ac:dyDescent="0.3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4.4" x14ac:dyDescent="0.3">
      <c r="A158" s="26"/>
      <c r="B158" s="18"/>
      <c r="C158" s="8"/>
      <c r="D158" s="19" t="s">
        <v>39</v>
      </c>
      <c r="E158" s="9"/>
      <c r="F158" s="21">
        <f>SUM(F154:F157)</f>
        <v>0</v>
      </c>
      <c r="G158" s="21">
        <f t="shared" ref="G158" si="86">SUM(G154:G157)</f>
        <v>0</v>
      </c>
      <c r="H158" s="21">
        <f t="shared" ref="H158" si="87">SUM(H154:H157)</f>
        <v>0</v>
      </c>
      <c r="I158" s="21">
        <f t="shared" ref="I158" si="88">SUM(I154:I157)</f>
        <v>0</v>
      </c>
      <c r="J158" s="21">
        <f t="shared" ref="J158" si="89">SUM(J154:J157)</f>
        <v>0</v>
      </c>
      <c r="K158" s="27"/>
      <c r="L158" s="21">
        <f>SUM(L154:L157)</f>
        <v>0</v>
      </c>
    </row>
    <row r="159" spans="1:12" ht="14.4" x14ac:dyDescent="0.3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/>
      <c r="F159" s="51"/>
      <c r="G159" s="51"/>
      <c r="H159" s="51"/>
      <c r="I159" s="51"/>
      <c r="J159" s="51"/>
      <c r="K159" s="52"/>
      <c r="L159" s="51"/>
    </row>
    <row r="160" spans="1:12" ht="14.4" x14ac:dyDescent="0.3">
      <c r="A160" s="25"/>
      <c r="B160" s="16"/>
      <c r="C160" s="11"/>
      <c r="D160" s="7" t="s">
        <v>30</v>
      </c>
      <c r="E160" s="50"/>
      <c r="F160" s="51"/>
      <c r="G160" s="51"/>
      <c r="H160" s="51"/>
      <c r="I160" s="51"/>
      <c r="J160" s="51"/>
      <c r="K160" s="52"/>
      <c r="L160" s="51"/>
    </row>
    <row r="161" spans="1:12" ht="14.4" x14ac:dyDescent="0.3">
      <c r="A161" s="25"/>
      <c r="B161" s="16"/>
      <c r="C161" s="11"/>
      <c r="D161" s="7" t="s">
        <v>31</v>
      </c>
      <c r="E161" s="50"/>
      <c r="F161" s="51"/>
      <c r="G161" s="51"/>
      <c r="H161" s="51"/>
      <c r="I161" s="51"/>
      <c r="J161" s="51"/>
      <c r="K161" s="52"/>
      <c r="L161" s="51"/>
    </row>
    <row r="162" spans="1:12" ht="14.4" x14ac:dyDescent="0.3">
      <c r="A162" s="25"/>
      <c r="B162" s="16"/>
      <c r="C162" s="11"/>
      <c r="D162" s="7" t="s">
        <v>23</v>
      </c>
      <c r="E162" s="50"/>
      <c r="F162" s="51"/>
      <c r="G162" s="51"/>
      <c r="H162" s="51"/>
      <c r="I162" s="51"/>
      <c r="J162" s="51"/>
      <c r="K162" s="52"/>
      <c r="L162" s="51"/>
    </row>
    <row r="163" spans="1:12" ht="14.4" x14ac:dyDescent="0.3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4.4" x14ac:dyDescent="0.3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4.4" x14ac:dyDescent="0.3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90">SUM(G159:G164)</f>
        <v>0</v>
      </c>
      <c r="H165" s="21">
        <f t="shared" ref="H165" si="91">SUM(H159:H164)</f>
        <v>0</v>
      </c>
      <c r="I165" s="21">
        <f t="shared" ref="I165" si="92">SUM(I159:I164)</f>
        <v>0</v>
      </c>
      <c r="J165" s="21">
        <f t="shared" ref="J165" si="93">SUM(J159:J164)</f>
        <v>0</v>
      </c>
      <c r="K165" s="27"/>
      <c r="L165" s="21">
        <f t="shared" ref="L165" ca="1" si="94">SUM(L159:L167)</f>
        <v>0</v>
      </c>
    </row>
    <row r="166" spans="1:12" ht="14.4" x14ac:dyDescent="0.3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4.4" x14ac:dyDescent="0.3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4.4" x14ac:dyDescent="0.3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4.4" x14ac:dyDescent="0.3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4.4" x14ac:dyDescent="0.3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4.4" x14ac:dyDescent="0.3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4.4" x14ac:dyDescent="0.3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95">SUM(G166:G171)</f>
        <v>0</v>
      </c>
      <c r="H172" s="21">
        <f t="shared" ref="H172" si="96">SUM(H166:H171)</f>
        <v>0</v>
      </c>
      <c r="I172" s="21">
        <f t="shared" ref="I172" si="97">SUM(I166:I171)</f>
        <v>0</v>
      </c>
      <c r="J172" s="21">
        <f t="shared" ref="J172" si="98">SUM(J166:J171)</f>
        <v>0</v>
      </c>
      <c r="K172" s="27"/>
      <c r="L172" s="21">
        <f t="shared" ref="L172" ca="1" si="99">SUM(L166:L174)</f>
        <v>0</v>
      </c>
    </row>
    <row r="173" spans="1:12" ht="15.75" customHeight="1" x14ac:dyDescent="0.25">
      <c r="A173" s="31">
        <f>A132</f>
        <v>1</v>
      </c>
      <c r="B173" s="32">
        <f>B132</f>
        <v>4</v>
      </c>
      <c r="C173" s="65" t="s">
        <v>4</v>
      </c>
      <c r="D173" s="66"/>
      <c r="E173" s="33"/>
      <c r="F173" s="34">
        <f>F139+F143+F153+F158+F165+F172</f>
        <v>1455</v>
      </c>
      <c r="G173" s="34">
        <f t="shared" ref="G173" si="100">G139+G143+G153+G158+G165+G172</f>
        <v>44.76</v>
      </c>
      <c r="H173" s="34">
        <f t="shared" ref="H173" si="101">H139+H143+H153+H158+H165+H172</f>
        <v>45.56</v>
      </c>
      <c r="I173" s="34">
        <f t="shared" ref="I173" si="102">I139+I143+I153+I158+I165+I172</f>
        <v>197.98000000000002</v>
      </c>
      <c r="J173" s="34">
        <f t="shared" ref="J173" si="103">J139+J143+J153+J158+J165+J172</f>
        <v>1429.6599999999999</v>
      </c>
      <c r="K173" s="35"/>
      <c r="L173" s="34">
        <f t="shared" ref="L173" ca="1" si="104">L139+L143+L153+L158+L165+L172</f>
        <v>0</v>
      </c>
    </row>
    <row r="174" spans="1:12" ht="14.4" x14ac:dyDescent="0.3">
      <c r="A174" s="22">
        <v>1</v>
      </c>
      <c r="B174" s="23">
        <v>5</v>
      </c>
      <c r="C174" s="24" t="s">
        <v>20</v>
      </c>
      <c r="D174" s="5" t="s">
        <v>21</v>
      </c>
      <c r="E174" s="47" t="s">
        <v>65</v>
      </c>
      <c r="F174" s="48">
        <v>200</v>
      </c>
      <c r="G174" s="48">
        <f>8.54+0.65</f>
        <v>9.19</v>
      </c>
      <c r="H174" s="48">
        <f>10.11+2.18</f>
        <v>12.29</v>
      </c>
      <c r="I174" s="48">
        <f>21.46+2.87</f>
        <v>24.330000000000002</v>
      </c>
      <c r="J174" s="48">
        <f>251.33+33.97</f>
        <v>285.3</v>
      </c>
      <c r="K174" s="49" t="s">
        <v>100</v>
      </c>
      <c r="L174" s="48">
        <v>71</v>
      </c>
    </row>
    <row r="175" spans="1:12" ht="14.4" x14ac:dyDescent="0.3">
      <c r="A175" s="25"/>
      <c r="B175" s="16"/>
      <c r="C175" s="11"/>
      <c r="D175" s="6" t="s">
        <v>27</v>
      </c>
      <c r="E175" s="50" t="s">
        <v>99</v>
      </c>
      <c r="F175" s="51">
        <v>80</v>
      </c>
      <c r="G175" s="51">
        <v>0.88</v>
      </c>
      <c r="H175" s="51">
        <v>0</v>
      </c>
      <c r="I175" s="51">
        <v>1.92</v>
      </c>
      <c r="J175" s="51">
        <v>11.2</v>
      </c>
      <c r="K175" s="52">
        <v>70</v>
      </c>
      <c r="L175" s="51">
        <v>15</v>
      </c>
    </row>
    <row r="176" spans="1:12" ht="14.4" x14ac:dyDescent="0.3">
      <c r="A176" s="25"/>
      <c r="B176" s="16"/>
      <c r="C176" s="11"/>
      <c r="D176" s="7" t="s">
        <v>22</v>
      </c>
      <c r="E176" s="50" t="s">
        <v>66</v>
      </c>
      <c r="F176" s="51">
        <v>180</v>
      </c>
      <c r="G176" s="51">
        <v>0.59</v>
      </c>
      <c r="H176" s="51">
        <v>0.24</v>
      </c>
      <c r="I176" s="51">
        <v>18.89</v>
      </c>
      <c r="J176" s="51">
        <v>91.39</v>
      </c>
      <c r="K176" s="52">
        <v>388</v>
      </c>
      <c r="L176" s="51">
        <v>16</v>
      </c>
    </row>
    <row r="177" spans="1:13" ht="14.4" x14ac:dyDescent="0.3">
      <c r="A177" s="25"/>
      <c r="B177" s="16"/>
      <c r="C177" s="11"/>
      <c r="D177" s="7" t="s">
        <v>23</v>
      </c>
      <c r="E177" s="50" t="s">
        <v>58</v>
      </c>
      <c r="F177" s="51">
        <v>40</v>
      </c>
      <c r="G177" s="51">
        <f>1.53+1.32</f>
        <v>2.85</v>
      </c>
      <c r="H177" s="51">
        <f>0.12+0.18</f>
        <v>0.3</v>
      </c>
      <c r="I177" s="51">
        <f>10.04+8.48</f>
        <v>18.52</v>
      </c>
      <c r="J177" s="51">
        <f>47.36+40.79</f>
        <v>88.15</v>
      </c>
      <c r="K177" s="52"/>
      <c r="L177" s="51">
        <v>6</v>
      </c>
    </row>
    <row r="178" spans="1:13" ht="14.4" x14ac:dyDescent="0.3">
      <c r="A178" s="25"/>
      <c r="B178" s="16"/>
      <c r="C178" s="11"/>
      <c r="D178" s="7" t="s">
        <v>24</v>
      </c>
      <c r="E178" s="50"/>
      <c r="F178" s="51"/>
      <c r="G178" s="51"/>
      <c r="H178" s="51"/>
      <c r="I178" s="51"/>
      <c r="J178" s="51"/>
      <c r="K178" s="52"/>
      <c r="L178" s="51"/>
    </row>
    <row r="179" spans="1:13" ht="14.4" x14ac:dyDescent="0.3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3" ht="14.4" x14ac:dyDescent="0.3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3" ht="14.4" x14ac:dyDescent="0.3">
      <c r="A181" s="26"/>
      <c r="B181" s="18"/>
      <c r="C181" s="8"/>
      <c r="D181" s="19" t="s">
        <v>39</v>
      </c>
      <c r="E181" s="9"/>
      <c r="F181" s="21">
        <f>SUM(F174:F180)</f>
        <v>500</v>
      </c>
      <c r="G181" s="21">
        <f t="shared" ref="G181" si="105">SUM(G174:G180)</f>
        <v>13.51</v>
      </c>
      <c r="H181" s="21">
        <f t="shared" ref="H181" si="106">SUM(H174:H180)</f>
        <v>12.83</v>
      </c>
      <c r="I181" s="21">
        <f t="shared" ref="I181" si="107">SUM(I174:I180)</f>
        <v>63.66</v>
      </c>
      <c r="J181" s="21">
        <f t="shared" ref="J181" si="108">SUM(J174:J180)</f>
        <v>476.03999999999996</v>
      </c>
      <c r="K181" s="27"/>
      <c r="L181" s="21">
        <f t="shared" si="76"/>
        <v>108</v>
      </c>
    </row>
    <row r="182" spans="1:13" ht="14.4" x14ac:dyDescent="0.3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3" ht="14.4" x14ac:dyDescent="0.3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3" ht="14.4" x14ac:dyDescent="0.3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3" ht="14.4" x14ac:dyDescent="0.3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109">SUM(G182:G184)</f>
        <v>0</v>
      </c>
      <c r="H185" s="21">
        <f t="shared" ref="H185" si="110">SUM(H182:H184)</f>
        <v>0</v>
      </c>
      <c r="I185" s="21">
        <f t="shared" ref="I185" si="111">SUM(I182:I184)</f>
        <v>0</v>
      </c>
      <c r="J185" s="21">
        <f t="shared" ref="J185" si="112">SUM(J182:J184)</f>
        <v>0</v>
      </c>
      <c r="K185" s="27"/>
      <c r="L185" s="21">
        <f t="shared" ref="L185" ca="1" si="113">SUM(L182:L190)</f>
        <v>0</v>
      </c>
    </row>
    <row r="186" spans="1:13" ht="14.4" x14ac:dyDescent="0.3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 t="s">
        <v>89</v>
      </c>
      <c r="F186" s="51">
        <v>60</v>
      </c>
      <c r="G186" s="51">
        <v>0.96</v>
      </c>
      <c r="H186" s="51">
        <v>3.06</v>
      </c>
      <c r="I186" s="51">
        <v>4.9400000000000004</v>
      </c>
      <c r="J186" s="51">
        <v>52.58</v>
      </c>
      <c r="K186" s="52">
        <v>47</v>
      </c>
      <c r="L186" s="51">
        <v>16</v>
      </c>
    </row>
    <row r="187" spans="1:13" ht="14.4" x14ac:dyDescent="0.3">
      <c r="A187" s="25"/>
      <c r="B187" s="16"/>
      <c r="C187" s="11"/>
      <c r="D187" s="7" t="s">
        <v>28</v>
      </c>
      <c r="E187" s="50" t="s">
        <v>64</v>
      </c>
      <c r="F187" s="51">
        <v>200</v>
      </c>
      <c r="G187" s="51">
        <v>1.82</v>
      </c>
      <c r="H187" s="51">
        <v>2.02</v>
      </c>
      <c r="I187" s="51">
        <v>16.25</v>
      </c>
      <c r="J187" s="51">
        <v>93.02</v>
      </c>
      <c r="K187" s="52">
        <v>98</v>
      </c>
      <c r="L187" s="51">
        <v>30</v>
      </c>
    </row>
    <row r="188" spans="1:13" ht="14.4" x14ac:dyDescent="0.3">
      <c r="A188" s="25"/>
      <c r="B188" s="16"/>
      <c r="C188" s="11"/>
      <c r="D188" s="7" t="s">
        <v>29</v>
      </c>
      <c r="E188" s="50" t="s">
        <v>102</v>
      </c>
      <c r="F188" s="51">
        <v>90</v>
      </c>
      <c r="G188" s="51">
        <v>15.95</v>
      </c>
      <c r="H188" s="51">
        <v>16.47</v>
      </c>
      <c r="I188" s="51">
        <v>20.89</v>
      </c>
      <c r="J188" s="51">
        <v>340.44</v>
      </c>
      <c r="K188" s="52">
        <v>211</v>
      </c>
      <c r="L188" s="51">
        <v>52</v>
      </c>
    </row>
    <row r="189" spans="1:13" ht="14.4" x14ac:dyDescent="0.3">
      <c r="A189" s="25"/>
      <c r="B189" s="16"/>
      <c r="C189" s="11"/>
      <c r="D189" s="7" t="s">
        <v>30</v>
      </c>
      <c r="E189" s="50" t="s">
        <v>101</v>
      </c>
      <c r="F189" s="51">
        <v>150</v>
      </c>
      <c r="G189" s="51">
        <v>2.89</v>
      </c>
      <c r="H189" s="51">
        <v>5.56</v>
      </c>
      <c r="I189" s="51">
        <v>23.31</v>
      </c>
      <c r="J189" s="51">
        <v>161.38</v>
      </c>
      <c r="K189" s="52">
        <v>125</v>
      </c>
      <c r="L189" s="51">
        <v>21</v>
      </c>
    </row>
    <row r="190" spans="1:13" ht="14.4" x14ac:dyDescent="0.3">
      <c r="A190" s="25"/>
      <c r="B190" s="16"/>
      <c r="C190" s="11"/>
      <c r="D190" s="7" t="s">
        <v>31</v>
      </c>
      <c r="E190" s="50" t="s">
        <v>75</v>
      </c>
      <c r="F190" s="51">
        <v>200</v>
      </c>
      <c r="G190" s="51">
        <v>0.01</v>
      </c>
      <c r="H190" s="51">
        <v>0</v>
      </c>
      <c r="I190" s="51">
        <v>18.440000000000001</v>
      </c>
      <c r="J190" s="51">
        <v>73.77</v>
      </c>
      <c r="K190" s="52">
        <v>355</v>
      </c>
      <c r="L190" s="51">
        <v>15</v>
      </c>
    </row>
    <row r="191" spans="1:13" ht="14.4" x14ac:dyDescent="0.3">
      <c r="A191" s="25"/>
      <c r="B191" s="16"/>
      <c r="C191" s="11"/>
      <c r="D191" s="7" t="s">
        <v>32</v>
      </c>
      <c r="E191" s="50" t="s">
        <v>49</v>
      </c>
      <c r="F191" s="51">
        <v>50</v>
      </c>
      <c r="G191" s="51">
        <v>3.82</v>
      </c>
      <c r="H191" s="51">
        <v>0.32</v>
      </c>
      <c r="I191" s="51">
        <v>25.08</v>
      </c>
      <c r="J191" s="51">
        <v>59.21</v>
      </c>
      <c r="K191" s="52"/>
      <c r="L191" s="51">
        <v>7</v>
      </c>
    </row>
    <row r="192" spans="1:13" ht="14.4" x14ac:dyDescent="0.3">
      <c r="A192" s="25"/>
      <c r="B192" s="16"/>
      <c r="C192" s="11"/>
      <c r="D192" s="7" t="s">
        <v>33</v>
      </c>
      <c r="E192" s="50" t="s">
        <v>46</v>
      </c>
      <c r="F192" s="51">
        <v>20</v>
      </c>
      <c r="G192" s="51">
        <v>1.32</v>
      </c>
      <c r="H192" s="51">
        <v>0.18</v>
      </c>
      <c r="I192" s="51">
        <v>8.48</v>
      </c>
      <c r="J192" s="51">
        <v>40.79</v>
      </c>
      <c r="K192" s="52"/>
      <c r="L192" s="51">
        <v>3</v>
      </c>
      <c r="M192" s="61"/>
    </row>
    <row r="193" spans="1:12" ht="14.4" x14ac:dyDescent="0.3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4.4" x14ac:dyDescent="0.3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4.4" x14ac:dyDescent="0.3">
      <c r="A195" s="26"/>
      <c r="B195" s="18"/>
      <c r="C195" s="8"/>
      <c r="D195" s="19" t="s">
        <v>39</v>
      </c>
      <c r="E195" s="9"/>
      <c r="F195" s="21">
        <f>SUM(F186:F194)</f>
        <v>770</v>
      </c>
      <c r="G195" s="21">
        <f t="shared" ref="G195" si="114">SUM(G186:G194)</f>
        <v>26.770000000000003</v>
      </c>
      <c r="H195" s="21">
        <f t="shared" ref="H195" si="115">SUM(H186:H194)</f>
        <v>27.609999999999996</v>
      </c>
      <c r="I195" s="21">
        <f t="shared" ref="I195" si="116">SUM(I186:I194)</f>
        <v>117.39</v>
      </c>
      <c r="J195" s="21">
        <f t="shared" ref="J195" si="117">SUM(J186:J194)</f>
        <v>821.18999999999994</v>
      </c>
      <c r="K195" s="27"/>
      <c r="L195" s="21">
        <f>SUM(L186:L194)</f>
        <v>144</v>
      </c>
    </row>
    <row r="196" spans="1:12" ht="14.4" x14ac:dyDescent="0.3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/>
      <c r="F196" s="51"/>
      <c r="G196" s="51"/>
      <c r="H196" s="51"/>
      <c r="I196" s="51"/>
      <c r="J196" s="51"/>
      <c r="K196" s="52"/>
      <c r="L196" s="51"/>
    </row>
    <row r="197" spans="1:12" ht="14.4" x14ac:dyDescent="0.3">
      <c r="A197" s="25"/>
      <c r="B197" s="16"/>
      <c r="C197" s="11"/>
      <c r="D197" s="12" t="s">
        <v>31</v>
      </c>
      <c r="E197" s="50"/>
      <c r="F197" s="51"/>
      <c r="G197" s="51"/>
      <c r="H197" s="51"/>
      <c r="I197" s="51"/>
      <c r="J197" s="51"/>
      <c r="K197" s="52"/>
      <c r="L197" s="51"/>
    </row>
    <row r="198" spans="1:12" ht="14.4" x14ac:dyDescent="0.3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4.4" x14ac:dyDescent="0.3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4.4" x14ac:dyDescent="0.3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 t="shared" ref="G200" si="118">SUM(G196:G199)</f>
        <v>0</v>
      </c>
      <c r="H200" s="21">
        <f t="shared" ref="H200" si="119">SUM(H196:H199)</f>
        <v>0</v>
      </c>
      <c r="I200" s="21">
        <f t="shared" ref="I200" si="120">SUM(I196:I199)</f>
        <v>0</v>
      </c>
      <c r="J200" s="21">
        <f t="shared" ref="J200" si="121">SUM(J196:J199)</f>
        <v>0</v>
      </c>
      <c r="K200" s="27"/>
      <c r="L200" s="21">
        <f>SUM(L196:L199)</f>
        <v>0</v>
      </c>
    </row>
    <row r="201" spans="1:12" ht="14.4" x14ac:dyDescent="0.3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4.4" x14ac:dyDescent="0.3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4.4" x14ac:dyDescent="0.3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4.4" x14ac:dyDescent="0.3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4.4" x14ac:dyDescent="0.3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4.4" x14ac:dyDescent="0.3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4.4" x14ac:dyDescent="0.3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22">SUM(G201:G206)</f>
        <v>0</v>
      </c>
      <c r="H207" s="21">
        <f t="shared" ref="H207" si="123">SUM(H201:H206)</f>
        <v>0</v>
      </c>
      <c r="I207" s="21">
        <f t="shared" ref="I207" si="124">SUM(I201:I206)</f>
        <v>0</v>
      </c>
      <c r="J207" s="21">
        <f t="shared" ref="J207" si="125">SUM(J201:J206)</f>
        <v>0</v>
      </c>
      <c r="K207" s="27"/>
      <c r="L207" s="21">
        <f t="shared" ref="L207" ca="1" si="126">SUM(L201:L209)</f>
        <v>0</v>
      </c>
    </row>
    <row r="208" spans="1:12" ht="14.4" x14ac:dyDescent="0.3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4.4" x14ac:dyDescent="0.3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4.4" x14ac:dyDescent="0.3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4.4" x14ac:dyDescent="0.3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4.4" x14ac:dyDescent="0.3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4.4" x14ac:dyDescent="0.3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4.4" x14ac:dyDescent="0.3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27">SUM(G208:G213)</f>
        <v>0</v>
      </c>
      <c r="H214" s="21">
        <f t="shared" ref="H214" si="128">SUM(H208:H213)</f>
        <v>0</v>
      </c>
      <c r="I214" s="21">
        <f t="shared" ref="I214" si="129">SUM(I208:I213)</f>
        <v>0</v>
      </c>
      <c r="J214" s="21">
        <f t="shared" ref="J214" si="130">SUM(J208:J213)</f>
        <v>0</v>
      </c>
      <c r="K214" s="27"/>
      <c r="L214" s="21">
        <f t="shared" ref="L214" ca="1" si="131">SUM(L208:L216)</f>
        <v>0</v>
      </c>
    </row>
    <row r="215" spans="1:12" ht="15.75" customHeight="1" x14ac:dyDescent="0.25">
      <c r="A215" s="31">
        <f>A174</f>
        <v>1</v>
      </c>
      <c r="B215" s="32">
        <f>B174</f>
        <v>5</v>
      </c>
      <c r="C215" s="65" t="s">
        <v>4</v>
      </c>
      <c r="D215" s="66"/>
      <c r="E215" s="33"/>
      <c r="F215" s="34">
        <f>F181+F185+F195+F200+F207+F214</f>
        <v>1270</v>
      </c>
      <c r="G215" s="34">
        <f t="shared" ref="G215" si="132">G181+G185+G195+G200+G207+G214</f>
        <v>40.28</v>
      </c>
      <c r="H215" s="34">
        <f t="shared" ref="H215" si="133">H181+H185+H195+H200+H207+H214</f>
        <v>40.44</v>
      </c>
      <c r="I215" s="34">
        <f t="shared" ref="I215" si="134">I181+I185+I195+I200+I207+I214</f>
        <v>181.05</v>
      </c>
      <c r="J215" s="34">
        <f t="shared" ref="J215" si="135">J181+J185+J195+J200+J207+J214</f>
        <v>1297.23</v>
      </c>
      <c r="K215" s="35"/>
      <c r="L215" s="34">
        <f t="shared" ref="L215" ca="1" si="136">L181+L185+L195+L200+L207+L214</f>
        <v>0</v>
      </c>
    </row>
    <row r="216" spans="1:12" ht="14.4" x14ac:dyDescent="0.3">
      <c r="A216" s="22">
        <v>1</v>
      </c>
      <c r="B216" s="23">
        <v>6</v>
      </c>
      <c r="C216" s="24" t="s">
        <v>20</v>
      </c>
      <c r="D216" s="5" t="s">
        <v>21</v>
      </c>
      <c r="E216" s="47"/>
      <c r="F216" s="48"/>
      <c r="G216" s="48"/>
      <c r="H216" s="48"/>
      <c r="I216" s="48"/>
      <c r="J216" s="48"/>
      <c r="K216" s="49"/>
      <c r="L216" s="48"/>
    </row>
    <row r="217" spans="1:12" ht="14.4" x14ac:dyDescent="0.3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4.4" x14ac:dyDescent="0.3">
      <c r="A218" s="25"/>
      <c r="B218" s="16"/>
      <c r="C218" s="11"/>
      <c r="D218" s="7" t="s">
        <v>22</v>
      </c>
      <c r="E218" s="50"/>
      <c r="F218" s="51"/>
      <c r="G218" s="51"/>
      <c r="H218" s="51"/>
      <c r="I218" s="51"/>
      <c r="J218" s="51"/>
      <c r="K218" s="52"/>
      <c r="L218" s="51"/>
    </row>
    <row r="219" spans="1:12" ht="14.4" x14ac:dyDescent="0.3">
      <c r="A219" s="25"/>
      <c r="B219" s="16"/>
      <c r="C219" s="11"/>
      <c r="D219" s="7" t="s">
        <v>23</v>
      </c>
      <c r="E219" s="50"/>
      <c r="F219" s="51"/>
      <c r="G219" s="51"/>
      <c r="H219" s="51"/>
      <c r="I219" s="51"/>
      <c r="J219" s="51"/>
      <c r="K219" s="52"/>
      <c r="L219" s="51"/>
    </row>
    <row r="220" spans="1:12" ht="14.4" x14ac:dyDescent="0.3">
      <c r="A220" s="25"/>
      <c r="B220" s="16"/>
      <c r="C220" s="11"/>
      <c r="D220" s="7" t="s">
        <v>24</v>
      </c>
      <c r="E220" s="50"/>
      <c r="F220" s="51"/>
      <c r="G220" s="51"/>
      <c r="H220" s="51"/>
      <c r="I220" s="51"/>
      <c r="J220" s="51"/>
      <c r="K220" s="52"/>
      <c r="L220" s="51"/>
    </row>
    <row r="221" spans="1:12" ht="14.4" x14ac:dyDescent="0.3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4.4" x14ac:dyDescent="0.3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4.4" x14ac:dyDescent="0.3">
      <c r="A223" s="26"/>
      <c r="B223" s="18"/>
      <c r="C223" s="8"/>
      <c r="D223" s="19" t="s">
        <v>39</v>
      </c>
      <c r="E223" s="9"/>
      <c r="F223" s="21">
        <f>SUM(F216:F222)</f>
        <v>0</v>
      </c>
      <c r="G223" s="21">
        <f t="shared" ref="G223" si="137">SUM(G216:G222)</f>
        <v>0</v>
      </c>
      <c r="H223" s="21">
        <f t="shared" ref="H223" si="138">SUM(H216:H222)</f>
        <v>0</v>
      </c>
      <c r="I223" s="21">
        <f t="shared" ref="I223" si="139">SUM(I216:I222)</f>
        <v>0</v>
      </c>
      <c r="J223" s="21">
        <f t="shared" ref="J223" si="140">SUM(J216:J222)</f>
        <v>0</v>
      </c>
      <c r="K223" s="27"/>
      <c r="L223" s="21">
        <f t="shared" ref="L223:L265" si="141">SUM(L216:L222)</f>
        <v>0</v>
      </c>
    </row>
    <row r="224" spans="1:12" ht="14.4" x14ac:dyDescent="0.3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4.4" x14ac:dyDescent="0.3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4.4" x14ac:dyDescent="0.3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4.4" x14ac:dyDescent="0.3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42">SUM(G224:G226)</f>
        <v>0</v>
      </c>
      <c r="H227" s="21">
        <f t="shared" ref="H227" si="143">SUM(H224:H226)</f>
        <v>0</v>
      </c>
      <c r="I227" s="21">
        <f t="shared" ref="I227" si="144">SUM(I224:I226)</f>
        <v>0</v>
      </c>
      <c r="J227" s="21">
        <f t="shared" ref="J227" si="145">SUM(J224:J226)</f>
        <v>0</v>
      </c>
      <c r="K227" s="27"/>
      <c r="L227" s="21">
        <f t="shared" ref="L227" ca="1" si="146">SUM(L224:L232)</f>
        <v>0</v>
      </c>
    </row>
    <row r="228" spans="1:12" ht="14.4" x14ac:dyDescent="0.3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/>
      <c r="F228" s="51"/>
      <c r="G228" s="51"/>
      <c r="H228" s="51"/>
      <c r="I228" s="51"/>
      <c r="J228" s="51"/>
      <c r="K228" s="52"/>
      <c r="L228" s="51"/>
    </row>
    <row r="229" spans="1:12" ht="14.4" x14ac:dyDescent="0.3">
      <c r="A229" s="25"/>
      <c r="B229" s="16"/>
      <c r="C229" s="11"/>
      <c r="D229" s="7" t="s">
        <v>28</v>
      </c>
      <c r="E229" s="50"/>
      <c r="F229" s="51"/>
      <c r="G229" s="51"/>
      <c r="H229" s="51"/>
      <c r="I229" s="51"/>
      <c r="J229" s="51"/>
      <c r="K229" s="52"/>
      <c r="L229" s="51"/>
    </row>
    <row r="230" spans="1:12" ht="14.4" x14ac:dyDescent="0.3">
      <c r="A230" s="25"/>
      <c r="B230" s="16"/>
      <c r="C230" s="11"/>
      <c r="D230" s="7" t="s">
        <v>29</v>
      </c>
      <c r="E230" s="50"/>
      <c r="F230" s="51"/>
      <c r="G230" s="51"/>
      <c r="H230" s="51"/>
      <c r="I230" s="51"/>
      <c r="J230" s="51"/>
      <c r="K230" s="52"/>
      <c r="L230" s="51"/>
    </row>
    <row r="231" spans="1:12" ht="14.4" x14ac:dyDescent="0.3">
      <c r="A231" s="25"/>
      <c r="B231" s="16"/>
      <c r="C231" s="11"/>
      <c r="D231" s="7" t="s">
        <v>30</v>
      </c>
      <c r="E231" s="50"/>
      <c r="F231" s="51"/>
      <c r="G231" s="51"/>
      <c r="H231" s="51"/>
      <c r="I231" s="51"/>
      <c r="J231" s="51"/>
      <c r="K231" s="52"/>
      <c r="L231" s="51"/>
    </row>
    <row r="232" spans="1:12" ht="14.4" x14ac:dyDescent="0.3">
      <c r="A232" s="25"/>
      <c r="B232" s="16"/>
      <c r="C232" s="11"/>
      <c r="D232" s="7" t="s">
        <v>31</v>
      </c>
      <c r="E232" s="50"/>
      <c r="F232" s="51"/>
      <c r="G232" s="51"/>
      <c r="H232" s="51"/>
      <c r="I232" s="51"/>
      <c r="J232" s="51"/>
      <c r="K232" s="52"/>
      <c r="L232" s="51"/>
    </row>
    <row r="233" spans="1:12" ht="14.4" x14ac:dyDescent="0.3">
      <c r="A233" s="25"/>
      <c r="B233" s="16"/>
      <c r="C233" s="11"/>
      <c r="D233" s="7" t="s">
        <v>32</v>
      </c>
      <c r="E233" s="50"/>
      <c r="F233" s="51"/>
      <c r="G233" s="51"/>
      <c r="H233" s="51"/>
      <c r="I233" s="51"/>
      <c r="J233" s="51"/>
      <c r="K233" s="52"/>
      <c r="L233" s="51"/>
    </row>
    <row r="234" spans="1:12" ht="14.4" x14ac:dyDescent="0.3">
      <c r="A234" s="25"/>
      <c r="B234" s="16"/>
      <c r="C234" s="11"/>
      <c r="D234" s="7" t="s">
        <v>33</v>
      </c>
      <c r="E234" s="50"/>
      <c r="F234" s="51"/>
      <c r="G234" s="51"/>
      <c r="H234" s="51"/>
      <c r="I234" s="51"/>
      <c r="J234" s="51"/>
      <c r="K234" s="52"/>
      <c r="L234" s="51"/>
    </row>
    <row r="235" spans="1:12" ht="14.4" x14ac:dyDescent="0.3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4.4" x14ac:dyDescent="0.3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4.4" x14ac:dyDescent="0.3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" si="147">SUM(G228:G236)</f>
        <v>0</v>
      </c>
      <c r="H237" s="21">
        <f t="shared" ref="H237" si="148">SUM(H228:H236)</f>
        <v>0</v>
      </c>
      <c r="I237" s="21">
        <f t="shared" ref="I237" si="149">SUM(I228:I236)</f>
        <v>0</v>
      </c>
      <c r="J237" s="21">
        <f t="shared" ref="J237" si="150">SUM(J228:J236)</f>
        <v>0</v>
      </c>
      <c r="K237" s="27"/>
      <c r="L237" s="21">
        <f t="shared" ref="L237" ca="1" si="151">SUM(L234:L242)</f>
        <v>0</v>
      </c>
    </row>
    <row r="238" spans="1:12" ht="14.4" x14ac:dyDescent="0.3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4.4" x14ac:dyDescent="0.3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4.4" x14ac:dyDescent="0.3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4.4" x14ac:dyDescent="0.3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4.4" x14ac:dyDescent="0.3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52">SUM(G238:G241)</f>
        <v>0</v>
      </c>
      <c r="H242" s="21">
        <f t="shared" ref="H242" si="153">SUM(H238:H241)</f>
        <v>0</v>
      </c>
      <c r="I242" s="21">
        <f t="shared" ref="I242" si="154">SUM(I238:I241)</f>
        <v>0</v>
      </c>
      <c r="J242" s="21">
        <f t="shared" ref="J242" si="155">SUM(J238:J241)</f>
        <v>0</v>
      </c>
      <c r="K242" s="27"/>
      <c r="L242" s="21">
        <f t="shared" ref="L242" ca="1" si="156">SUM(L235:L241)</f>
        <v>0</v>
      </c>
    </row>
    <row r="243" spans="1:12" ht="14.4" x14ac:dyDescent="0.3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4.4" x14ac:dyDescent="0.3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4.4" x14ac:dyDescent="0.3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4.4" x14ac:dyDescent="0.3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4.4" x14ac:dyDescent="0.3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4.4" x14ac:dyDescent="0.3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4.4" x14ac:dyDescent="0.3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57">SUM(G243:G248)</f>
        <v>0</v>
      </c>
      <c r="H249" s="21">
        <f t="shared" ref="H249" si="158">SUM(H243:H248)</f>
        <v>0</v>
      </c>
      <c r="I249" s="21">
        <f t="shared" ref="I249" si="159">SUM(I243:I248)</f>
        <v>0</v>
      </c>
      <c r="J249" s="21">
        <f t="shared" ref="J249" si="160">SUM(J243:J248)</f>
        <v>0</v>
      </c>
      <c r="K249" s="27"/>
      <c r="L249" s="21">
        <f t="shared" ref="L249" ca="1" si="161">SUM(L243:L251)</f>
        <v>0</v>
      </c>
    </row>
    <row r="250" spans="1:12" ht="14.4" x14ac:dyDescent="0.3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4.4" x14ac:dyDescent="0.3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4.4" x14ac:dyDescent="0.3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4.4" x14ac:dyDescent="0.3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4.4" x14ac:dyDescent="0.3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4.4" x14ac:dyDescent="0.3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4.4" x14ac:dyDescent="0.3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62">SUM(G250:G255)</f>
        <v>0</v>
      </c>
      <c r="H256" s="21">
        <f t="shared" ref="H256" si="163">SUM(H250:H255)</f>
        <v>0</v>
      </c>
      <c r="I256" s="21">
        <f t="shared" ref="I256" si="164">SUM(I250:I255)</f>
        <v>0</v>
      </c>
      <c r="J256" s="21">
        <f t="shared" ref="J256" si="165">SUM(J250:J255)</f>
        <v>0</v>
      </c>
      <c r="K256" s="27"/>
      <c r="L256" s="21">
        <f t="shared" ref="L256" ca="1" si="166">SUM(L250:L258)</f>
        <v>0</v>
      </c>
    </row>
    <row r="257" spans="1:12" ht="15.75" customHeight="1" x14ac:dyDescent="0.25">
      <c r="A257" s="31">
        <f>A216</f>
        <v>1</v>
      </c>
      <c r="B257" s="32">
        <f>B216</f>
        <v>6</v>
      </c>
      <c r="C257" s="65" t="s">
        <v>4</v>
      </c>
      <c r="D257" s="66"/>
      <c r="E257" s="33"/>
      <c r="F257" s="34">
        <f>F223+F227+F237+F242+F249+F256</f>
        <v>0</v>
      </c>
      <c r="G257" s="34">
        <f t="shared" ref="G257" si="167">G223+G227+G237+G242+G249+G256</f>
        <v>0</v>
      </c>
      <c r="H257" s="34">
        <f t="shared" ref="H257" si="168">H223+H227+H237+H242+H249+H256</f>
        <v>0</v>
      </c>
      <c r="I257" s="34">
        <f t="shared" ref="I257" si="169">I223+I227+I237+I242+I249+I256</f>
        <v>0</v>
      </c>
      <c r="J257" s="34">
        <f t="shared" ref="J257" si="170">J223+J227+J237+J242+J249+J256</f>
        <v>0</v>
      </c>
      <c r="K257" s="35"/>
      <c r="L257" s="34">
        <f t="shared" ref="L257" ca="1" si="171">L223+L227+L237+L242+L249+L256</f>
        <v>0</v>
      </c>
    </row>
    <row r="258" spans="1:12" ht="14.4" x14ac:dyDescent="0.3">
      <c r="A258" s="22">
        <v>1</v>
      </c>
      <c r="B258" s="23">
        <v>7</v>
      </c>
      <c r="C258" s="24" t="s">
        <v>20</v>
      </c>
      <c r="D258" s="5" t="s">
        <v>21</v>
      </c>
      <c r="E258" s="47"/>
      <c r="F258" s="48"/>
      <c r="G258" s="48"/>
      <c r="H258" s="48"/>
      <c r="I258" s="48"/>
      <c r="J258" s="48"/>
      <c r="K258" s="49"/>
      <c r="L258" s="48"/>
    </row>
    <row r="259" spans="1:12" ht="14.4" x14ac:dyDescent="0.3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4.4" x14ac:dyDescent="0.3">
      <c r="A260" s="25"/>
      <c r="B260" s="16"/>
      <c r="C260" s="11"/>
      <c r="D260" s="7" t="s">
        <v>22</v>
      </c>
      <c r="E260" s="50"/>
      <c r="F260" s="51"/>
      <c r="G260" s="51"/>
      <c r="H260" s="51"/>
      <c r="I260" s="51"/>
      <c r="J260" s="51"/>
      <c r="K260" s="52"/>
      <c r="L260" s="51"/>
    </row>
    <row r="261" spans="1:12" ht="14.4" x14ac:dyDescent="0.3">
      <c r="A261" s="25"/>
      <c r="B261" s="16"/>
      <c r="C261" s="11"/>
      <c r="D261" s="7" t="s">
        <v>23</v>
      </c>
      <c r="E261" s="50"/>
      <c r="F261" s="51"/>
      <c r="G261" s="51"/>
      <c r="H261" s="51"/>
      <c r="I261" s="51"/>
      <c r="J261" s="51"/>
      <c r="K261" s="52"/>
      <c r="L261" s="51"/>
    </row>
    <row r="262" spans="1:12" ht="14.4" x14ac:dyDescent="0.3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4.4" x14ac:dyDescent="0.3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4.4" x14ac:dyDescent="0.3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4.4" x14ac:dyDescent="0.3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72">SUM(G258:G264)</f>
        <v>0</v>
      </c>
      <c r="H265" s="21">
        <f t="shared" ref="H265" si="173">SUM(H258:H264)</f>
        <v>0</v>
      </c>
      <c r="I265" s="21">
        <f t="shared" ref="I265" si="174">SUM(I258:I264)</f>
        <v>0</v>
      </c>
      <c r="J265" s="21">
        <f t="shared" ref="J265" si="175">SUM(J258:J264)</f>
        <v>0</v>
      </c>
      <c r="K265" s="27"/>
      <c r="L265" s="21">
        <f t="shared" si="141"/>
        <v>0</v>
      </c>
    </row>
    <row r="266" spans="1:12" ht="14.4" x14ac:dyDescent="0.3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4.4" x14ac:dyDescent="0.3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4.4" x14ac:dyDescent="0.3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4.4" x14ac:dyDescent="0.3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76">SUM(G266:G268)</f>
        <v>0</v>
      </c>
      <c r="H269" s="21">
        <f t="shared" ref="H269" si="177">SUM(H266:H268)</f>
        <v>0</v>
      </c>
      <c r="I269" s="21">
        <f t="shared" ref="I269" si="178">SUM(I266:I268)</f>
        <v>0</v>
      </c>
      <c r="J269" s="21">
        <f t="shared" ref="J269" si="179">SUM(J266:J268)</f>
        <v>0</v>
      </c>
      <c r="K269" s="27"/>
      <c r="L269" s="21">
        <f t="shared" ref="L269" ca="1" si="180">SUM(L266:L274)</f>
        <v>0</v>
      </c>
    </row>
    <row r="270" spans="1:12" ht="14.4" x14ac:dyDescent="0.3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4.4" x14ac:dyDescent="0.3">
      <c r="A271" s="25"/>
      <c r="B271" s="16"/>
      <c r="C271" s="11"/>
      <c r="D271" s="7" t="s">
        <v>28</v>
      </c>
      <c r="E271" s="50"/>
      <c r="F271" s="51"/>
      <c r="G271" s="51"/>
      <c r="H271" s="51"/>
      <c r="I271" s="51"/>
      <c r="J271" s="51"/>
      <c r="K271" s="52"/>
      <c r="L271" s="51"/>
    </row>
    <row r="272" spans="1:12" ht="14.4" x14ac:dyDescent="0.3">
      <c r="A272" s="25"/>
      <c r="B272" s="16"/>
      <c r="C272" s="11"/>
      <c r="D272" s="7" t="s">
        <v>29</v>
      </c>
      <c r="E272" s="50"/>
      <c r="F272" s="51"/>
      <c r="G272" s="51"/>
      <c r="H272" s="51"/>
      <c r="I272" s="51"/>
      <c r="J272" s="51"/>
      <c r="K272" s="52"/>
      <c r="L272" s="51"/>
    </row>
    <row r="273" spans="1:12" ht="14.4" x14ac:dyDescent="0.3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4.4" x14ac:dyDescent="0.3">
      <c r="A274" s="25"/>
      <c r="B274" s="16"/>
      <c r="C274" s="11"/>
      <c r="D274" s="7" t="s">
        <v>31</v>
      </c>
      <c r="E274" s="50"/>
      <c r="F274" s="51"/>
      <c r="G274" s="51"/>
      <c r="H274" s="51"/>
      <c r="I274" s="51"/>
      <c r="J274" s="51"/>
      <c r="K274" s="52"/>
      <c r="L274" s="51"/>
    </row>
    <row r="275" spans="1:12" ht="14.4" x14ac:dyDescent="0.3">
      <c r="A275" s="25"/>
      <c r="B275" s="16"/>
      <c r="C275" s="11"/>
      <c r="D275" s="7" t="s">
        <v>32</v>
      </c>
      <c r="E275" s="50"/>
      <c r="F275" s="51"/>
      <c r="G275" s="51"/>
      <c r="H275" s="51"/>
      <c r="I275" s="51"/>
      <c r="J275" s="51"/>
      <c r="K275" s="52"/>
      <c r="L275" s="51"/>
    </row>
    <row r="276" spans="1:12" ht="14.4" x14ac:dyDescent="0.3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4.4" x14ac:dyDescent="0.3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4.4" x14ac:dyDescent="0.3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4.4" x14ac:dyDescent="0.3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81">SUM(G270:G278)</f>
        <v>0</v>
      </c>
      <c r="H279" s="21">
        <f t="shared" ref="H279" si="182">SUM(H270:H278)</f>
        <v>0</v>
      </c>
      <c r="I279" s="21">
        <f t="shared" ref="I279" si="183">SUM(I270:I278)</f>
        <v>0</v>
      </c>
      <c r="J279" s="21">
        <f t="shared" ref="J279" si="184">SUM(J270:J278)</f>
        <v>0</v>
      </c>
      <c r="K279" s="27"/>
      <c r="L279" s="21">
        <f t="shared" ref="L279" ca="1" si="185">SUM(L276:L284)</f>
        <v>0</v>
      </c>
    </row>
    <row r="280" spans="1:12" ht="14.4" x14ac:dyDescent="0.3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4.4" x14ac:dyDescent="0.3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4.4" x14ac:dyDescent="0.3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4.4" x14ac:dyDescent="0.3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4.4" x14ac:dyDescent="0.3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86">SUM(G280:G283)</f>
        <v>0</v>
      </c>
      <c r="H284" s="21">
        <f t="shared" ref="H284" si="187">SUM(H280:H283)</f>
        <v>0</v>
      </c>
      <c r="I284" s="21">
        <f t="shared" ref="I284" si="188">SUM(I280:I283)</f>
        <v>0</v>
      </c>
      <c r="J284" s="21">
        <f t="shared" ref="J284" si="189">SUM(J280:J283)</f>
        <v>0</v>
      </c>
      <c r="K284" s="27"/>
      <c r="L284" s="21">
        <f t="shared" ref="L284" ca="1" si="190">SUM(L277:L283)</f>
        <v>0</v>
      </c>
    </row>
    <row r="285" spans="1:12" ht="14.4" x14ac:dyDescent="0.3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4.4" x14ac:dyDescent="0.3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4.4" x14ac:dyDescent="0.3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4.4" x14ac:dyDescent="0.3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4.4" x14ac:dyDescent="0.3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4.4" x14ac:dyDescent="0.3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4.4" x14ac:dyDescent="0.3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191">SUM(G285:G290)</f>
        <v>0</v>
      </c>
      <c r="H291" s="21">
        <f t="shared" ref="H291" si="192">SUM(H285:H290)</f>
        <v>0</v>
      </c>
      <c r="I291" s="21">
        <f t="shared" ref="I291" si="193">SUM(I285:I290)</f>
        <v>0</v>
      </c>
      <c r="J291" s="21">
        <f t="shared" ref="J291" si="194">SUM(J285:J290)</f>
        <v>0</v>
      </c>
      <c r="K291" s="27"/>
      <c r="L291" s="21">
        <f t="shared" ref="L291" ca="1" si="195">SUM(L285:L293)</f>
        <v>0</v>
      </c>
    </row>
    <row r="292" spans="1:12" ht="14.4" x14ac:dyDescent="0.3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4.4" x14ac:dyDescent="0.3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4.4" x14ac:dyDescent="0.3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4.4" x14ac:dyDescent="0.3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4.4" x14ac:dyDescent="0.3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4.4" x14ac:dyDescent="0.3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4.4" x14ac:dyDescent="0.3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196">SUM(G292:G297)</f>
        <v>0</v>
      </c>
      <c r="H298" s="21">
        <f t="shared" ref="H298" si="197">SUM(H292:H297)</f>
        <v>0</v>
      </c>
      <c r="I298" s="21">
        <f t="shared" ref="I298" si="198">SUM(I292:I297)</f>
        <v>0</v>
      </c>
      <c r="J298" s="21">
        <f t="shared" ref="J298" si="199">SUM(J292:J297)</f>
        <v>0</v>
      </c>
      <c r="K298" s="27"/>
      <c r="L298" s="21">
        <f t="shared" ref="L298" ca="1" si="200">SUM(L292:L300)</f>
        <v>0</v>
      </c>
    </row>
    <row r="299" spans="1:12" ht="15.75" customHeight="1" x14ac:dyDescent="0.25">
      <c r="A299" s="31">
        <f>A258</f>
        <v>1</v>
      </c>
      <c r="B299" s="32">
        <f>B258</f>
        <v>7</v>
      </c>
      <c r="C299" s="65" t="s">
        <v>4</v>
      </c>
      <c r="D299" s="66"/>
      <c r="E299" s="33"/>
      <c r="F299" s="34">
        <f>F265+F269+F279+F284+F291+F298</f>
        <v>0</v>
      </c>
      <c r="G299" s="34">
        <f t="shared" ref="G299" si="201">G265+G269+G279+G284+G291+G298</f>
        <v>0</v>
      </c>
      <c r="H299" s="34">
        <f t="shared" ref="H299" si="202">H265+H269+H279+H284+H291+H298</f>
        <v>0</v>
      </c>
      <c r="I299" s="34">
        <f t="shared" ref="I299" si="203">I265+I269+I279+I284+I291+I298</f>
        <v>0</v>
      </c>
      <c r="J299" s="34">
        <f t="shared" ref="J299" si="204">J265+J269+J279+J284+J291+J298</f>
        <v>0</v>
      </c>
      <c r="K299" s="35"/>
      <c r="L299" s="34">
        <f t="shared" ref="L299" ca="1" si="205">L265+L269+L279+L284+L291+L298</f>
        <v>0</v>
      </c>
    </row>
    <row r="300" spans="1:12" ht="14.4" x14ac:dyDescent="0.3">
      <c r="A300" s="22">
        <v>2</v>
      </c>
      <c r="B300" s="23">
        <v>1</v>
      </c>
      <c r="C300" s="24" t="s">
        <v>20</v>
      </c>
      <c r="D300" s="5" t="s">
        <v>21</v>
      </c>
      <c r="E300" s="47" t="s">
        <v>103</v>
      </c>
      <c r="F300" s="48">
        <v>155</v>
      </c>
      <c r="G300" s="48">
        <v>3.57</v>
      </c>
      <c r="H300" s="48">
        <v>4.68</v>
      </c>
      <c r="I300" s="48">
        <v>13.42</v>
      </c>
      <c r="J300" s="48">
        <v>113.19</v>
      </c>
      <c r="K300" s="49">
        <v>189</v>
      </c>
      <c r="L300" s="48">
        <v>36</v>
      </c>
    </row>
    <row r="301" spans="1:12" ht="14.4" x14ac:dyDescent="0.3">
      <c r="A301" s="25"/>
      <c r="B301" s="16"/>
      <c r="C301" s="11"/>
      <c r="D301" s="6" t="s">
        <v>47</v>
      </c>
      <c r="E301" s="50" t="s">
        <v>104</v>
      </c>
      <c r="F301" s="51">
        <v>45</v>
      </c>
      <c r="G301" s="51">
        <v>2.36</v>
      </c>
      <c r="H301" s="51">
        <v>7.06</v>
      </c>
      <c r="I301" s="51">
        <v>11.17</v>
      </c>
      <c r="J301" s="51">
        <v>133.25</v>
      </c>
      <c r="K301" s="52">
        <v>1</v>
      </c>
      <c r="L301" s="51">
        <v>35</v>
      </c>
    </row>
    <row r="302" spans="1:12" ht="14.4" x14ac:dyDescent="0.3">
      <c r="A302" s="25"/>
      <c r="B302" s="16"/>
      <c r="C302" s="11"/>
      <c r="D302" s="7" t="s">
        <v>22</v>
      </c>
      <c r="E302" s="50" t="s">
        <v>105</v>
      </c>
      <c r="F302" s="51">
        <v>200</v>
      </c>
      <c r="G302" s="51">
        <v>3.75</v>
      </c>
      <c r="H302" s="51">
        <v>3.01</v>
      </c>
      <c r="I302" s="51">
        <v>13.77</v>
      </c>
      <c r="J302" s="51">
        <v>98.42</v>
      </c>
      <c r="K302" s="52">
        <v>382</v>
      </c>
      <c r="L302" s="51">
        <v>17</v>
      </c>
    </row>
    <row r="303" spans="1:12" ht="14.4" x14ac:dyDescent="0.3">
      <c r="A303" s="25"/>
      <c r="B303" s="16"/>
      <c r="C303" s="11"/>
      <c r="D303" s="7" t="s">
        <v>23</v>
      </c>
      <c r="E303" s="50" t="s">
        <v>58</v>
      </c>
      <c r="F303" s="51">
        <v>80</v>
      </c>
      <c r="G303" s="51">
        <f>3.05+2.65</f>
        <v>5.6999999999999993</v>
      </c>
      <c r="H303" s="51">
        <f>0.25+0.35</f>
        <v>0.6</v>
      </c>
      <c r="I303" s="51">
        <f>20.07+16.96</f>
        <v>37.03</v>
      </c>
      <c r="J303" s="51">
        <f>94.83+81.58</f>
        <v>176.41</v>
      </c>
      <c r="K303" s="52"/>
      <c r="L303" s="51">
        <v>12</v>
      </c>
    </row>
    <row r="304" spans="1:12" ht="14.4" x14ac:dyDescent="0.3">
      <c r="A304" s="25"/>
      <c r="B304" s="16"/>
      <c r="C304" s="11"/>
      <c r="D304" s="7" t="s">
        <v>24</v>
      </c>
      <c r="E304" s="50"/>
      <c r="F304" s="51"/>
      <c r="G304" s="51"/>
      <c r="H304" s="51"/>
      <c r="I304" s="51"/>
      <c r="J304" s="51"/>
      <c r="K304" s="52"/>
      <c r="L304" s="51"/>
    </row>
    <row r="305" spans="1:12" ht="14.4" x14ac:dyDescent="0.3">
      <c r="A305" s="25"/>
      <c r="B305" s="16"/>
      <c r="C305" s="11"/>
      <c r="D305" s="6" t="s">
        <v>51</v>
      </c>
      <c r="E305" s="50" t="s">
        <v>106</v>
      </c>
      <c r="F305" s="51">
        <v>20</v>
      </c>
      <c r="G305" s="51">
        <v>1.5</v>
      </c>
      <c r="H305" s="51">
        <v>1.96</v>
      </c>
      <c r="I305" s="51">
        <v>9.8800000000000008</v>
      </c>
      <c r="J305" s="51">
        <v>43.4</v>
      </c>
      <c r="K305" s="52"/>
      <c r="L305" s="51">
        <v>8</v>
      </c>
    </row>
    <row r="306" spans="1:12" ht="14.4" x14ac:dyDescent="0.3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4.4" x14ac:dyDescent="0.3">
      <c r="A307" s="26"/>
      <c r="B307" s="18"/>
      <c r="C307" s="8"/>
      <c r="D307" s="19" t="s">
        <v>39</v>
      </c>
      <c r="E307" s="9"/>
      <c r="F307" s="21">
        <f>SUM(F300:F306)</f>
        <v>500</v>
      </c>
      <c r="G307" s="21">
        <f t="shared" ref="G307" si="206">SUM(G300:G306)</f>
        <v>16.88</v>
      </c>
      <c r="H307" s="21">
        <f t="shared" ref="H307" si="207">SUM(H300:H306)</f>
        <v>17.309999999999999</v>
      </c>
      <c r="I307" s="21">
        <f t="shared" ref="I307" si="208">SUM(I300:I306)</f>
        <v>85.27</v>
      </c>
      <c r="J307" s="21">
        <f t="shared" ref="J307" si="209">SUM(J300:J306)</f>
        <v>564.66999999999996</v>
      </c>
      <c r="K307" s="27"/>
      <c r="L307" s="21">
        <f t="shared" ref="L307:L349" si="210">SUM(L300:L306)</f>
        <v>108</v>
      </c>
    </row>
    <row r="308" spans="1:12" ht="14.4" x14ac:dyDescent="0.3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4.4" x14ac:dyDescent="0.3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4.4" x14ac:dyDescent="0.3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4.4" x14ac:dyDescent="0.3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" si="211">SUM(G308:G310)</f>
        <v>0</v>
      </c>
      <c r="H311" s="21">
        <f t="shared" ref="H311" si="212">SUM(H308:H310)</f>
        <v>0</v>
      </c>
      <c r="I311" s="21">
        <f t="shared" ref="I311" si="213">SUM(I308:I310)</f>
        <v>0</v>
      </c>
      <c r="J311" s="21">
        <f t="shared" ref="J311" si="214">SUM(J308:J310)</f>
        <v>0</v>
      </c>
      <c r="K311" s="27"/>
      <c r="L311" s="21">
        <f t="shared" ref="L311" ca="1" si="215">SUM(L308:L316)</f>
        <v>0</v>
      </c>
    </row>
    <row r="312" spans="1:12" ht="14.4" x14ac:dyDescent="0.3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 t="s">
        <v>86</v>
      </c>
      <c r="F312" s="51">
        <v>60</v>
      </c>
      <c r="G312" s="51">
        <v>0.48</v>
      </c>
      <c r="H312" s="51">
        <v>0.06</v>
      </c>
      <c r="I312" s="51">
        <v>1.02</v>
      </c>
      <c r="J312" s="51">
        <v>7.8</v>
      </c>
      <c r="K312" s="52">
        <v>70</v>
      </c>
      <c r="L312" s="51">
        <v>18</v>
      </c>
    </row>
    <row r="313" spans="1:12" ht="14.4" x14ac:dyDescent="0.3">
      <c r="A313" s="25"/>
      <c r="B313" s="16"/>
      <c r="C313" s="11"/>
      <c r="D313" s="7" t="s">
        <v>28</v>
      </c>
      <c r="E313" s="50" t="s">
        <v>107</v>
      </c>
      <c r="F313" s="51">
        <v>200</v>
      </c>
      <c r="G313" s="51">
        <v>1.47</v>
      </c>
      <c r="H313" s="51">
        <v>3.92</v>
      </c>
      <c r="I313" s="51">
        <v>6.42</v>
      </c>
      <c r="J313" s="51">
        <v>71.180000000000007</v>
      </c>
      <c r="K313" s="52">
        <v>287</v>
      </c>
      <c r="L313" s="51">
        <v>30</v>
      </c>
    </row>
    <row r="314" spans="1:12" ht="14.4" x14ac:dyDescent="0.3">
      <c r="A314" s="25"/>
      <c r="B314" s="16"/>
      <c r="C314" s="11"/>
      <c r="D314" s="7" t="s">
        <v>29</v>
      </c>
      <c r="E314" s="50" t="s">
        <v>71</v>
      </c>
      <c r="F314" s="51">
        <v>150</v>
      </c>
      <c r="G314" s="51">
        <v>15.27</v>
      </c>
      <c r="H314" s="51">
        <v>18.43</v>
      </c>
      <c r="I314" s="51">
        <v>25.56</v>
      </c>
      <c r="J314" s="51">
        <v>302.83</v>
      </c>
      <c r="K314" s="52">
        <v>278</v>
      </c>
      <c r="L314" s="51">
        <v>50</v>
      </c>
    </row>
    <row r="315" spans="1:12" ht="14.4" x14ac:dyDescent="0.3">
      <c r="A315" s="25"/>
      <c r="B315" s="16"/>
      <c r="C315" s="11"/>
      <c r="D315" s="7" t="s">
        <v>30</v>
      </c>
      <c r="E315" s="50" t="s">
        <v>110</v>
      </c>
      <c r="F315" s="51">
        <v>150</v>
      </c>
      <c r="G315" s="51">
        <v>3.32</v>
      </c>
      <c r="H315" s="51">
        <v>4.3899999999999997</v>
      </c>
      <c r="I315" s="51">
        <v>19.13</v>
      </c>
      <c r="J315" s="51">
        <v>146.72</v>
      </c>
      <c r="K315" s="52" t="s">
        <v>111</v>
      </c>
      <c r="L315" s="51">
        <v>20</v>
      </c>
    </row>
    <row r="316" spans="1:12" ht="14.4" x14ac:dyDescent="0.3">
      <c r="A316" s="25"/>
      <c r="B316" s="16"/>
      <c r="C316" s="11"/>
      <c r="D316" s="7" t="s">
        <v>31</v>
      </c>
      <c r="E316" s="50" t="s">
        <v>108</v>
      </c>
      <c r="F316" s="51">
        <v>180</v>
      </c>
      <c r="G316" s="51">
        <v>0.74</v>
      </c>
      <c r="H316" s="51">
        <v>0.31</v>
      </c>
      <c r="I316" s="51">
        <v>22.16</v>
      </c>
      <c r="J316" s="51">
        <v>138.43</v>
      </c>
      <c r="K316" s="52" t="s">
        <v>109</v>
      </c>
      <c r="L316" s="51">
        <v>15</v>
      </c>
    </row>
    <row r="317" spans="1:12" ht="14.4" x14ac:dyDescent="0.3">
      <c r="A317" s="25"/>
      <c r="B317" s="16"/>
      <c r="C317" s="11"/>
      <c r="D317" s="7" t="s">
        <v>32</v>
      </c>
      <c r="E317" s="50" t="s">
        <v>49</v>
      </c>
      <c r="F317" s="51">
        <v>40</v>
      </c>
      <c r="G317" s="51">
        <v>3.05</v>
      </c>
      <c r="H317" s="51">
        <v>0.25</v>
      </c>
      <c r="I317" s="51">
        <v>20.07</v>
      </c>
      <c r="J317" s="51">
        <v>94.73</v>
      </c>
      <c r="K317" s="52"/>
      <c r="L317" s="51">
        <v>6</v>
      </c>
    </row>
    <row r="318" spans="1:12" ht="14.4" x14ac:dyDescent="0.3">
      <c r="A318" s="25"/>
      <c r="B318" s="16"/>
      <c r="C318" s="11"/>
      <c r="D318" s="7" t="s">
        <v>33</v>
      </c>
      <c r="E318" s="50" t="s">
        <v>46</v>
      </c>
      <c r="F318" s="51">
        <v>30</v>
      </c>
      <c r="G318" s="51">
        <v>1.99</v>
      </c>
      <c r="H318" s="51">
        <v>0.26</v>
      </c>
      <c r="I318" s="51">
        <v>12.72</v>
      </c>
      <c r="J318" s="51">
        <v>61.19</v>
      </c>
      <c r="K318" s="52"/>
      <c r="L318" s="51">
        <v>5</v>
      </c>
    </row>
    <row r="319" spans="1:12" ht="14.4" x14ac:dyDescent="0.3">
      <c r="A319" s="25"/>
      <c r="B319" s="16"/>
      <c r="C319" s="11"/>
      <c r="D319" s="6" t="s">
        <v>24</v>
      </c>
      <c r="E319" s="50"/>
      <c r="F319" s="51"/>
      <c r="G319" s="51"/>
      <c r="H319" s="51"/>
      <c r="I319" s="51"/>
      <c r="J319" s="51"/>
      <c r="K319" s="52"/>
      <c r="L319" s="51"/>
    </row>
    <row r="320" spans="1:12" ht="14.4" x14ac:dyDescent="0.3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4.4" x14ac:dyDescent="0.3">
      <c r="A321" s="26"/>
      <c r="B321" s="18"/>
      <c r="C321" s="8"/>
      <c r="D321" s="19" t="s">
        <v>39</v>
      </c>
      <c r="E321" s="9"/>
      <c r="F321" s="21">
        <f>SUM(F312:F320)</f>
        <v>810</v>
      </c>
      <c r="G321" s="21">
        <f t="shared" ref="G321" si="216">SUM(G312:G320)</f>
        <v>26.319999999999997</v>
      </c>
      <c r="H321" s="21">
        <f t="shared" ref="H321" si="217">SUM(H312:H320)</f>
        <v>27.62</v>
      </c>
      <c r="I321" s="21">
        <f t="shared" ref="I321" si="218">SUM(I312:I320)</f>
        <v>107.07999999999998</v>
      </c>
      <c r="J321" s="21">
        <f t="shared" ref="J321" si="219">SUM(J312:J320)</f>
        <v>822.88000000000011</v>
      </c>
      <c r="K321" s="27"/>
      <c r="L321" s="21">
        <f>SUM(L312:L320)</f>
        <v>144</v>
      </c>
    </row>
    <row r="322" spans="1:12" ht="14.4" x14ac:dyDescent="0.3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/>
      <c r="F322" s="51"/>
      <c r="G322" s="51"/>
      <c r="H322" s="51"/>
      <c r="I322" s="51"/>
      <c r="J322" s="51"/>
      <c r="K322" s="52"/>
      <c r="L322" s="51"/>
    </row>
    <row r="323" spans="1:12" ht="14.4" x14ac:dyDescent="0.3">
      <c r="A323" s="25"/>
      <c r="B323" s="16"/>
      <c r="C323" s="11"/>
      <c r="D323" s="12" t="s">
        <v>31</v>
      </c>
      <c r="E323" s="50"/>
      <c r="F323" s="51"/>
      <c r="G323" s="51"/>
      <c r="H323" s="51"/>
      <c r="I323" s="51"/>
      <c r="J323" s="51"/>
      <c r="K323" s="52"/>
      <c r="L323" s="51"/>
    </row>
    <row r="324" spans="1:12" ht="14.4" x14ac:dyDescent="0.3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4.4" x14ac:dyDescent="0.3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4.4" x14ac:dyDescent="0.3">
      <c r="A326" s="26"/>
      <c r="B326" s="18"/>
      <c r="C326" s="8"/>
      <c r="D326" s="19" t="s">
        <v>39</v>
      </c>
      <c r="E326" s="9"/>
      <c r="F326" s="21">
        <f>SUM(F322:F325)</f>
        <v>0</v>
      </c>
      <c r="G326" s="21">
        <f t="shared" ref="G326" si="220">SUM(G322:G325)</f>
        <v>0</v>
      </c>
      <c r="H326" s="21">
        <f t="shared" ref="H326" si="221">SUM(H322:H325)</f>
        <v>0</v>
      </c>
      <c r="I326" s="21">
        <f t="shared" ref="I326" si="222">SUM(I322:I325)</f>
        <v>0</v>
      </c>
      <c r="J326" s="21">
        <f t="shared" ref="J326" si="223">SUM(J322:J325)</f>
        <v>0</v>
      </c>
      <c r="K326" s="27"/>
      <c r="L326" s="21">
        <f>SUM(L322:L325)</f>
        <v>0</v>
      </c>
    </row>
    <row r="327" spans="1:12" ht="14.4" x14ac:dyDescent="0.3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/>
      <c r="F327" s="51"/>
      <c r="G327" s="51"/>
      <c r="H327" s="51"/>
      <c r="I327" s="51"/>
      <c r="J327" s="51"/>
      <c r="K327" s="52"/>
      <c r="L327" s="51"/>
    </row>
    <row r="328" spans="1:12" ht="14.4" x14ac:dyDescent="0.3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4.4" x14ac:dyDescent="0.3">
      <c r="A329" s="25"/>
      <c r="B329" s="16"/>
      <c r="C329" s="11"/>
      <c r="D329" s="7" t="s">
        <v>31</v>
      </c>
      <c r="E329" s="50"/>
      <c r="F329" s="51"/>
      <c r="G329" s="51"/>
      <c r="H329" s="51"/>
      <c r="I329" s="51"/>
      <c r="J329" s="51"/>
      <c r="K329" s="52"/>
      <c r="L329" s="51"/>
    </row>
    <row r="330" spans="1:12" ht="14.4" x14ac:dyDescent="0.3">
      <c r="A330" s="25"/>
      <c r="B330" s="16"/>
      <c r="C330" s="11"/>
      <c r="D330" s="7" t="s">
        <v>23</v>
      </c>
      <c r="E330" s="50"/>
      <c r="F330" s="51"/>
      <c r="G330" s="51"/>
      <c r="H330" s="51"/>
      <c r="I330" s="51"/>
      <c r="J330" s="51"/>
      <c r="K330" s="52"/>
      <c r="L330" s="51"/>
    </row>
    <row r="331" spans="1:12" ht="14.4" x14ac:dyDescent="0.3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4.4" x14ac:dyDescent="0.3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4.4" x14ac:dyDescent="0.3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" si="224">SUM(G327:G332)</f>
        <v>0</v>
      </c>
      <c r="H333" s="21">
        <f t="shared" ref="H333" si="225">SUM(H327:H332)</f>
        <v>0</v>
      </c>
      <c r="I333" s="21">
        <f t="shared" ref="I333" si="226">SUM(I327:I332)</f>
        <v>0</v>
      </c>
      <c r="J333" s="21">
        <f t="shared" ref="J333" si="227">SUM(J327:J332)</f>
        <v>0</v>
      </c>
      <c r="K333" s="27"/>
      <c r="L333" s="21">
        <f t="shared" ref="L333" ca="1" si="228">SUM(L327:L335)</f>
        <v>0</v>
      </c>
    </row>
    <row r="334" spans="1:12" ht="14.4" x14ac:dyDescent="0.3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4.4" x14ac:dyDescent="0.3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4.4" x14ac:dyDescent="0.3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4.4" x14ac:dyDescent="0.3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4.4" x14ac:dyDescent="0.3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4.4" x14ac:dyDescent="0.3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4.4" x14ac:dyDescent="0.3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" si="229">SUM(G334:G339)</f>
        <v>0</v>
      </c>
      <c r="H340" s="21">
        <f t="shared" ref="H340" si="230">SUM(H334:H339)</f>
        <v>0</v>
      </c>
      <c r="I340" s="21">
        <f t="shared" ref="I340" si="231">SUM(I334:I339)</f>
        <v>0</v>
      </c>
      <c r="J340" s="21">
        <f t="shared" ref="J340" si="232">SUM(J334:J339)</f>
        <v>0</v>
      </c>
      <c r="K340" s="27"/>
      <c r="L340" s="21">
        <f t="shared" ref="L340" ca="1" si="233">SUM(L334:L342)</f>
        <v>0</v>
      </c>
    </row>
    <row r="341" spans="1:12" ht="15.75" customHeight="1" x14ac:dyDescent="0.25">
      <c r="A341" s="31">
        <f>A300</f>
        <v>2</v>
      </c>
      <c r="B341" s="32">
        <f>B300</f>
        <v>1</v>
      </c>
      <c r="C341" s="65" t="s">
        <v>4</v>
      </c>
      <c r="D341" s="66"/>
      <c r="E341" s="33"/>
      <c r="F341" s="34">
        <f>F307+F311+F321+F326+F333+F340</f>
        <v>1310</v>
      </c>
      <c r="G341" s="34">
        <f t="shared" ref="G341" si="234">G307+G311+G321+G326+G333+G340</f>
        <v>43.199999999999996</v>
      </c>
      <c r="H341" s="34">
        <f t="shared" ref="H341" si="235">H307+H311+H321+H326+H333+H340</f>
        <v>44.93</v>
      </c>
      <c r="I341" s="34">
        <f t="shared" ref="I341" si="236">I307+I311+I321+I326+I333+I340</f>
        <v>192.34999999999997</v>
      </c>
      <c r="J341" s="34">
        <f t="shared" ref="J341" si="237">J307+J311+J321+J326+J333+J340</f>
        <v>1387.5500000000002</v>
      </c>
      <c r="K341" s="35"/>
      <c r="L341" s="34">
        <f t="shared" ref="L341" ca="1" si="238">L307+L311+L321+L326+L333+L340</f>
        <v>0</v>
      </c>
    </row>
    <row r="342" spans="1:12" ht="14.4" x14ac:dyDescent="0.3">
      <c r="A342" s="15">
        <v>2</v>
      </c>
      <c r="B342" s="16">
        <v>2</v>
      </c>
      <c r="C342" s="24" t="s">
        <v>20</v>
      </c>
      <c r="D342" s="5" t="s">
        <v>21</v>
      </c>
      <c r="E342" s="47" t="s">
        <v>74</v>
      </c>
      <c r="F342" s="48">
        <v>180</v>
      </c>
      <c r="G342" s="48">
        <v>6.19</v>
      </c>
      <c r="H342" s="48">
        <v>7.89</v>
      </c>
      <c r="I342" s="48">
        <v>13.84</v>
      </c>
      <c r="J342" s="48">
        <v>155.88999999999999</v>
      </c>
      <c r="K342" s="49">
        <v>260</v>
      </c>
      <c r="L342" s="48">
        <v>47</v>
      </c>
    </row>
    <row r="343" spans="1:12" ht="14.4" x14ac:dyDescent="0.3">
      <c r="A343" s="15"/>
      <c r="B343" s="16"/>
      <c r="C343" s="11"/>
      <c r="D343" s="6" t="s">
        <v>27</v>
      </c>
      <c r="E343" s="50" t="s">
        <v>73</v>
      </c>
      <c r="F343" s="51">
        <v>60</v>
      </c>
      <c r="G343" s="51">
        <v>1.07</v>
      </c>
      <c r="H343" s="51">
        <v>3.07</v>
      </c>
      <c r="I343" s="51">
        <v>3.74</v>
      </c>
      <c r="J343" s="51">
        <v>47.29</v>
      </c>
      <c r="K343" s="52">
        <v>40</v>
      </c>
      <c r="L343" s="51">
        <v>20</v>
      </c>
    </row>
    <row r="344" spans="1:12" ht="14.4" x14ac:dyDescent="0.3">
      <c r="A344" s="15"/>
      <c r="B344" s="16"/>
      <c r="C344" s="11"/>
      <c r="D344" s="7" t="s">
        <v>22</v>
      </c>
      <c r="E344" s="50" t="s">
        <v>83</v>
      </c>
      <c r="F344" s="51">
        <v>180</v>
      </c>
      <c r="G344" s="51">
        <v>4.8600000000000003</v>
      </c>
      <c r="H344" s="51">
        <v>4.5</v>
      </c>
      <c r="I344" s="51">
        <v>19.440000000000001</v>
      </c>
      <c r="J344" s="51">
        <v>142.19999999999999</v>
      </c>
      <c r="K344" s="52">
        <v>386</v>
      </c>
      <c r="L344" s="51">
        <v>20</v>
      </c>
    </row>
    <row r="345" spans="1:12" ht="14.4" x14ac:dyDescent="0.3">
      <c r="A345" s="15"/>
      <c r="B345" s="16"/>
      <c r="C345" s="11"/>
      <c r="D345" s="7" t="s">
        <v>23</v>
      </c>
      <c r="E345" s="50" t="s">
        <v>49</v>
      </c>
      <c r="F345" s="51">
        <v>40</v>
      </c>
      <c r="G345" s="51">
        <v>3.05</v>
      </c>
      <c r="H345" s="51">
        <v>0.25</v>
      </c>
      <c r="I345" s="51">
        <v>20.07</v>
      </c>
      <c r="J345" s="51">
        <v>94.73</v>
      </c>
      <c r="K345" s="52"/>
      <c r="L345" s="51">
        <v>6</v>
      </c>
    </row>
    <row r="346" spans="1:12" ht="14.4" x14ac:dyDescent="0.3">
      <c r="A346" s="15"/>
      <c r="B346" s="16"/>
      <c r="C346" s="11"/>
      <c r="D346" s="7" t="s">
        <v>24</v>
      </c>
      <c r="E346" s="50" t="s">
        <v>56</v>
      </c>
      <c r="F346" s="51">
        <v>110</v>
      </c>
      <c r="G346" s="51">
        <v>0.44</v>
      </c>
      <c r="H346" s="51">
        <v>0.44</v>
      </c>
      <c r="I346" s="51">
        <v>10.78</v>
      </c>
      <c r="J346" s="51">
        <v>51.7</v>
      </c>
      <c r="K346" s="52">
        <v>338</v>
      </c>
      <c r="L346" s="51">
        <v>15</v>
      </c>
    </row>
    <row r="347" spans="1:12" ht="14.4" x14ac:dyDescent="0.3">
      <c r="A347" s="15"/>
      <c r="B347" s="16"/>
      <c r="C347" s="11"/>
      <c r="D347" s="6"/>
      <c r="E347" s="50"/>
      <c r="F347" s="51"/>
      <c r="G347" s="51"/>
      <c r="H347" s="51"/>
      <c r="I347" s="51"/>
      <c r="J347" s="51"/>
      <c r="K347" s="52"/>
      <c r="L347" s="51"/>
    </row>
    <row r="348" spans="1:12" ht="14.4" x14ac:dyDescent="0.3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4.4" x14ac:dyDescent="0.3">
      <c r="A349" s="17"/>
      <c r="B349" s="18"/>
      <c r="C349" s="8"/>
      <c r="D349" s="19" t="s">
        <v>39</v>
      </c>
      <c r="E349" s="9"/>
      <c r="F349" s="21">
        <f>SUM(F342:F348)</f>
        <v>570</v>
      </c>
      <c r="G349" s="21">
        <f t="shared" ref="G349" si="239">SUM(G342:G348)</f>
        <v>15.610000000000001</v>
      </c>
      <c r="H349" s="21">
        <f t="shared" ref="H349" si="240">SUM(H342:H348)</f>
        <v>16.149999999999999</v>
      </c>
      <c r="I349" s="21">
        <f t="shared" ref="I349" si="241">SUM(I342:I348)</f>
        <v>67.86999999999999</v>
      </c>
      <c r="J349" s="21">
        <f t="shared" ref="J349" si="242">SUM(J342:J348)</f>
        <v>491.81</v>
      </c>
      <c r="K349" s="27"/>
      <c r="L349" s="21">
        <f t="shared" si="210"/>
        <v>108</v>
      </c>
    </row>
    <row r="350" spans="1:12" ht="14.4" x14ac:dyDescent="0.3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4.4" x14ac:dyDescent="0.3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4.4" x14ac:dyDescent="0.3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4.4" x14ac:dyDescent="0.3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" si="243">SUM(G350:G352)</f>
        <v>0</v>
      </c>
      <c r="H353" s="21">
        <f t="shared" ref="H353" si="244">SUM(H350:H352)</f>
        <v>0</v>
      </c>
      <c r="I353" s="21">
        <f t="shared" ref="I353" si="245">SUM(I350:I352)</f>
        <v>0</v>
      </c>
      <c r="J353" s="21">
        <f t="shared" ref="J353" si="246">SUM(J350:J352)</f>
        <v>0</v>
      </c>
      <c r="K353" s="27"/>
      <c r="L353" s="21">
        <f t="shared" ref="L353" ca="1" si="247">SUM(L350:L358)</f>
        <v>0</v>
      </c>
    </row>
    <row r="354" spans="1:12" ht="14.4" x14ac:dyDescent="0.3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 t="s">
        <v>99</v>
      </c>
      <c r="F354" s="51">
        <v>60</v>
      </c>
      <c r="G354" s="51">
        <v>0.66</v>
      </c>
      <c r="H354" s="51">
        <v>0</v>
      </c>
      <c r="I354" s="51">
        <v>1.44</v>
      </c>
      <c r="J354" s="51">
        <v>8.4</v>
      </c>
      <c r="K354" s="52">
        <v>70</v>
      </c>
      <c r="L354" s="51">
        <v>15</v>
      </c>
    </row>
    <row r="355" spans="1:12" ht="14.4" x14ac:dyDescent="0.3">
      <c r="A355" s="15"/>
      <c r="B355" s="16"/>
      <c r="C355" s="11"/>
      <c r="D355" s="7" t="s">
        <v>28</v>
      </c>
      <c r="E355" s="50" t="s">
        <v>112</v>
      </c>
      <c r="F355" s="51">
        <v>200</v>
      </c>
      <c r="G355" s="51">
        <v>2.63</v>
      </c>
      <c r="H355" s="51">
        <v>3.17</v>
      </c>
      <c r="I355" s="51">
        <v>12.59</v>
      </c>
      <c r="J355" s="51">
        <v>113.24</v>
      </c>
      <c r="K355" s="52">
        <v>111</v>
      </c>
      <c r="L355" s="51">
        <v>28</v>
      </c>
    </row>
    <row r="356" spans="1:12" ht="14.4" x14ac:dyDescent="0.3">
      <c r="A356" s="15"/>
      <c r="B356" s="16"/>
      <c r="C356" s="11"/>
      <c r="D356" s="7" t="s">
        <v>29</v>
      </c>
      <c r="E356" s="50" t="s">
        <v>81</v>
      </c>
      <c r="F356" s="51">
        <v>200</v>
      </c>
      <c r="G356" s="51">
        <v>11.47</v>
      </c>
      <c r="H356" s="51">
        <v>15.94</v>
      </c>
      <c r="I356" s="51">
        <v>49.28</v>
      </c>
      <c r="J356" s="51">
        <v>370.21</v>
      </c>
      <c r="K356" s="52">
        <v>385</v>
      </c>
      <c r="L356" s="51">
        <v>50</v>
      </c>
    </row>
    <row r="357" spans="1:12" ht="14.4" x14ac:dyDescent="0.3">
      <c r="A357" s="15"/>
      <c r="B357" s="16"/>
      <c r="C357" s="11"/>
      <c r="D357" s="7" t="s">
        <v>30</v>
      </c>
      <c r="E357" s="50"/>
      <c r="F357" s="51"/>
      <c r="G357" s="51"/>
      <c r="H357" s="51"/>
      <c r="I357" s="51"/>
      <c r="J357" s="51"/>
      <c r="K357" s="52"/>
      <c r="L357" s="51"/>
    </row>
    <row r="358" spans="1:12" ht="14.4" x14ac:dyDescent="0.3">
      <c r="A358" s="15"/>
      <c r="B358" s="16"/>
      <c r="C358" s="11"/>
      <c r="D358" s="7" t="s">
        <v>31</v>
      </c>
      <c r="E358" s="50" t="s">
        <v>45</v>
      </c>
      <c r="F358" s="51">
        <v>200</v>
      </c>
      <c r="G358" s="51">
        <v>1.55</v>
      </c>
      <c r="H358" s="51">
        <v>1.21</v>
      </c>
      <c r="I358" s="51">
        <v>12.29</v>
      </c>
      <c r="J358" s="51">
        <v>66.58</v>
      </c>
      <c r="K358" s="52">
        <v>378</v>
      </c>
      <c r="L358" s="51">
        <v>15</v>
      </c>
    </row>
    <row r="359" spans="1:12" ht="14.4" x14ac:dyDescent="0.3">
      <c r="A359" s="15"/>
      <c r="B359" s="16"/>
      <c r="C359" s="11"/>
      <c r="D359" s="7" t="s">
        <v>32</v>
      </c>
      <c r="E359" s="50" t="s">
        <v>49</v>
      </c>
      <c r="F359" s="51">
        <v>40</v>
      </c>
      <c r="G359" s="51">
        <v>3.05</v>
      </c>
      <c r="H359" s="51">
        <v>0.25</v>
      </c>
      <c r="I359" s="51">
        <v>20.07</v>
      </c>
      <c r="J359" s="51">
        <v>94.73</v>
      </c>
      <c r="K359" s="52"/>
      <c r="L359" s="51">
        <v>6</v>
      </c>
    </row>
    <row r="360" spans="1:12" ht="14.4" x14ac:dyDescent="0.3">
      <c r="A360" s="15"/>
      <c r="B360" s="16"/>
      <c r="C360" s="11"/>
      <c r="D360" s="7" t="s">
        <v>33</v>
      </c>
      <c r="E360" s="50" t="s">
        <v>46</v>
      </c>
      <c r="F360" s="51">
        <v>30</v>
      </c>
      <c r="G360" s="51">
        <v>1.99</v>
      </c>
      <c r="H360" s="51">
        <v>0.26</v>
      </c>
      <c r="I360" s="51">
        <v>12.72</v>
      </c>
      <c r="J360" s="51">
        <v>61.19</v>
      </c>
      <c r="K360" s="52"/>
      <c r="L360" s="51">
        <v>5</v>
      </c>
    </row>
    <row r="361" spans="1:12" ht="14.4" x14ac:dyDescent="0.3">
      <c r="A361" s="15"/>
      <c r="B361" s="16"/>
      <c r="C361" s="11"/>
      <c r="D361" s="6" t="s">
        <v>31</v>
      </c>
      <c r="E361" s="50" t="s">
        <v>59</v>
      </c>
      <c r="F361" s="51">
        <v>200</v>
      </c>
      <c r="G361" s="51">
        <v>5.63</v>
      </c>
      <c r="H361" s="51">
        <v>4.8499999999999996</v>
      </c>
      <c r="I361" s="51">
        <v>9.31</v>
      </c>
      <c r="J361" s="51">
        <v>104.76</v>
      </c>
      <c r="K361" s="52"/>
      <c r="L361" s="51">
        <v>25</v>
      </c>
    </row>
    <row r="362" spans="1:12" ht="14.4" x14ac:dyDescent="0.3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4.4" x14ac:dyDescent="0.3">
      <c r="A363" s="17"/>
      <c r="B363" s="18"/>
      <c r="C363" s="8"/>
      <c r="D363" s="19" t="s">
        <v>39</v>
      </c>
      <c r="E363" s="9"/>
      <c r="F363" s="21">
        <f>SUM(F354:F362)</f>
        <v>930</v>
      </c>
      <c r="G363" s="21">
        <f t="shared" ref="G363" si="248">SUM(G354:G362)</f>
        <v>26.98</v>
      </c>
      <c r="H363" s="21">
        <f t="shared" ref="H363" si="249">SUM(H354:H362)</f>
        <v>25.68</v>
      </c>
      <c r="I363" s="21">
        <f t="shared" ref="I363" si="250">SUM(I354:I362)</f>
        <v>117.69999999999999</v>
      </c>
      <c r="J363" s="21">
        <f t="shared" ref="J363" si="251">SUM(J354:J362)</f>
        <v>819.1099999999999</v>
      </c>
      <c r="K363" s="27"/>
      <c r="L363" s="21">
        <f>SUM(L354:L362)</f>
        <v>144</v>
      </c>
    </row>
    <row r="364" spans="1:12" ht="14.4" x14ac:dyDescent="0.3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/>
      <c r="F364" s="51"/>
      <c r="G364" s="51"/>
      <c r="H364" s="51"/>
      <c r="I364" s="51"/>
      <c r="J364" s="51"/>
      <c r="K364" s="52"/>
      <c r="L364" s="51"/>
    </row>
    <row r="365" spans="1:12" ht="14.4" x14ac:dyDescent="0.3">
      <c r="A365" s="15"/>
      <c r="B365" s="16"/>
      <c r="C365" s="11"/>
      <c r="D365" s="12" t="s">
        <v>31</v>
      </c>
      <c r="E365" s="50"/>
      <c r="F365" s="51"/>
      <c r="G365" s="51"/>
      <c r="H365" s="51"/>
      <c r="I365" s="51"/>
      <c r="J365" s="51"/>
      <c r="K365" s="52"/>
      <c r="L365" s="51"/>
    </row>
    <row r="366" spans="1:12" ht="14.4" x14ac:dyDescent="0.3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4.4" x14ac:dyDescent="0.3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4.4" x14ac:dyDescent="0.3">
      <c r="A368" s="17"/>
      <c r="B368" s="18"/>
      <c r="C368" s="8"/>
      <c r="D368" s="19" t="s">
        <v>39</v>
      </c>
      <c r="E368" s="9"/>
      <c r="F368" s="21">
        <f>SUM(F364:F367)</f>
        <v>0</v>
      </c>
      <c r="G368" s="21">
        <f t="shared" ref="G368" si="252">SUM(G364:G367)</f>
        <v>0</v>
      </c>
      <c r="H368" s="21">
        <f t="shared" ref="H368" si="253">SUM(H364:H367)</f>
        <v>0</v>
      </c>
      <c r="I368" s="21">
        <f t="shared" ref="I368" si="254">SUM(I364:I367)</f>
        <v>0</v>
      </c>
      <c r="J368" s="21">
        <f t="shared" ref="J368" si="255">SUM(J364:J367)</f>
        <v>0</v>
      </c>
      <c r="K368" s="27"/>
      <c r="L368" s="21">
        <f>SUM(L364:L367)</f>
        <v>0</v>
      </c>
    </row>
    <row r="369" spans="1:12" ht="14.4" x14ac:dyDescent="0.3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/>
      <c r="F369" s="51"/>
      <c r="G369" s="51"/>
      <c r="H369" s="51"/>
      <c r="I369" s="51"/>
      <c r="J369" s="51"/>
      <c r="K369" s="52"/>
      <c r="L369" s="51"/>
    </row>
    <row r="370" spans="1:12" ht="14.4" x14ac:dyDescent="0.3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4.4" x14ac:dyDescent="0.3">
      <c r="A371" s="15"/>
      <c r="B371" s="16"/>
      <c r="C371" s="11"/>
      <c r="D371" s="7" t="s">
        <v>31</v>
      </c>
      <c r="E371" s="50"/>
      <c r="F371" s="51"/>
      <c r="G371" s="51"/>
      <c r="H371" s="51"/>
      <c r="I371" s="51"/>
      <c r="J371" s="51"/>
      <c r="K371" s="52"/>
      <c r="L371" s="51"/>
    </row>
    <row r="372" spans="1:12" ht="14.4" x14ac:dyDescent="0.3">
      <c r="A372" s="15"/>
      <c r="B372" s="16"/>
      <c r="C372" s="11"/>
      <c r="D372" s="7" t="s">
        <v>23</v>
      </c>
      <c r="E372" s="50"/>
      <c r="F372" s="51"/>
      <c r="G372" s="51"/>
      <c r="H372" s="51"/>
      <c r="I372" s="51"/>
      <c r="J372" s="51"/>
      <c r="K372" s="52"/>
      <c r="L372" s="51"/>
    </row>
    <row r="373" spans="1:12" ht="14.4" x14ac:dyDescent="0.3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4.4" x14ac:dyDescent="0.3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4.4" x14ac:dyDescent="0.3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" si="256">SUM(G369:G374)</f>
        <v>0</v>
      </c>
      <c r="H375" s="21">
        <f t="shared" ref="H375" si="257">SUM(H369:H374)</f>
        <v>0</v>
      </c>
      <c r="I375" s="21">
        <f t="shared" ref="I375" si="258">SUM(I369:I374)</f>
        <v>0</v>
      </c>
      <c r="J375" s="21">
        <f t="shared" ref="J375" si="259">SUM(J369:J374)</f>
        <v>0</v>
      </c>
      <c r="K375" s="27"/>
      <c r="L375" s="21">
        <f t="shared" ref="L375" ca="1" si="260">SUM(L369:L377)</f>
        <v>0</v>
      </c>
    </row>
    <row r="376" spans="1:12" ht="14.4" x14ac:dyDescent="0.3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4.4" x14ac:dyDescent="0.3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4.4" x14ac:dyDescent="0.3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4.4" x14ac:dyDescent="0.3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4.4" x14ac:dyDescent="0.3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4.4" x14ac:dyDescent="0.3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4.4" x14ac:dyDescent="0.3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" si="261">SUM(G376:G381)</f>
        <v>0</v>
      </c>
      <c r="H382" s="21">
        <f t="shared" ref="H382" si="262">SUM(H376:H381)</f>
        <v>0</v>
      </c>
      <c r="I382" s="21">
        <f t="shared" ref="I382" si="263">SUM(I376:I381)</f>
        <v>0</v>
      </c>
      <c r="J382" s="21">
        <f t="shared" ref="J382" si="264">SUM(J376:J381)</f>
        <v>0</v>
      </c>
      <c r="K382" s="27"/>
      <c r="L382" s="21">
        <f t="shared" ref="L382" ca="1" si="265">SUM(L376:L384)</f>
        <v>0</v>
      </c>
    </row>
    <row r="383" spans="1:12" ht="15.75" customHeight="1" x14ac:dyDescent="0.25">
      <c r="A383" s="36">
        <f>A342</f>
        <v>2</v>
      </c>
      <c r="B383" s="36">
        <f>B342</f>
        <v>2</v>
      </c>
      <c r="C383" s="65" t="s">
        <v>4</v>
      </c>
      <c r="D383" s="66"/>
      <c r="E383" s="33"/>
      <c r="F383" s="34">
        <f>F349+F353+F363+F368+F375+F382</f>
        <v>1500</v>
      </c>
      <c r="G383" s="34">
        <f t="shared" ref="G383" si="266">G349+G353+G363+G368+G375+G382</f>
        <v>42.59</v>
      </c>
      <c r="H383" s="34">
        <f t="shared" ref="H383" si="267">H349+H353+H363+H368+H375+H382</f>
        <v>41.83</v>
      </c>
      <c r="I383" s="34">
        <f t="shared" ref="I383" si="268">I349+I353+I363+I368+I375+I382</f>
        <v>185.57</v>
      </c>
      <c r="J383" s="34">
        <f t="shared" ref="J383" si="269">J349+J353+J363+J368+J375+J382</f>
        <v>1310.9199999999998</v>
      </c>
      <c r="K383" s="35"/>
      <c r="L383" s="34">
        <f t="shared" ref="L383" ca="1" si="270">L349+L353+L363+L368+L375+L382</f>
        <v>0</v>
      </c>
    </row>
    <row r="384" spans="1:12" ht="14.4" x14ac:dyDescent="0.3">
      <c r="A384" s="22">
        <v>2</v>
      </c>
      <c r="B384" s="23">
        <v>3</v>
      </c>
      <c r="C384" s="24" t="s">
        <v>20</v>
      </c>
      <c r="D384" s="5" t="s">
        <v>21</v>
      </c>
      <c r="E384" s="47" t="s">
        <v>113</v>
      </c>
      <c r="F384" s="48">
        <v>170</v>
      </c>
      <c r="G384" s="48">
        <v>9.16</v>
      </c>
      <c r="H384" s="48">
        <v>13.42</v>
      </c>
      <c r="I384" s="48">
        <v>20.94</v>
      </c>
      <c r="J384" s="48">
        <v>221.13</v>
      </c>
      <c r="K384" s="49">
        <v>240</v>
      </c>
      <c r="L384" s="48">
        <v>50</v>
      </c>
    </row>
    <row r="385" spans="1:12" ht="14.4" x14ac:dyDescent="0.3">
      <c r="A385" s="25"/>
      <c r="B385" s="16"/>
      <c r="C385" s="11"/>
      <c r="D385" s="6" t="s">
        <v>27</v>
      </c>
      <c r="E385" s="50" t="s">
        <v>114</v>
      </c>
      <c r="F385" s="51">
        <v>60</v>
      </c>
      <c r="G385" s="51">
        <v>0.96</v>
      </c>
      <c r="H385" s="51">
        <v>0.7</v>
      </c>
      <c r="I385" s="51">
        <v>5.88</v>
      </c>
      <c r="J385" s="51">
        <v>35.71</v>
      </c>
      <c r="K385" s="52">
        <v>43</v>
      </c>
      <c r="L385" s="51">
        <v>32</v>
      </c>
    </row>
    <row r="386" spans="1:12" ht="14.4" x14ac:dyDescent="0.3">
      <c r="A386" s="25"/>
      <c r="B386" s="16"/>
      <c r="C386" s="11"/>
      <c r="D386" s="7" t="s">
        <v>22</v>
      </c>
      <c r="E386" s="50" t="s">
        <v>45</v>
      </c>
      <c r="F386" s="51">
        <v>200</v>
      </c>
      <c r="G386" s="51">
        <v>1.6</v>
      </c>
      <c r="H386" s="51">
        <v>1.21</v>
      </c>
      <c r="I386" s="51">
        <v>12.42</v>
      </c>
      <c r="J386" s="51">
        <v>67.3</v>
      </c>
      <c r="K386" s="52">
        <v>378</v>
      </c>
      <c r="L386" s="51">
        <v>15</v>
      </c>
    </row>
    <row r="387" spans="1:12" ht="14.4" x14ac:dyDescent="0.3">
      <c r="A387" s="25"/>
      <c r="B387" s="16"/>
      <c r="C387" s="11"/>
      <c r="D387" s="7" t="s">
        <v>23</v>
      </c>
      <c r="E387" s="50" t="s">
        <v>58</v>
      </c>
      <c r="F387" s="51">
        <v>70</v>
      </c>
      <c r="G387" s="51">
        <f>3.05+1.99</f>
        <v>5.04</v>
      </c>
      <c r="H387" s="51">
        <f>0.25+0.26</f>
        <v>0.51</v>
      </c>
      <c r="I387" s="51">
        <f>20.07+12.72</f>
        <v>32.79</v>
      </c>
      <c r="J387" s="51">
        <f>94.73+61.19</f>
        <v>155.92000000000002</v>
      </c>
      <c r="K387" s="52"/>
      <c r="L387" s="51">
        <v>11</v>
      </c>
    </row>
    <row r="388" spans="1:12" ht="14.4" x14ac:dyDescent="0.3">
      <c r="A388" s="25"/>
      <c r="B388" s="16"/>
      <c r="C388" s="11"/>
      <c r="D388" s="7" t="s">
        <v>24</v>
      </c>
      <c r="E388" s="50"/>
      <c r="F388" s="51"/>
      <c r="G388" s="51"/>
      <c r="H388" s="51"/>
      <c r="I388" s="51"/>
      <c r="J388" s="51"/>
      <c r="K388" s="52"/>
      <c r="L388" s="51"/>
    </row>
    <row r="389" spans="1:12" ht="14.4" x14ac:dyDescent="0.3">
      <c r="A389" s="25"/>
      <c r="B389" s="16"/>
      <c r="C389" s="11"/>
      <c r="D389" s="6" t="s">
        <v>31</v>
      </c>
      <c r="E389" s="50"/>
      <c r="F389" s="51"/>
      <c r="G389" s="51"/>
      <c r="H389" s="51"/>
      <c r="I389" s="51"/>
      <c r="J389" s="51"/>
      <c r="K389" s="52"/>
      <c r="L389" s="51"/>
    </row>
    <row r="390" spans="1:12" ht="14.4" x14ac:dyDescent="0.3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4.4" x14ac:dyDescent="0.3">
      <c r="A391" s="26"/>
      <c r="B391" s="18"/>
      <c r="C391" s="8"/>
      <c r="D391" s="19" t="s">
        <v>39</v>
      </c>
      <c r="E391" s="9"/>
      <c r="F391" s="21">
        <f>SUM(F384:F390)</f>
        <v>500</v>
      </c>
      <c r="G391" s="21">
        <f t="shared" ref="G391" si="271">SUM(G384:G390)</f>
        <v>16.760000000000002</v>
      </c>
      <c r="H391" s="21">
        <f t="shared" ref="H391" si="272">SUM(H384:H390)</f>
        <v>15.839999999999998</v>
      </c>
      <c r="I391" s="21">
        <f t="shared" ref="I391" si="273">SUM(I384:I390)</f>
        <v>72.03</v>
      </c>
      <c r="J391" s="21">
        <f t="shared" ref="J391" si="274">SUM(J384:J390)</f>
        <v>480.06</v>
      </c>
      <c r="K391" s="27"/>
      <c r="L391" s="21">
        <f t="shared" ref="L391:L433" si="275">SUM(L384:L390)</f>
        <v>108</v>
      </c>
    </row>
    <row r="392" spans="1:12" ht="14.4" x14ac:dyDescent="0.3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4.4" x14ac:dyDescent="0.3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4.4" x14ac:dyDescent="0.3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4.4" x14ac:dyDescent="0.3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" si="276">SUM(G392:G394)</f>
        <v>0</v>
      </c>
      <c r="H395" s="21">
        <f t="shared" ref="H395" si="277">SUM(H392:H394)</f>
        <v>0</v>
      </c>
      <c r="I395" s="21">
        <f t="shared" ref="I395" si="278">SUM(I392:I394)</f>
        <v>0</v>
      </c>
      <c r="J395" s="21">
        <f t="shared" ref="J395" si="279">SUM(J392:J394)</f>
        <v>0</v>
      </c>
      <c r="K395" s="27"/>
      <c r="L395" s="21">
        <f t="shared" ref="L395" ca="1" si="280">SUM(L392:L400)</f>
        <v>0</v>
      </c>
    </row>
    <row r="396" spans="1:12" ht="14.4" x14ac:dyDescent="0.3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 t="s">
        <v>115</v>
      </c>
      <c r="F396" s="51">
        <v>60</v>
      </c>
      <c r="G396" s="51">
        <v>0.51</v>
      </c>
      <c r="H396" s="51">
        <v>3.06</v>
      </c>
      <c r="I396" s="51">
        <v>1.56</v>
      </c>
      <c r="J396" s="51">
        <v>36.979999999999997</v>
      </c>
      <c r="K396" s="52">
        <v>21</v>
      </c>
      <c r="L396" s="51">
        <v>20</v>
      </c>
    </row>
    <row r="397" spans="1:12" ht="14.4" x14ac:dyDescent="0.3">
      <c r="A397" s="25"/>
      <c r="B397" s="16"/>
      <c r="C397" s="11"/>
      <c r="D397" s="7" t="s">
        <v>28</v>
      </c>
      <c r="E397" s="50" t="s">
        <v>76</v>
      </c>
      <c r="F397" s="51">
        <v>205</v>
      </c>
      <c r="G397" s="51">
        <v>2.3199999999999998</v>
      </c>
      <c r="H397" s="51">
        <v>4</v>
      </c>
      <c r="I397" s="51">
        <v>13.14</v>
      </c>
      <c r="J397" s="51">
        <v>102.54</v>
      </c>
      <c r="K397" s="52" t="s">
        <v>109</v>
      </c>
      <c r="L397" s="51">
        <v>30</v>
      </c>
    </row>
    <row r="398" spans="1:12" ht="14.4" x14ac:dyDescent="0.3">
      <c r="A398" s="25"/>
      <c r="B398" s="16"/>
      <c r="C398" s="11"/>
      <c r="D398" s="7" t="s">
        <v>29</v>
      </c>
      <c r="E398" s="50" t="s">
        <v>116</v>
      </c>
      <c r="F398" s="51">
        <v>90</v>
      </c>
      <c r="G398" s="51">
        <v>14.91</v>
      </c>
      <c r="H398" s="51">
        <v>12.8</v>
      </c>
      <c r="I398" s="51">
        <v>11.69</v>
      </c>
      <c r="J398" s="51">
        <v>155.08000000000001</v>
      </c>
      <c r="K398" s="52">
        <v>269</v>
      </c>
      <c r="L398" s="51">
        <v>36</v>
      </c>
    </row>
    <row r="399" spans="1:12" ht="14.4" x14ac:dyDescent="0.3">
      <c r="A399" s="25"/>
      <c r="B399" s="16"/>
      <c r="C399" s="11"/>
      <c r="D399" s="7" t="s">
        <v>30</v>
      </c>
      <c r="E399" s="50" t="s">
        <v>117</v>
      </c>
      <c r="F399" s="51">
        <v>150</v>
      </c>
      <c r="G399" s="51">
        <v>3.16</v>
      </c>
      <c r="H399" s="51">
        <v>6.01</v>
      </c>
      <c r="I399" s="51">
        <v>20.37</v>
      </c>
      <c r="J399" s="51">
        <v>191.71</v>
      </c>
      <c r="K399" s="52">
        <v>181</v>
      </c>
      <c r="L399" s="51">
        <v>17</v>
      </c>
    </row>
    <row r="400" spans="1:12" ht="14.4" x14ac:dyDescent="0.3">
      <c r="A400" s="25"/>
      <c r="B400" s="16"/>
      <c r="C400" s="11"/>
      <c r="D400" s="7" t="s">
        <v>31</v>
      </c>
      <c r="E400" s="50" t="s">
        <v>57</v>
      </c>
      <c r="F400" s="51">
        <v>200</v>
      </c>
      <c r="G400" s="51">
        <v>0.57999999999999996</v>
      </c>
      <c r="H400" s="51">
        <v>0.39</v>
      </c>
      <c r="I400" s="51">
        <v>31.62</v>
      </c>
      <c r="J400" s="51">
        <v>135.80000000000001</v>
      </c>
      <c r="K400" s="52">
        <v>389</v>
      </c>
      <c r="L400" s="51">
        <v>15</v>
      </c>
    </row>
    <row r="401" spans="1:12" ht="14.4" x14ac:dyDescent="0.3">
      <c r="A401" s="25"/>
      <c r="B401" s="16"/>
      <c r="C401" s="11"/>
      <c r="D401" s="7" t="s">
        <v>32</v>
      </c>
      <c r="E401" s="50" t="s">
        <v>49</v>
      </c>
      <c r="F401" s="51">
        <v>40</v>
      </c>
      <c r="G401" s="51">
        <v>3.05</v>
      </c>
      <c r="H401" s="51">
        <v>0.25</v>
      </c>
      <c r="I401" s="51">
        <v>20.07</v>
      </c>
      <c r="J401" s="51">
        <v>94.73</v>
      </c>
      <c r="K401" s="52"/>
      <c r="L401" s="51">
        <v>6</v>
      </c>
    </row>
    <row r="402" spans="1:12" ht="14.4" x14ac:dyDescent="0.3">
      <c r="A402" s="25"/>
      <c r="B402" s="16"/>
      <c r="C402" s="11"/>
      <c r="D402" s="7" t="s">
        <v>33</v>
      </c>
      <c r="E402" s="50" t="s">
        <v>46</v>
      </c>
      <c r="F402" s="51">
        <v>30</v>
      </c>
      <c r="G402" s="51">
        <v>1.99</v>
      </c>
      <c r="H402" s="51">
        <v>0.26</v>
      </c>
      <c r="I402" s="51">
        <v>12.72</v>
      </c>
      <c r="J402" s="51">
        <v>61.19</v>
      </c>
      <c r="K402" s="52"/>
      <c r="L402" s="51">
        <v>5</v>
      </c>
    </row>
    <row r="403" spans="1:12" ht="14.4" x14ac:dyDescent="0.3">
      <c r="A403" s="25"/>
      <c r="B403" s="16"/>
      <c r="C403" s="11"/>
      <c r="D403" s="6" t="s">
        <v>24</v>
      </c>
      <c r="E403" s="50" t="s">
        <v>68</v>
      </c>
      <c r="F403" s="51">
        <v>110</v>
      </c>
      <c r="G403" s="51">
        <v>0.44</v>
      </c>
      <c r="H403" s="51">
        <v>0.44</v>
      </c>
      <c r="I403" s="51">
        <v>10.78</v>
      </c>
      <c r="J403" s="51">
        <v>51.7</v>
      </c>
      <c r="K403" s="52">
        <v>338</v>
      </c>
      <c r="L403" s="51">
        <v>15</v>
      </c>
    </row>
    <row r="404" spans="1:12" ht="14.4" x14ac:dyDescent="0.3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4.4" x14ac:dyDescent="0.3">
      <c r="A405" s="26"/>
      <c r="B405" s="18"/>
      <c r="C405" s="8"/>
      <c r="D405" s="19" t="s">
        <v>39</v>
      </c>
      <c r="E405" s="9"/>
      <c r="F405" s="21">
        <f>SUM(F396:F404)</f>
        <v>885</v>
      </c>
      <c r="G405" s="21">
        <f t="shared" ref="G405" si="281">SUM(G396:G404)</f>
        <v>26.96</v>
      </c>
      <c r="H405" s="21">
        <f t="shared" ref="H405" si="282">SUM(H396:H404)</f>
        <v>27.21</v>
      </c>
      <c r="I405" s="21">
        <f t="shared" ref="I405" si="283">SUM(I396:I404)</f>
        <v>121.95000000000002</v>
      </c>
      <c r="J405" s="21">
        <f t="shared" ref="J405" si="284">SUM(J396:J404)</f>
        <v>829.73000000000025</v>
      </c>
      <c r="K405" s="27"/>
      <c r="L405" s="21">
        <f>SUM(L396:L404)</f>
        <v>144</v>
      </c>
    </row>
    <row r="406" spans="1:12" ht="14.4" x14ac:dyDescent="0.3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/>
      <c r="F406" s="51"/>
      <c r="G406" s="51"/>
      <c r="H406" s="51"/>
      <c r="I406" s="51"/>
      <c r="J406" s="51"/>
      <c r="K406" s="52"/>
      <c r="L406" s="51"/>
    </row>
    <row r="407" spans="1:12" ht="14.4" x14ac:dyDescent="0.3">
      <c r="A407" s="25"/>
      <c r="B407" s="16"/>
      <c r="C407" s="11"/>
      <c r="D407" s="12" t="s">
        <v>31</v>
      </c>
      <c r="E407" s="50"/>
      <c r="F407" s="51"/>
      <c r="G407" s="51"/>
      <c r="H407" s="51"/>
      <c r="I407" s="51"/>
      <c r="J407" s="51"/>
      <c r="K407" s="52"/>
      <c r="L407" s="51"/>
    </row>
    <row r="408" spans="1:12" ht="14.4" x14ac:dyDescent="0.3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4.4" x14ac:dyDescent="0.3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4.4" x14ac:dyDescent="0.3">
      <c r="A410" s="26"/>
      <c r="B410" s="18"/>
      <c r="C410" s="8"/>
      <c r="D410" s="19" t="s">
        <v>39</v>
      </c>
      <c r="E410" s="9"/>
      <c r="F410" s="21">
        <f>SUM(F406:F409)</f>
        <v>0</v>
      </c>
      <c r="G410" s="21">
        <f t="shared" ref="G410" si="285">SUM(G406:G409)</f>
        <v>0</v>
      </c>
      <c r="H410" s="21">
        <f t="shared" ref="H410" si="286">SUM(H406:H409)</f>
        <v>0</v>
      </c>
      <c r="I410" s="21">
        <f t="shared" ref="I410" si="287">SUM(I406:I409)</f>
        <v>0</v>
      </c>
      <c r="J410" s="21">
        <f t="shared" ref="J410" si="288">SUM(J406:J409)</f>
        <v>0</v>
      </c>
      <c r="K410" s="27"/>
      <c r="L410" s="21">
        <f>SUM(L406:L409)</f>
        <v>0</v>
      </c>
    </row>
    <row r="411" spans="1:12" ht="14.4" x14ac:dyDescent="0.3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/>
      <c r="F411" s="51"/>
      <c r="G411" s="51"/>
      <c r="H411" s="51"/>
      <c r="I411" s="51"/>
      <c r="J411" s="51"/>
      <c r="K411" s="52"/>
      <c r="L411" s="51"/>
    </row>
    <row r="412" spans="1:12" ht="14.4" x14ac:dyDescent="0.3">
      <c r="A412" s="25"/>
      <c r="B412" s="16"/>
      <c r="C412" s="11"/>
      <c r="D412" s="7" t="s">
        <v>30</v>
      </c>
      <c r="E412" s="50"/>
      <c r="F412" s="51"/>
      <c r="G412" s="51"/>
      <c r="H412" s="51"/>
      <c r="I412" s="51"/>
      <c r="J412" s="51"/>
      <c r="K412" s="52"/>
      <c r="L412" s="51"/>
    </row>
    <row r="413" spans="1:12" ht="14.4" x14ac:dyDescent="0.3">
      <c r="A413" s="25"/>
      <c r="B413" s="16"/>
      <c r="C413" s="11"/>
      <c r="D413" s="7" t="s">
        <v>31</v>
      </c>
      <c r="E413" s="50"/>
      <c r="F413" s="51"/>
      <c r="G413" s="51"/>
      <c r="H413" s="51"/>
      <c r="I413" s="51"/>
      <c r="J413" s="51"/>
      <c r="K413" s="52"/>
      <c r="L413" s="51"/>
    </row>
    <row r="414" spans="1:12" ht="14.4" x14ac:dyDescent="0.3">
      <c r="A414" s="25"/>
      <c r="B414" s="16"/>
      <c r="C414" s="11"/>
      <c r="D414" s="7" t="s">
        <v>23</v>
      </c>
      <c r="E414" s="50"/>
      <c r="F414" s="51"/>
      <c r="G414" s="51"/>
      <c r="H414" s="51"/>
      <c r="I414" s="51"/>
      <c r="J414" s="51"/>
      <c r="K414" s="52"/>
      <c r="L414" s="51"/>
    </row>
    <row r="415" spans="1:12" ht="14.4" x14ac:dyDescent="0.3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4.4" x14ac:dyDescent="0.3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4.4" x14ac:dyDescent="0.3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" si="289">SUM(G411:G416)</f>
        <v>0</v>
      </c>
      <c r="H417" s="21">
        <f t="shared" ref="H417" si="290">SUM(H411:H416)</f>
        <v>0</v>
      </c>
      <c r="I417" s="21">
        <f t="shared" ref="I417" si="291">SUM(I411:I416)</f>
        <v>0</v>
      </c>
      <c r="J417" s="21">
        <f t="shared" ref="J417" si="292">SUM(J411:J416)</f>
        <v>0</v>
      </c>
      <c r="K417" s="27"/>
      <c r="L417" s="21">
        <f t="shared" ref="L417" ca="1" si="293">SUM(L411:L419)</f>
        <v>0</v>
      </c>
    </row>
    <row r="418" spans="1:12" ht="14.4" x14ac:dyDescent="0.3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4.4" x14ac:dyDescent="0.3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4.4" x14ac:dyDescent="0.3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4.4" x14ac:dyDescent="0.3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4.4" x14ac:dyDescent="0.3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4.4" x14ac:dyDescent="0.3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4.4" x14ac:dyDescent="0.3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" si="294">SUM(G418:G423)</f>
        <v>0</v>
      </c>
      <c r="H424" s="21">
        <f t="shared" ref="H424" si="295">SUM(H418:H423)</f>
        <v>0</v>
      </c>
      <c r="I424" s="21">
        <f t="shared" ref="I424" si="296">SUM(I418:I423)</f>
        <v>0</v>
      </c>
      <c r="J424" s="21">
        <f t="shared" ref="J424" si="297">SUM(J418:J423)</f>
        <v>0</v>
      </c>
      <c r="K424" s="27"/>
      <c r="L424" s="21">
        <f t="shared" ref="L424" ca="1" si="298">SUM(L418:L426)</f>
        <v>0</v>
      </c>
    </row>
    <row r="425" spans="1:12" ht="15.75" customHeight="1" x14ac:dyDescent="0.25">
      <c r="A425" s="31">
        <f>A384</f>
        <v>2</v>
      </c>
      <c r="B425" s="32">
        <f>B384</f>
        <v>3</v>
      </c>
      <c r="C425" s="65" t="s">
        <v>4</v>
      </c>
      <c r="D425" s="66"/>
      <c r="E425" s="33"/>
      <c r="F425" s="34">
        <f>F391+F395+F405+F410+F417+F424</f>
        <v>1385</v>
      </c>
      <c r="G425" s="34">
        <f t="shared" ref="G425" si="299">G391+G395+G405+G410+G417+G424</f>
        <v>43.72</v>
      </c>
      <c r="H425" s="34">
        <f t="shared" ref="H425" si="300">H391+H395+H405+H410+H417+H424</f>
        <v>43.05</v>
      </c>
      <c r="I425" s="34">
        <f t="shared" ref="I425" si="301">I391+I395+I405+I410+I417+I424</f>
        <v>193.98000000000002</v>
      </c>
      <c r="J425" s="34">
        <f t="shared" ref="J425" si="302">J391+J395+J405+J410+J417+J424</f>
        <v>1309.7900000000002</v>
      </c>
      <c r="K425" s="35"/>
      <c r="L425" s="34">
        <f t="shared" ref="L425" ca="1" si="303">L391+L395+L405+L410+L417+L424</f>
        <v>0</v>
      </c>
    </row>
    <row r="426" spans="1:12" ht="26.4" x14ac:dyDescent="0.3">
      <c r="A426" s="22">
        <v>2</v>
      </c>
      <c r="B426" s="23">
        <v>4</v>
      </c>
      <c r="C426" s="24" t="s">
        <v>20</v>
      </c>
      <c r="D426" s="5" t="s">
        <v>21</v>
      </c>
      <c r="E426" s="47" t="s">
        <v>118</v>
      </c>
      <c r="F426" s="48">
        <f>150+90+50</f>
        <v>290</v>
      </c>
      <c r="G426" s="48">
        <f>3.19+8.69+0.6</f>
        <v>12.479999999999999</v>
      </c>
      <c r="H426" s="48">
        <f>4.88+7.77+2.23</f>
        <v>14.879999999999999</v>
      </c>
      <c r="I426" s="48">
        <f>21.46+7.56+3.63</f>
        <v>32.65</v>
      </c>
      <c r="J426" s="48">
        <f>147.65+137.53+39.95</f>
        <v>325.13</v>
      </c>
      <c r="K426" s="49" t="s">
        <v>119</v>
      </c>
      <c r="L426" s="48">
        <v>72</v>
      </c>
    </row>
    <row r="427" spans="1:12" ht="14.4" x14ac:dyDescent="0.3">
      <c r="A427" s="25"/>
      <c r="B427" s="16"/>
      <c r="C427" s="11"/>
      <c r="D427" s="6" t="s">
        <v>27</v>
      </c>
      <c r="E427" s="50" t="s">
        <v>90</v>
      </c>
      <c r="F427" s="51">
        <v>60</v>
      </c>
      <c r="G427" s="51">
        <v>0.76</v>
      </c>
      <c r="H427" s="51">
        <v>0.06</v>
      </c>
      <c r="I427" s="51">
        <v>4.0199999999999996</v>
      </c>
      <c r="J427" s="51">
        <v>20.37</v>
      </c>
      <c r="K427" s="52">
        <v>41</v>
      </c>
      <c r="L427" s="51">
        <v>17</v>
      </c>
    </row>
    <row r="428" spans="1:12" ht="14.4" x14ac:dyDescent="0.3">
      <c r="A428" s="25"/>
      <c r="B428" s="16"/>
      <c r="C428" s="11"/>
      <c r="D428" s="7" t="s">
        <v>22</v>
      </c>
      <c r="E428" s="50" t="s">
        <v>72</v>
      </c>
      <c r="F428" s="51">
        <v>200</v>
      </c>
      <c r="G428" s="51">
        <v>0.97</v>
      </c>
      <c r="H428" s="51">
        <v>0.19</v>
      </c>
      <c r="I428" s="51">
        <v>19.59</v>
      </c>
      <c r="J428" s="51">
        <v>83.42</v>
      </c>
      <c r="K428" s="52">
        <v>389</v>
      </c>
      <c r="L428" s="51">
        <v>15</v>
      </c>
    </row>
    <row r="429" spans="1:12" ht="14.4" x14ac:dyDescent="0.3">
      <c r="A429" s="25"/>
      <c r="B429" s="16"/>
      <c r="C429" s="11"/>
      <c r="D429" s="7" t="s">
        <v>23</v>
      </c>
      <c r="E429" s="50" t="s">
        <v>49</v>
      </c>
      <c r="F429" s="51">
        <v>20</v>
      </c>
      <c r="G429" s="51">
        <v>1.53</v>
      </c>
      <c r="H429" s="51">
        <v>0.12</v>
      </c>
      <c r="I429" s="51">
        <v>10.039999999999999</v>
      </c>
      <c r="J429" s="51">
        <v>47.36</v>
      </c>
      <c r="K429" s="52"/>
      <c r="L429" s="51">
        <v>4</v>
      </c>
    </row>
    <row r="430" spans="1:12" ht="14.4" x14ac:dyDescent="0.3">
      <c r="A430" s="25"/>
      <c r="B430" s="16"/>
      <c r="C430" s="11"/>
      <c r="D430" s="7" t="s">
        <v>24</v>
      </c>
      <c r="E430" s="50"/>
      <c r="F430" s="51"/>
      <c r="G430" s="51"/>
      <c r="H430" s="51"/>
      <c r="I430" s="51"/>
      <c r="J430" s="51"/>
      <c r="K430" s="52"/>
      <c r="L430" s="51"/>
    </row>
    <row r="431" spans="1:12" ht="14.4" x14ac:dyDescent="0.3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4.4" x14ac:dyDescent="0.3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4.4" x14ac:dyDescent="0.3">
      <c r="A433" s="26"/>
      <c r="B433" s="18"/>
      <c r="C433" s="8"/>
      <c r="D433" s="19" t="s">
        <v>39</v>
      </c>
      <c r="E433" s="9"/>
      <c r="F433" s="21">
        <f>SUM(F426:F432)</f>
        <v>570</v>
      </c>
      <c r="G433" s="21">
        <f t="shared" ref="G433" si="304">SUM(G426:G432)</f>
        <v>15.739999999999998</v>
      </c>
      <c r="H433" s="21">
        <f t="shared" ref="H433" si="305">SUM(H426:H432)</f>
        <v>15.249999999999998</v>
      </c>
      <c r="I433" s="21">
        <f t="shared" ref="I433" si="306">SUM(I426:I432)</f>
        <v>66.300000000000011</v>
      </c>
      <c r="J433" s="21">
        <f t="shared" ref="J433" si="307">SUM(J426:J432)</f>
        <v>476.28000000000003</v>
      </c>
      <c r="K433" s="27"/>
      <c r="L433" s="21">
        <f t="shared" si="275"/>
        <v>108</v>
      </c>
    </row>
    <row r="434" spans="1:12" ht="14.4" x14ac:dyDescent="0.3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4.4" x14ac:dyDescent="0.3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4.4" x14ac:dyDescent="0.3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4.4" x14ac:dyDescent="0.3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" si="308">SUM(G434:G436)</f>
        <v>0</v>
      </c>
      <c r="H437" s="21">
        <f t="shared" ref="H437" si="309">SUM(H434:H436)</f>
        <v>0</v>
      </c>
      <c r="I437" s="21">
        <f t="shared" ref="I437" si="310">SUM(I434:I436)</f>
        <v>0</v>
      </c>
      <c r="J437" s="21">
        <f t="shared" ref="J437" si="311">SUM(J434:J436)</f>
        <v>0</v>
      </c>
      <c r="K437" s="27"/>
      <c r="L437" s="21">
        <f t="shared" ref="L437" ca="1" si="312">SUM(L434:L442)</f>
        <v>0</v>
      </c>
    </row>
    <row r="438" spans="1:12" ht="14.4" x14ac:dyDescent="0.3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 t="s">
        <v>120</v>
      </c>
      <c r="F438" s="51">
        <v>70</v>
      </c>
      <c r="G438" s="51">
        <v>3.91</v>
      </c>
      <c r="H438" s="51">
        <v>5.94</v>
      </c>
      <c r="I438" s="51">
        <v>3.12</v>
      </c>
      <c r="J438" s="51">
        <v>99.85</v>
      </c>
      <c r="K438" s="52" t="s">
        <v>121</v>
      </c>
      <c r="L438" s="51">
        <v>15</v>
      </c>
    </row>
    <row r="439" spans="1:12" ht="14.4" x14ac:dyDescent="0.3">
      <c r="A439" s="25"/>
      <c r="B439" s="16"/>
      <c r="C439" s="11"/>
      <c r="D439" s="7" t="s">
        <v>28</v>
      </c>
      <c r="E439" s="50" t="s">
        <v>54</v>
      </c>
      <c r="F439" s="51">
        <v>200</v>
      </c>
      <c r="G439" s="51">
        <v>1.59</v>
      </c>
      <c r="H439" s="51">
        <v>3.08</v>
      </c>
      <c r="I439" s="51">
        <v>11.77</v>
      </c>
      <c r="J439" s="51">
        <v>85.04</v>
      </c>
      <c r="K439" s="52">
        <v>96</v>
      </c>
      <c r="L439" s="51">
        <v>25</v>
      </c>
    </row>
    <row r="440" spans="1:12" ht="14.4" x14ac:dyDescent="0.3">
      <c r="A440" s="25"/>
      <c r="B440" s="16"/>
      <c r="C440" s="11"/>
      <c r="D440" s="7" t="s">
        <v>29</v>
      </c>
      <c r="E440" s="50" t="s">
        <v>122</v>
      </c>
      <c r="F440" s="51">
        <v>120</v>
      </c>
      <c r="G440" s="51">
        <v>6.17</v>
      </c>
      <c r="H440" s="51">
        <v>8.7200000000000006</v>
      </c>
      <c r="I440" s="51">
        <v>8.92</v>
      </c>
      <c r="J440" s="51">
        <v>142.63999999999999</v>
      </c>
      <c r="K440" s="52">
        <v>278</v>
      </c>
      <c r="L440" s="51">
        <v>28</v>
      </c>
    </row>
    <row r="441" spans="1:12" ht="14.4" x14ac:dyDescent="0.3">
      <c r="A441" s="25"/>
      <c r="B441" s="16"/>
      <c r="C441" s="11"/>
      <c r="D441" s="7" t="s">
        <v>30</v>
      </c>
      <c r="E441" s="50" t="s">
        <v>77</v>
      </c>
      <c r="F441" s="51">
        <v>150</v>
      </c>
      <c r="G441" s="51">
        <v>3.6</v>
      </c>
      <c r="H441" s="51">
        <v>4.5999999999999996</v>
      </c>
      <c r="I441" s="51">
        <v>37.700000000000003</v>
      </c>
      <c r="J441" s="51">
        <v>206</v>
      </c>
      <c r="K441" s="52">
        <v>323</v>
      </c>
      <c r="L441" s="51">
        <v>15</v>
      </c>
    </row>
    <row r="442" spans="1:12" ht="14.4" x14ac:dyDescent="0.3">
      <c r="A442" s="25"/>
      <c r="B442" s="16"/>
      <c r="C442" s="11"/>
      <c r="D442" s="7" t="s">
        <v>31</v>
      </c>
      <c r="E442" s="50" t="s">
        <v>123</v>
      </c>
      <c r="F442" s="51">
        <v>225</v>
      </c>
      <c r="G442" s="51">
        <v>6.24</v>
      </c>
      <c r="H442" s="51">
        <v>5.38</v>
      </c>
      <c r="I442" s="51">
        <v>18.28</v>
      </c>
      <c r="J442" s="51">
        <v>152.65</v>
      </c>
      <c r="K442" s="52">
        <v>386</v>
      </c>
      <c r="L442" s="51">
        <v>20</v>
      </c>
    </row>
    <row r="443" spans="1:12" ht="14.4" x14ac:dyDescent="0.3">
      <c r="A443" s="25"/>
      <c r="B443" s="16"/>
      <c r="C443" s="11"/>
      <c r="D443" s="7" t="s">
        <v>32</v>
      </c>
      <c r="E443" s="50" t="s">
        <v>49</v>
      </c>
      <c r="F443" s="51">
        <v>40</v>
      </c>
      <c r="G443" s="51">
        <v>3.05</v>
      </c>
      <c r="H443" s="51">
        <v>0.25</v>
      </c>
      <c r="I443" s="51">
        <v>20.07</v>
      </c>
      <c r="J443" s="51">
        <v>94.73</v>
      </c>
      <c r="K443" s="52"/>
      <c r="L443" s="51">
        <v>6</v>
      </c>
    </row>
    <row r="444" spans="1:12" ht="14.4" x14ac:dyDescent="0.3">
      <c r="A444" s="25"/>
      <c r="B444" s="16"/>
      <c r="C444" s="11"/>
      <c r="D444" s="7" t="s">
        <v>33</v>
      </c>
      <c r="E444" s="50" t="s">
        <v>46</v>
      </c>
      <c r="F444" s="51">
        <v>40</v>
      </c>
      <c r="G444" s="51">
        <v>2.65</v>
      </c>
      <c r="H444" s="51">
        <v>0.35</v>
      </c>
      <c r="I444" s="51">
        <v>16.96</v>
      </c>
      <c r="J444" s="51">
        <v>81.58</v>
      </c>
      <c r="K444" s="52"/>
      <c r="L444" s="51">
        <v>6</v>
      </c>
    </row>
    <row r="445" spans="1:12" ht="14.4" x14ac:dyDescent="0.3">
      <c r="A445" s="25"/>
      <c r="B445" s="16"/>
      <c r="C445" s="11"/>
      <c r="D445" s="6" t="s">
        <v>24</v>
      </c>
      <c r="E445" s="50" t="s">
        <v>124</v>
      </c>
      <c r="F445" s="51">
        <v>150</v>
      </c>
      <c r="G445" s="51">
        <v>1.2</v>
      </c>
      <c r="H445" s="51">
        <v>0.3</v>
      </c>
      <c r="I445" s="51">
        <v>11.25</v>
      </c>
      <c r="J445" s="51">
        <v>57</v>
      </c>
      <c r="K445" s="52">
        <v>338</v>
      </c>
      <c r="L445" s="51">
        <v>29</v>
      </c>
    </row>
    <row r="446" spans="1:12" ht="14.4" x14ac:dyDescent="0.3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4.4" x14ac:dyDescent="0.3">
      <c r="A447" s="26"/>
      <c r="B447" s="18"/>
      <c r="C447" s="8"/>
      <c r="D447" s="19" t="s">
        <v>39</v>
      </c>
      <c r="E447" s="9"/>
      <c r="F447" s="21">
        <f>SUM(F438:F446)</f>
        <v>995</v>
      </c>
      <c r="G447" s="21">
        <f t="shared" ref="G447" si="313">SUM(G438:G446)</f>
        <v>28.409999999999997</v>
      </c>
      <c r="H447" s="21">
        <f t="shared" ref="H447" si="314">SUM(H438:H446)</f>
        <v>28.620000000000005</v>
      </c>
      <c r="I447" s="21">
        <f t="shared" ref="I447" si="315">SUM(I438:I446)</f>
        <v>128.07000000000002</v>
      </c>
      <c r="J447" s="21">
        <f t="shared" ref="J447" si="316">SUM(J438:J446)</f>
        <v>919.49</v>
      </c>
      <c r="K447" s="27"/>
      <c r="L447" s="21">
        <f>SUM(L438:L445)</f>
        <v>144</v>
      </c>
    </row>
    <row r="448" spans="1:12" ht="14.4" x14ac:dyDescent="0.3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/>
      <c r="F448" s="51"/>
      <c r="G448" s="51"/>
      <c r="H448" s="51"/>
      <c r="I448" s="51"/>
      <c r="J448" s="51"/>
      <c r="K448" s="52"/>
      <c r="L448" s="51"/>
    </row>
    <row r="449" spans="1:12" ht="14.4" x14ac:dyDescent="0.3">
      <c r="A449" s="25"/>
      <c r="B449" s="16"/>
      <c r="C449" s="11"/>
      <c r="D449" s="12" t="s">
        <v>31</v>
      </c>
      <c r="E449" s="50"/>
      <c r="F449" s="51"/>
      <c r="G449" s="51"/>
      <c r="H449" s="51"/>
      <c r="I449" s="51"/>
      <c r="J449" s="51"/>
      <c r="K449" s="52"/>
      <c r="L449" s="51"/>
    </row>
    <row r="450" spans="1:12" ht="14.4" x14ac:dyDescent="0.3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4.4" x14ac:dyDescent="0.3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4.4" x14ac:dyDescent="0.3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 t="shared" ref="G452" si="317">SUM(G448:G451)</f>
        <v>0</v>
      </c>
      <c r="H452" s="21">
        <f t="shared" ref="H452" si="318">SUM(H448:H451)</f>
        <v>0</v>
      </c>
      <c r="I452" s="21">
        <f t="shared" ref="I452" si="319">SUM(I448:I451)</f>
        <v>0</v>
      </c>
      <c r="J452" s="21">
        <f t="shared" ref="J452" si="320">SUM(J448:J451)</f>
        <v>0</v>
      </c>
      <c r="K452" s="27"/>
      <c r="L452" s="21">
        <f>SUM(L448:L451)</f>
        <v>0</v>
      </c>
    </row>
    <row r="453" spans="1:12" ht="14.4" x14ac:dyDescent="0.3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/>
      <c r="F453" s="51"/>
      <c r="G453" s="51"/>
      <c r="H453" s="51"/>
      <c r="I453" s="51"/>
      <c r="J453" s="51"/>
      <c r="K453" s="52"/>
      <c r="L453" s="51"/>
    </row>
    <row r="454" spans="1:12" ht="14.4" x14ac:dyDescent="0.3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4.4" x14ac:dyDescent="0.3">
      <c r="A455" s="25"/>
      <c r="B455" s="16"/>
      <c r="C455" s="11"/>
      <c r="D455" s="7" t="s">
        <v>31</v>
      </c>
      <c r="E455" s="50"/>
      <c r="F455" s="51"/>
      <c r="G455" s="51"/>
      <c r="H455" s="51"/>
      <c r="I455" s="51"/>
      <c r="J455" s="51"/>
      <c r="K455" s="52"/>
      <c r="L455" s="51"/>
    </row>
    <row r="456" spans="1:12" ht="14.4" x14ac:dyDescent="0.3">
      <c r="A456" s="25"/>
      <c r="B456" s="16"/>
      <c r="C456" s="11"/>
      <c r="D456" s="7" t="s">
        <v>23</v>
      </c>
      <c r="E456" s="50"/>
      <c r="F456" s="51"/>
      <c r="G456" s="51"/>
      <c r="H456" s="51"/>
      <c r="I456" s="51"/>
      <c r="J456" s="51"/>
      <c r="K456" s="52"/>
      <c r="L456" s="51"/>
    </row>
    <row r="457" spans="1:12" ht="14.4" x14ac:dyDescent="0.3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4.4" x14ac:dyDescent="0.3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4.4" x14ac:dyDescent="0.3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" si="321">SUM(G453:G458)</f>
        <v>0</v>
      </c>
      <c r="H459" s="21">
        <f t="shared" ref="H459" si="322">SUM(H453:H458)</f>
        <v>0</v>
      </c>
      <c r="I459" s="21">
        <f t="shared" ref="I459" si="323">SUM(I453:I458)</f>
        <v>0</v>
      </c>
      <c r="J459" s="21">
        <f t="shared" ref="J459" si="324">SUM(J453:J458)</f>
        <v>0</v>
      </c>
      <c r="K459" s="27"/>
      <c r="L459" s="21">
        <f t="shared" ref="L459" ca="1" si="325">SUM(L453:L461)</f>
        <v>0</v>
      </c>
    </row>
    <row r="460" spans="1:12" ht="14.4" x14ac:dyDescent="0.3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4.4" x14ac:dyDescent="0.3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4.4" x14ac:dyDescent="0.3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4.4" x14ac:dyDescent="0.3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4.4" x14ac:dyDescent="0.3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4.4" x14ac:dyDescent="0.3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4.4" x14ac:dyDescent="0.3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" si="326">SUM(G460:G465)</f>
        <v>0</v>
      </c>
      <c r="H466" s="21">
        <f t="shared" ref="H466" si="327">SUM(H460:H465)</f>
        <v>0</v>
      </c>
      <c r="I466" s="21">
        <f t="shared" ref="I466" si="328">SUM(I460:I465)</f>
        <v>0</v>
      </c>
      <c r="J466" s="21">
        <f t="shared" ref="J466" si="329">SUM(J460:J465)</f>
        <v>0</v>
      </c>
      <c r="K466" s="27"/>
      <c r="L466" s="21">
        <f t="shared" ref="L466" ca="1" si="330">SUM(L460:L468)</f>
        <v>0</v>
      </c>
    </row>
    <row r="467" spans="1:12" ht="15.75" customHeight="1" x14ac:dyDescent="0.25">
      <c r="A467" s="31">
        <f>A426</f>
        <v>2</v>
      </c>
      <c r="B467" s="32">
        <f>B426</f>
        <v>4</v>
      </c>
      <c r="C467" s="65" t="s">
        <v>4</v>
      </c>
      <c r="D467" s="66"/>
      <c r="E467" s="33"/>
      <c r="F467" s="34">
        <f>F433+F437+F447+F452+F459+F466</f>
        <v>1565</v>
      </c>
      <c r="G467" s="34">
        <f t="shared" ref="G467" si="331">G433+G437+G447+G452+G459+G466</f>
        <v>44.149999999999991</v>
      </c>
      <c r="H467" s="34">
        <f t="shared" ref="H467" si="332">H433+H437+H447+H452+H459+H466</f>
        <v>43.870000000000005</v>
      </c>
      <c r="I467" s="34">
        <f t="shared" ref="I467" si="333">I433+I437+I447+I452+I459+I466</f>
        <v>194.37000000000003</v>
      </c>
      <c r="J467" s="34">
        <f t="shared" ref="J467" si="334">J433+J437+J447+J452+J459+J466</f>
        <v>1395.77</v>
      </c>
      <c r="K467" s="35"/>
      <c r="L467" s="34">
        <f t="shared" ref="L467" ca="1" si="335">L433+L437+L447+L452+L459+L466</f>
        <v>0</v>
      </c>
    </row>
    <row r="468" spans="1:12" ht="14.4" x14ac:dyDescent="0.3">
      <c r="A468" s="22">
        <v>2</v>
      </c>
      <c r="B468" s="23">
        <v>5</v>
      </c>
      <c r="C468" s="24" t="s">
        <v>20</v>
      </c>
      <c r="D468" s="5" t="s">
        <v>21</v>
      </c>
      <c r="E468" s="47" t="s">
        <v>63</v>
      </c>
      <c r="F468" s="48">
        <v>200</v>
      </c>
      <c r="G468" s="48">
        <v>8.09</v>
      </c>
      <c r="H468" s="48">
        <v>10.61</v>
      </c>
      <c r="I468" s="48">
        <v>26.81</v>
      </c>
      <c r="J468" s="48">
        <v>247.11</v>
      </c>
      <c r="K468" s="49">
        <v>291</v>
      </c>
      <c r="L468" s="48">
        <v>45</v>
      </c>
    </row>
    <row r="469" spans="1:12" ht="14.4" x14ac:dyDescent="0.3">
      <c r="A469" s="25"/>
      <c r="B469" s="16"/>
      <c r="C469" s="11"/>
      <c r="D469" s="6" t="s">
        <v>27</v>
      </c>
      <c r="E469" s="50" t="s">
        <v>86</v>
      </c>
      <c r="F469" s="51">
        <v>60</v>
      </c>
      <c r="G469" s="51">
        <v>0.48</v>
      </c>
      <c r="H469" s="51">
        <v>0.06</v>
      </c>
      <c r="I469" s="51">
        <v>1.02</v>
      </c>
      <c r="J469" s="51">
        <v>7.8</v>
      </c>
      <c r="K469" s="52">
        <v>70</v>
      </c>
      <c r="L469" s="51">
        <v>15</v>
      </c>
    </row>
    <row r="470" spans="1:12" ht="14.4" x14ac:dyDescent="0.3">
      <c r="A470" s="25"/>
      <c r="B470" s="16"/>
      <c r="C470" s="11"/>
      <c r="D470" s="7" t="s">
        <v>22</v>
      </c>
      <c r="E470" s="50" t="s">
        <v>80</v>
      </c>
      <c r="F470" s="51">
        <v>180</v>
      </c>
      <c r="G470" s="51">
        <v>0.17</v>
      </c>
      <c r="H470" s="51">
        <v>7.0000000000000007E-2</v>
      </c>
      <c r="I470" s="51">
        <v>14.34</v>
      </c>
      <c r="J470" s="51">
        <v>59.93</v>
      </c>
      <c r="K470" s="52">
        <v>375</v>
      </c>
      <c r="L470" s="51">
        <v>18</v>
      </c>
    </row>
    <row r="471" spans="1:12" ht="14.4" x14ac:dyDescent="0.3">
      <c r="A471" s="25"/>
      <c r="B471" s="16"/>
      <c r="C471" s="11"/>
      <c r="D471" s="7" t="s">
        <v>23</v>
      </c>
      <c r="E471" s="50" t="s">
        <v>125</v>
      </c>
      <c r="F471" s="51">
        <v>30</v>
      </c>
      <c r="G471" s="51">
        <v>2.29</v>
      </c>
      <c r="H471" s="51">
        <v>0.19</v>
      </c>
      <c r="I471" s="51">
        <v>15.05</v>
      </c>
      <c r="J471" s="51">
        <v>71.05</v>
      </c>
      <c r="K471" s="52"/>
      <c r="L471" s="51">
        <v>5</v>
      </c>
    </row>
    <row r="472" spans="1:12" ht="14.4" x14ac:dyDescent="0.3">
      <c r="A472" s="25"/>
      <c r="B472" s="16"/>
      <c r="C472" s="11"/>
      <c r="D472" s="7" t="s">
        <v>24</v>
      </c>
      <c r="E472" s="50"/>
      <c r="F472" s="51"/>
      <c r="G472" s="51"/>
      <c r="H472" s="51"/>
      <c r="I472" s="51"/>
      <c r="J472" s="51"/>
      <c r="K472" s="52"/>
      <c r="L472" s="51"/>
    </row>
    <row r="473" spans="1:12" ht="14.4" x14ac:dyDescent="0.3">
      <c r="A473" s="25"/>
      <c r="B473" s="16"/>
      <c r="C473" s="11"/>
      <c r="D473" s="6" t="s">
        <v>31</v>
      </c>
      <c r="E473" s="50" t="s">
        <v>59</v>
      </c>
      <c r="F473" s="51">
        <v>200</v>
      </c>
      <c r="G473" s="51">
        <v>5.63</v>
      </c>
      <c r="H473" s="51">
        <v>4.8499999999999996</v>
      </c>
      <c r="I473" s="51">
        <v>9.31</v>
      </c>
      <c r="J473" s="51">
        <v>104.76</v>
      </c>
      <c r="K473" s="52"/>
      <c r="L473" s="51">
        <v>25</v>
      </c>
    </row>
    <row r="474" spans="1:12" ht="14.4" x14ac:dyDescent="0.3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4.4" x14ac:dyDescent="0.3">
      <c r="A475" s="26"/>
      <c r="B475" s="18"/>
      <c r="C475" s="8"/>
      <c r="D475" s="19" t="s">
        <v>39</v>
      </c>
      <c r="E475" s="9"/>
      <c r="F475" s="21">
        <f>SUM(F468:F474)</f>
        <v>670</v>
      </c>
      <c r="G475" s="21">
        <f t="shared" ref="G475" si="336">SUM(G468:G474)</f>
        <v>16.66</v>
      </c>
      <c r="H475" s="21">
        <f t="shared" ref="H475" si="337">SUM(H468:H474)</f>
        <v>15.78</v>
      </c>
      <c r="I475" s="21">
        <f t="shared" ref="I475" si="338">SUM(I468:I474)</f>
        <v>66.53</v>
      </c>
      <c r="J475" s="21">
        <f t="shared" ref="J475" si="339">SUM(J468:J474)</f>
        <v>490.65000000000003</v>
      </c>
      <c r="K475" s="27"/>
      <c r="L475" s="21">
        <f t="shared" ref="L475:L517" si="340">SUM(L468:L474)</f>
        <v>108</v>
      </c>
    </row>
    <row r="476" spans="1:12" ht="14.4" x14ac:dyDescent="0.3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4.4" x14ac:dyDescent="0.3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4.4" x14ac:dyDescent="0.3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4.4" x14ac:dyDescent="0.3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" si="341">SUM(G476:G478)</f>
        <v>0</v>
      </c>
      <c r="H479" s="21">
        <f t="shared" ref="H479" si="342">SUM(H476:H478)</f>
        <v>0</v>
      </c>
      <c r="I479" s="21">
        <f t="shared" ref="I479" si="343">SUM(I476:I478)</f>
        <v>0</v>
      </c>
      <c r="J479" s="21">
        <f t="shared" ref="J479" si="344">SUM(J476:J478)</f>
        <v>0</v>
      </c>
      <c r="K479" s="27"/>
      <c r="L479" s="21">
        <f t="shared" ref="L479" ca="1" si="345">SUM(L476:L484)</f>
        <v>0</v>
      </c>
    </row>
    <row r="480" spans="1:12" ht="14.4" x14ac:dyDescent="0.3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 t="s">
        <v>62</v>
      </c>
      <c r="F480" s="51">
        <v>60</v>
      </c>
      <c r="G480" s="51">
        <v>0.85</v>
      </c>
      <c r="H480" s="51">
        <v>3.65</v>
      </c>
      <c r="I480" s="51">
        <v>4.97</v>
      </c>
      <c r="J480" s="51">
        <v>56.07</v>
      </c>
      <c r="K480" s="52">
        <v>52</v>
      </c>
      <c r="L480" s="51">
        <v>19</v>
      </c>
    </row>
    <row r="481" spans="1:12" ht="14.4" x14ac:dyDescent="0.3">
      <c r="A481" s="25"/>
      <c r="B481" s="16"/>
      <c r="C481" s="11"/>
      <c r="D481" s="7" t="s">
        <v>28</v>
      </c>
      <c r="E481" s="50" t="s">
        <v>126</v>
      </c>
      <c r="F481" s="51">
        <v>200</v>
      </c>
      <c r="G481" s="51">
        <v>2.2799999999999998</v>
      </c>
      <c r="H481" s="51">
        <v>3.8</v>
      </c>
      <c r="I481" s="51">
        <v>21.25</v>
      </c>
      <c r="J481" s="51">
        <v>130.02000000000001</v>
      </c>
      <c r="K481" s="52" t="s">
        <v>127</v>
      </c>
      <c r="L481" s="51">
        <v>30</v>
      </c>
    </row>
    <row r="482" spans="1:12" ht="14.4" x14ac:dyDescent="0.3">
      <c r="A482" s="25"/>
      <c r="B482" s="16"/>
      <c r="C482" s="11"/>
      <c r="D482" s="7" t="s">
        <v>29</v>
      </c>
      <c r="E482" s="50" t="s">
        <v>128</v>
      </c>
      <c r="F482" s="51">
        <v>170</v>
      </c>
      <c r="G482" s="51">
        <v>17.559999999999999</v>
      </c>
      <c r="H482" s="51">
        <v>19.11</v>
      </c>
      <c r="I482" s="51">
        <v>30.11</v>
      </c>
      <c r="J482" s="51">
        <v>339.24</v>
      </c>
      <c r="K482" s="52">
        <v>259</v>
      </c>
      <c r="L482" s="51">
        <v>51</v>
      </c>
    </row>
    <row r="483" spans="1:12" ht="14.4" x14ac:dyDescent="0.3">
      <c r="A483" s="25"/>
      <c r="B483" s="16"/>
      <c r="C483" s="11"/>
      <c r="D483" s="7" t="s">
        <v>30</v>
      </c>
      <c r="E483" s="50"/>
      <c r="F483" s="51"/>
      <c r="G483" s="51"/>
      <c r="H483" s="51"/>
      <c r="I483" s="51"/>
      <c r="J483" s="51"/>
      <c r="K483" s="52"/>
      <c r="L483" s="51"/>
    </row>
    <row r="484" spans="1:12" ht="14.4" x14ac:dyDescent="0.3">
      <c r="A484" s="25"/>
      <c r="B484" s="16"/>
      <c r="C484" s="11"/>
      <c r="D484" s="7" t="s">
        <v>31</v>
      </c>
      <c r="E484" s="50" t="s">
        <v>129</v>
      </c>
      <c r="F484" s="51">
        <v>200</v>
      </c>
      <c r="G484" s="51">
        <v>1.36</v>
      </c>
      <c r="H484" s="51">
        <v>0.39</v>
      </c>
      <c r="I484" s="51">
        <v>22.12</v>
      </c>
      <c r="J484" s="51">
        <v>98.94</v>
      </c>
      <c r="K484" s="52">
        <v>389</v>
      </c>
      <c r="L484" s="51">
        <v>15</v>
      </c>
    </row>
    <row r="485" spans="1:12" ht="14.4" x14ac:dyDescent="0.3">
      <c r="A485" s="25"/>
      <c r="B485" s="16"/>
      <c r="C485" s="11"/>
      <c r="D485" s="7" t="s">
        <v>32</v>
      </c>
      <c r="E485" s="50" t="s">
        <v>49</v>
      </c>
      <c r="F485" s="51">
        <v>40</v>
      </c>
      <c r="G485" s="51">
        <v>3.05</v>
      </c>
      <c r="H485" s="51">
        <v>0.25</v>
      </c>
      <c r="I485" s="51">
        <v>20.07</v>
      </c>
      <c r="J485" s="51">
        <v>94.73</v>
      </c>
      <c r="K485" s="52"/>
      <c r="L485" s="51">
        <v>6</v>
      </c>
    </row>
    <row r="486" spans="1:12" ht="14.4" x14ac:dyDescent="0.3">
      <c r="A486" s="25"/>
      <c r="B486" s="16"/>
      <c r="C486" s="11"/>
      <c r="D486" s="7" t="s">
        <v>33</v>
      </c>
      <c r="E486" s="50" t="s">
        <v>46</v>
      </c>
      <c r="F486" s="51">
        <v>20</v>
      </c>
      <c r="G486" s="51">
        <v>1.32</v>
      </c>
      <c r="H486" s="51">
        <v>0.18</v>
      </c>
      <c r="I486" s="51">
        <v>8.48</v>
      </c>
      <c r="J486" s="51">
        <v>40.79</v>
      </c>
      <c r="K486" s="52"/>
      <c r="L486" s="51">
        <v>3</v>
      </c>
    </row>
    <row r="487" spans="1:12" ht="14.4" x14ac:dyDescent="0.3">
      <c r="A487" s="25"/>
      <c r="B487" s="16"/>
      <c r="C487" s="11"/>
      <c r="D487" s="6" t="s">
        <v>24</v>
      </c>
      <c r="E487" s="50" t="s">
        <v>68</v>
      </c>
      <c r="F487" s="51">
        <v>120</v>
      </c>
      <c r="G487" s="51">
        <v>0.48</v>
      </c>
      <c r="H487" s="51">
        <v>0.48</v>
      </c>
      <c r="I487" s="51">
        <v>11.76</v>
      </c>
      <c r="J487" s="51">
        <v>56.4</v>
      </c>
      <c r="K487" s="52">
        <v>338</v>
      </c>
      <c r="L487" s="51">
        <v>20</v>
      </c>
    </row>
    <row r="488" spans="1:12" ht="14.4" x14ac:dyDescent="0.3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4.4" x14ac:dyDescent="0.3">
      <c r="A489" s="26"/>
      <c r="B489" s="18"/>
      <c r="C489" s="8"/>
      <c r="D489" s="19" t="s">
        <v>39</v>
      </c>
      <c r="E489" s="9"/>
      <c r="F489" s="21">
        <f>SUM(F480:F488)</f>
        <v>810</v>
      </c>
      <c r="G489" s="21">
        <f t="shared" ref="G489" si="346">SUM(G480:G488)</f>
        <v>26.9</v>
      </c>
      <c r="H489" s="21">
        <f t="shared" ref="H489" si="347">SUM(H480:H488)</f>
        <v>27.86</v>
      </c>
      <c r="I489" s="21">
        <f t="shared" ref="I489" si="348">SUM(I480:I488)</f>
        <v>118.76000000000002</v>
      </c>
      <c r="J489" s="21">
        <f t="shared" ref="J489" si="349">SUM(J480:J488)</f>
        <v>816.18999999999994</v>
      </c>
      <c r="K489" s="27"/>
      <c r="L489" s="21">
        <f>SUM(L480:L488)</f>
        <v>144</v>
      </c>
    </row>
    <row r="490" spans="1:12" ht="14.4" x14ac:dyDescent="0.3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/>
      <c r="F490" s="51"/>
      <c r="G490" s="51"/>
      <c r="H490" s="51"/>
      <c r="I490" s="51"/>
      <c r="J490" s="51"/>
      <c r="K490" s="52"/>
      <c r="L490" s="51"/>
    </row>
    <row r="491" spans="1:12" ht="14.4" x14ac:dyDescent="0.3">
      <c r="A491" s="25"/>
      <c r="B491" s="16"/>
      <c r="C491" s="11"/>
      <c r="D491" s="12" t="s">
        <v>31</v>
      </c>
      <c r="E491" s="50"/>
      <c r="F491" s="51"/>
      <c r="G491" s="51"/>
      <c r="H491" s="51"/>
      <c r="I491" s="51"/>
      <c r="J491" s="51"/>
      <c r="K491" s="52"/>
      <c r="L491" s="51"/>
    </row>
    <row r="492" spans="1:12" ht="14.4" x14ac:dyDescent="0.3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4.4" x14ac:dyDescent="0.3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4.4" x14ac:dyDescent="0.3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" si="350">SUM(G490:G493)</f>
        <v>0</v>
      </c>
      <c r="H494" s="21">
        <f t="shared" ref="H494" si="351">SUM(H490:H493)</f>
        <v>0</v>
      </c>
      <c r="I494" s="21">
        <f t="shared" ref="I494" si="352">SUM(I490:I493)</f>
        <v>0</v>
      </c>
      <c r="J494" s="21">
        <f t="shared" ref="J494" si="353">SUM(J490:J493)</f>
        <v>0</v>
      </c>
      <c r="K494" s="27"/>
      <c r="L494" s="21">
        <f>SUM(L490:L493)</f>
        <v>0</v>
      </c>
    </row>
    <row r="495" spans="1:12" ht="14.4" x14ac:dyDescent="0.3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4.4" x14ac:dyDescent="0.3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4.4" x14ac:dyDescent="0.3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4.4" x14ac:dyDescent="0.3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4.4" x14ac:dyDescent="0.3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4.4" x14ac:dyDescent="0.3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4.4" x14ac:dyDescent="0.3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54">SUM(G495:G500)</f>
        <v>0</v>
      </c>
      <c r="H501" s="21">
        <f t="shared" ref="H501" si="355">SUM(H495:H500)</f>
        <v>0</v>
      </c>
      <c r="I501" s="21">
        <f t="shared" ref="I501" si="356">SUM(I495:I500)</f>
        <v>0</v>
      </c>
      <c r="J501" s="21">
        <f t="shared" ref="J501" si="357">SUM(J495:J500)</f>
        <v>0</v>
      </c>
      <c r="K501" s="27"/>
      <c r="L501" s="21">
        <f t="shared" ref="L501" ca="1" si="358">SUM(L495:L503)</f>
        <v>0</v>
      </c>
    </row>
    <row r="502" spans="1:12" ht="14.4" x14ac:dyDescent="0.3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4.4" x14ac:dyDescent="0.3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4.4" x14ac:dyDescent="0.3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4.4" x14ac:dyDescent="0.3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4.4" x14ac:dyDescent="0.3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4.4" x14ac:dyDescent="0.3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4.4" x14ac:dyDescent="0.3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59">SUM(G502:G507)</f>
        <v>0</v>
      </c>
      <c r="H508" s="21">
        <f t="shared" ref="H508" si="360">SUM(H502:H507)</f>
        <v>0</v>
      </c>
      <c r="I508" s="21">
        <f t="shared" ref="I508" si="361">SUM(I502:I507)</f>
        <v>0</v>
      </c>
      <c r="J508" s="21">
        <f t="shared" ref="J508" si="362">SUM(J502:J507)</f>
        <v>0</v>
      </c>
      <c r="K508" s="27"/>
      <c r="L508" s="21">
        <f t="shared" ref="L508" ca="1" si="363">SUM(L502:L510)</f>
        <v>0</v>
      </c>
    </row>
    <row r="509" spans="1:12" ht="15.75" customHeight="1" x14ac:dyDescent="0.25">
      <c r="A509" s="31">
        <f>A468</f>
        <v>2</v>
      </c>
      <c r="B509" s="32">
        <f>B468</f>
        <v>5</v>
      </c>
      <c r="C509" s="65" t="s">
        <v>4</v>
      </c>
      <c r="D509" s="66"/>
      <c r="E509" s="33"/>
      <c r="F509" s="34">
        <f>F475+F479+F489+F494+F501+F508</f>
        <v>1480</v>
      </c>
      <c r="G509" s="34">
        <f t="shared" ref="G509" si="364">G475+G479+G489+G494+G501+G508</f>
        <v>43.56</v>
      </c>
      <c r="H509" s="34">
        <f t="shared" ref="H509" si="365">H475+H479+H489+H494+H501+H508</f>
        <v>43.64</v>
      </c>
      <c r="I509" s="34">
        <f t="shared" ref="I509" si="366">I475+I479+I489+I494+I501+I508</f>
        <v>185.29000000000002</v>
      </c>
      <c r="J509" s="34">
        <f t="shared" ref="J509" si="367">J475+J479+J489+J494+J501+J508</f>
        <v>1306.8399999999999</v>
      </c>
      <c r="K509" s="35"/>
      <c r="L509" s="34">
        <f t="shared" ref="L509" ca="1" si="368">L475+L479+L489+L494+L501+L508</f>
        <v>0</v>
      </c>
    </row>
    <row r="510" spans="1:12" ht="14.4" x14ac:dyDescent="0.3">
      <c r="A510" s="22">
        <v>2</v>
      </c>
      <c r="B510" s="23">
        <v>6</v>
      </c>
      <c r="C510" s="24" t="s">
        <v>20</v>
      </c>
      <c r="D510" s="5" t="s">
        <v>21</v>
      </c>
      <c r="E510" s="47"/>
      <c r="F510" s="48"/>
      <c r="G510" s="48"/>
      <c r="H510" s="48"/>
      <c r="I510" s="48"/>
      <c r="J510" s="48"/>
      <c r="K510" s="49"/>
      <c r="L510" s="48"/>
    </row>
    <row r="511" spans="1:12" ht="14.4" x14ac:dyDescent="0.3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4.4" x14ac:dyDescent="0.3">
      <c r="A512" s="25"/>
      <c r="B512" s="16"/>
      <c r="C512" s="11"/>
      <c r="D512" s="7" t="s">
        <v>22</v>
      </c>
      <c r="E512" s="50"/>
      <c r="F512" s="51"/>
      <c r="G512" s="51"/>
      <c r="H512" s="51"/>
      <c r="I512" s="51"/>
      <c r="J512" s="51"/>
      <c r="K512" s="52"/>
      <c r="L512" s="51"/>
    </row>
    <row r="513" spans="1:12" ht="14.4" x14ac:dyDescent="0.3">
      <c r="A513" s="25"/>
      <c r="B513" s="16"/>
      <c r="C513" s="11"/>
      <c r="D513" s="7" t="s">
        <v>23</v>
      </c>
      <c r="E513" s="50"/>
      <c r="F513" s="51"/>
      <c r="G513" s="51"/>
      <c r="H513" s="51"/>
      <c r="I513" s="51"/>
      <c r="J513" s="51"/>
      <c r="K513" s="52"/>
      <c r="L513" s="51"/>
    </row>
    <row r="514" spans="1:12" ht="14.4" x14ac:dyDescent="0.3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4.4" x14ac:dyDescent="0.3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4.4" x14ac:dyDescent="0.3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4.4" x14ac:dyDescent="0.3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" si="369">SUM(G510:G516)</f>
        <v>0</v>
      </c>
      <c r="H517" s="21">
        <f t="shared" ref="H517" si="370">SUM(H510:H516)</f>
        <v>0</v>
      </c>
      <c r="I517" s="21">
        <f t="shared" ref="I517" si="371">SUM(I510:I516)</f>
        <v>0</v>
      </c>
      <c r="J517" s="21">
        <f t="shared" ref="J517" si="372">SUM(J510:J516)</f>
        <v>0</v>
      </c>
      <c r="K517" s="27"/>
      <c r="L517" s="21">
        <f t="shared" si="340"/>
        <v>0</v>
      </c>
    </row>
    <row r="518" spans="1:12" ht="14.4" x14ac:dyDescent="0.3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4.4" x14ac:dyDescent="0.3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4.4" x14ac:dyDescent="0.3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4.4" x14ac:dyDescent="0.3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73">SUM(G518:G520)</f>
        <v>0</v>
      </c>
      <c r="H521" s="21">
        <f t="shared" ref="H521" si="374">SUM(H518:H520)</f>
        <v>0</v>
      </c>
      <c r="I521" s="21">
        <f t="shared" ref="I521" si="375">SUM(I518:I520)</f>
        <v>0</v>
      </c>
      <c r="J521" s="21">
        <f t="shared" ref="J521" si="376">SUM(J518:J520)</f>
        <v>0</v>
      </c>
      <c r="K521" s="27"/>
      <c r="L521" s="21">
        <f t="shared" ref="L521" ca="1" si="377">SUM(L518:L526)</f>
        <v>0</v>
      </c>
    </row>
    <row r="522" spans="1:12" ht="14.4" x14ac:dyDescent="0.3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14.4" x14ac:dyDescent="0.3">
      <c r="A523" s="25"/>
      <c r="B523" s="16"/>
      <c r="C523" s="11"/>
      <c r="D523" s="7" t="s">
        <v>28</v>
      </c>
      <c r="E523" s="50"/>
      <c r="F523" s="51"/>
      <c r="G523" s="51"/>
      <c r="H523" s="51"/>
      <c r="I523" s="51"/>
      <c r="J523" s="51"/>
      <c r="K523" s="52"/>
      <c r="L523" s="51"/>
    </row>
    <row r="524" spans="1:12" ht="14.4" x14ac:dyDescent="0.3">
      <c r="A524" s="25"/>
      <c r="B524" s="16"/>
      <c r="C524" s="11"/>
      <c r="D524" s="7" t="s">
        <v>29</v>
      </c>
      <c r="E524" s="50"/>
      <c r="F524" s="51"/>
      <c r="G524" s="51"/>
      <c r="H524" s="51"/>
      <c r="I524" s="51"/>
      <c r="J524" s="51"/>
      <c r="K524" s="52"/>
      <c r="L524" s="51"/>
    </row>
    <row r="525" spans="1:12" ht="14.4" x14ac:dyDescent="0.3">
      <c r="A525" s="25"/>
      <c r="B525" s="16"/>
      <c r="C525" s="11"/>
      <c r="D525" s="7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14.4" x14ac:dyDescent="0.3">
      <c r="A526" s="25"/>
      <c r="B526" s="16"/>
      <c r="C526" s="11"/>
      <c r="D526" s="7" t="s">
        <v>31</v>
      </c>
      <c r="E526" s="50"/>
      <c r="F526" s="51"/>
      <c r="G526" s="51"/>
      <c r="H526" s="51"/>
      <c r="I526" s="51"/>
      <c r="J526" s="51"/>
      <c r="K526" s="52"/>
      <c r="L526" s="51"/>
    </row>
    <row r="527" spans="1:12" ht="14.4" x14ac:dyDescent="0.3">
      <c r="A527" s="25"/>
      <c r="B527" s="16"/>
      <c r="C527" s="11"/>
      <c r="D527" s="7" t="s">
        <v>32</v>
      </c>
      <c r="E527" s="50"/>
      <c r="F527" s="51"/>
      <c r="G527" s="51"/>
      <c r="H527" s="51"/>
      <c r="I527" s="51"/>
      <c r="J527" s="51"/>
      <c r="K527" s="52"/>
      <c r="L527" s="51"/>
    </row>
    <row r="528" spans="1:12" ht="14.4" x14ac:dyDescent="0.3">
      <c r="A528" s="25"/>
      <c r="B528" s="16"/>
      <c r="C528" s="11"/>
      <c r="D528" s="7" t="s">
        <v>33</v>
      </c>
      <c r="E528" s="50"/>
      <c r="F528" s="51"/>
      <c r="G528" s="51"/>
      <c r="H528" s="51"/>
      <c r="I528" s="51"/>
      <c r="J528" s="51"/>
      <c r="K528" s="52"/>
      <c r="L528" s="51"/>
    </row>
    <row r="529" spans="1:12" ht="14.4" x14ac:dyDescent="0.3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4.4" x14ac:dyDescent="0.3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4.4" x14ac:dyDescent="0.3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" si="378">SUM(G522:G530)</f>
        <v>0</v>
      </c>
      <c r="H531" s="21">
        <f t="shared" ref="H531" si="379">SUM(H522:H530)</f>
        <v>0</v>
      </c>
      <c r="I531" s="21">
        <f t="shared" ref="I531" si="380">SUM(I522:I530)</f>
        <v>0</v>
      </c>
      <c r="J531" s="21">
        <f t="shared" ref="J531" si="381">SUM(J522:J530)</f>
        <v>0</v>
      </c>
      <c r="K531" s="27"/>
      <c r="L531" s="21">
        <f t="shared" ref="L531" ca="1" si="382">SUM(L528:L536)</f>
        <v>0</v>
      </c>
    </row>
    <row r="532" spans="1:12" ht="14.4" x14ac:dyDescent="0.3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4.4" x14ac:dyDescent="0.3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4.4" x14ac:dyDescent="0.3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4.4" x14ac:dyDescent="0.3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4.4" x14ac:dyDescent="0.3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383">SUM(G532:G535)</f>
        <v>0</v>
      </c>
      <c r="H536" s="21">
        <f t="shared" ref="H536" si="384">SUM(H532:H535)</f>
        <v>0</v>
      </c>
      <c r="I536" s="21">
        <f t="shared" ref="I536" si="385">SUM(I532:I535)</f>
        <v>0</v>
      </c>
      <c r="J536" s="21">
        <f t="shared" ref="J536" si="386">SUM(J532:J535)</f>
        <v>0</v>
      </c>
      <c r="K536" s="27"/>
      <c r="L536" s="21">
        <f t="shared" ref="L536" ca="1" si="387">SUM(L529:L535)</f>
        <v>0</v>
      </c>
    </row>
    <row r="537" spans="1:12" ht="14.4" x14ac:dyDescent="0.3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4.4" x14ac:dyDescent="0.3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4.4" x14ac:dyDescent="0.3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4.4" x14ac:dyDescent="0.3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4.4" x14ac:dyDescent="0.3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4.4" x14ac:dyDescent="0.3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4.4" x14ac:dyDescent="0.3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388">SUM(G537:G542)</f>
        <v>0</v>
      </c>
      <c r="H543" s="21">
        <f t="shared" ref="H543" si="389">SUM(H537:H542)</f>
        <v>0</v>
      </c>
      <c r="I543" s="21">
        <f t="shared" ref="I543" si="390">SUM(I537:I542)</f>
        <v>0</v>
      </c>
      <c r="J543" s="21">
        <f t="shared" ref="J543" si="391">SUM(J537:J542)</f>
        <v>0</v>
      </c>
      <c r="K543" s="27"/>
      <c r="L543" s="21">
        <f t="shared" ref="L543" ca="1" si="392">SUM(L537:L545)</f>
        <v>0</v>
      </c>
    </row>
    <row r="544" spans="1:12" ht="14.4" x14ac:dyDescent="0.3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4.4" x14ac:dyDescent="0.3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4.4" x14ac:dyDescent="0.3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4.4" x14ac:dyDescent="0.3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4.4" x14ac:dyDescent="0.3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4.4" x14ac:dyDescent="0.3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4.4" x14ac:dyDescent="0.3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393">SUM(G544:G549)</f>
        <v>0</v>
      </c>
      <c r="H550" s="21">
        <f t="shared" ref="H550" si="394">SUM(H544:H549)</f>
        <v>0</v>
      </c>
      <c r="I550" s="21">
        <f t="shared" ref="I550" si="395">SUM(I544:I549)</f>
        <v>0</v>
      </c>
      <c r="J550" s="21">
        <f t="shared" ref="J550" si="396">SUM(J544:J549)</f>
        <v>0</v>
      </c>
      <c r="K550" s="27"/>
      <c r="L550" s="21">
        <f t="shared" ref="L550" ca="1" si="397">SUM(L544:L552)</f>
        <v>0</v>
      </c>
    </row>
    <row r="551" spans="1:12" ht="15.75" customHeight="1" x14ac:dyDescent="0.25">
      <c r="A551" s="31">
        <f>A510</f>
        <v>2</v>
      </c>
      <c r="B551" s="32">
        <f>B510</f>
        <v>6</v>
      </c>
      <c r="C551" s="65" t="s">
        <v>4</v>
      </c>
      <c r="D551" s="66"/>
      <c r="E551" s="33"/>
      <c r="F551" s="34">
        <f>F517+F521+F531+F536+F543+F550</f>
        <v>0</v>
      </c>
      <c r="G551" s="34">
        <f t="shared" ref="G551" si="398">G517+G521+G531+G536+G543+G550</f>
        <v>0</v>
      </c>
      <c r="H551" s="34">
        <f t="shared" ref="H551" si="399">H517+H521+H531+H536+H543+H550</f>
        <v>0</v>
      </c>
      <c r="I551" s="34">
        <f t="shared" ref="I551" si="400">I517+I521+I531+I536+I543+I550</f>
        <v>0</v>
      </c>
      <c r="J551" s="34">
        <f t="shared" ref="J551" si="401">J517+J521+J531+J536+J543+J550</f>
        <v>0</v>
      </c>
      <c r="K551" s="35"/>
      <c r="L551" s="34">
        <f t="shared" ref="L551" ca="1" si="402">L517+L521+L531+L536+L543+L550</f>
        <v>0</v>
      </c>
    </row>
    <row r="552" spans="1:12" ht="14.4" x14ac:dyDescent="0.3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4.4" x14ac:dyDescent="0.3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4.4" x14ac:dyDescent="0.3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4.4" x14ac:dyDescent="0.3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4.4" x14ac:dyDescent="0.3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4.4" x14ac:dyDescent="0.3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4.4" x14ac:dyDescent="0.3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4.4" x14ac:dyDescent="0.3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403">SUM(G552:G558)</f>
        <v>0</v>
      </c>
      <c r="H559" s="21">
        <f t="shared" ref="H559" si="404">SUM(H552:H558)</f>
        <v>0</v>
      </c>
      <c r="I559" s="21">
        <f t="shared" ref="I559" si="405">SUM(I552:I558)</f>
        <v>0</v>
      </c>
      <c r="J559" s="21">
        <f t="shared" ref="J559" si="406">SUM(J552:J558)</f>
        <v>0</v>
      </c>
      <c r="K559" s="27"/>
      <c r="L559" s="21">
        <f t="shared" ref="L559" si="407">SUM(L552:L558)</f>
        <v>0</v>
      </c>
    </row>
    <row r="560" spans="1:12" ht="14.4" x14ac:dyDescent="0.3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4.4" x14ac:dyDescent="0.3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4.4" x14ac:dyDescent="0.3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4.4" x14ac:dyDescent="0.3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408">SUM(G560:G562)</f>
        <v>0</v>
      </c>
      <c r="H563" s="21">
        <f t="shared" ref="H563" si="409">SUM(H560:H562)</f>
        <v>0</v>
      </c>
      <c r="I563" s="21">
        <f t="shared" ref="I563" si="410">SUM(I560:I562)</f>
        <v>0</v>
      </c>
      <c r="J563" s="21">
        <f t="shared" ref="J563" si="411">SUM(J560:J562)</f>
        <v>0</v>
      </c>
      <c r="K563" s="27"/>
      <c r="L563" s="21">
        <f t="shared" ref="L563" ca="1" si="412">SUM(L560:L568)</f>
        <v>0</v>
      </c>
    </row>
    <row r="564" spans="1:12" ht="14.4" x14ac:dyDescent="0.3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4.4" x14ac:dyDescent="0.3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4.4" x14ac:dyDescent="0.3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4.4" x14ac:dyDescent="0.3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4.4" x14ac:dyDescent="0.3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4.4" x14ac:dyDescent="0.3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4.4" x14ac:dyDescent="0.3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4.4" x14ac:dyDescent="0.3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4.4" x14ac:dyDescent="0.3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4.4" x14ac:dyDescent="0.3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413">SUM(G564:G572)</f>
        <v>0</v>
      </c>
      <c r="H573" s="21">
        <f t="shared" ref="H573" si="414">SUM(H564:H572)</f>
        <v>0</v>
      </c>
      <c r="I573" s="21">
        <f t="shared" ref="I573" si="415">SUM(I564:I572)</f>
        <v>0</v>
      </c>
      <c r="J573" s="21">
        <f t="shared" ref="J573" si="416">SUM(J564:J572)</f>
        <v>0</v>
      </c>
      <c r="K573" s="27"/>
      <c r="L573" s="21">
        <f t="shared" ref="L573" ca="1" si="417">SUM(L570:L578)</f>
        <v>0</v>
      </c>
    </row>
    <row r="574" spans="1:12" ht="14.4" x14ac:dyDescent="0.3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4.4" x14ac:dyDescent="0.3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4.4" x14ac:dyDescent="0.3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4.4" x14ac:dyDescent="0.3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4.4" x14ac:dyDescent="0.3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418">SUM(G574:G577)</f>
        <v>0</v>
      </c>
      <c r="H578" s="21">
        <f t="shared" ref="H578" si="419">SUM(H574:H577)</f>
        <v>0</v>
      </c>
      <c r="I578" s="21">
        <f t="shared" ref="I578" si="420">SUM(I574:I577)</f>
        <v>0</v>
      </c>
      <c r="J578" s="21">
        <f t="shared" ref="J578" si="421">SUM(J574:J577)</f>
        <v>0</v>
      </c>
      <c r="K578" s="27"/>
      <c r="L578" s="21">
        <f t="shared" ref="L578" ca="1" si="422">SUM(L571:L577)</f>
        <v>0</v>
      </c>
    </row>
    <row r="579" spans="1:12" ht="14.4" x14ac:dyDescent="0.3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4.4" x14ac:dyDescent="0.3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4.4" x14ac:dyDescent="0.3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4.4" x14ac:dyDescent="0.3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4.4" x14ac:dyDescent="0.3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4.4" x14ac:dyDescent="0.3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4.4" x14ac:dyDescent="0.3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423">SUM(G579:G584)</f>
        <v>0</v>
      </c>
      <c r="H585" s="21">
        <f t="shared" ref="H585" si="424">SUM(H579:H584)</f>
        <v>0</v>
      </c>
      <c r="I585" s="21">
        <f t="shared" ref="I585" si="425">SUM(I579:I584)</f>
        <v>0</v>
      </c>
      <c r="J585" s="21">
        <f t="shared" ref="J585" si="426">SUM(J579:J584)</f>
        <v>0</v>
      </c>
      <c r="K585" s="27"/>
      <c r="L585" s="21">
        <f t="shared" ref="L585" ca="1" si="427">SUM(L579:L587)</f>
        <v>0</v>
      </c>
    </row>
    <row r="586" spans="1:12" ht="14.4" x14ac:dyDescent="0.3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4.4" x14ac:dyDescent="0.3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4.4" x14ac:dyDescent="0.3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4.4" x14ac:dyDescent="0.3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4.4" x14ac:dyDescent="0.3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4.4" x14ac:dyDescent="0.3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4.4" x14ac:dyDescent="0.3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428">SUM(G586:G591)</f>
        <v>0</v>
      </c>
      <c r="H592" s="21">
        <f t="shared" ref="H592" si="429">SUM(H586:H591)</f>
        <v>0</v>
      </c>
      <c r="I592" s="21">
        <f t="shared" ref="I592" si="430">SUM(I586:I591)</f>
        <v>0</v>
      </c>
      <c r="J592" s="21">
        <f t="shared" ref="J592" si="431">SUM(J586:J591)</f>
        <v>0</v>
      </c>
      <c r="K592" s="27"/>
      <c r="L592" s="21">
        <f t="shared" ref="L592" ca="1" si="432">SUM(L586:L594)</f>
        <v>0</v>
      </c>
    </row>
    <row r="593" spans="1:12" ht="14.4" x14ac:dyDescent="0.25">
      <c r="A593" s="37">
        <f>A552</f>
        <v>2</v>
      </c>
      <c r="B593" s="38">
        <f>B552</f>
        <v>7</v>
      </c>
      <c r="C593" s="62" t="s">
        <v>4</v>
      </c>
      <c r="D593" s="63"/>
      <c r="E593" s="39"/>
      <c r="F593" s="40">
        <f>F559+F563+F573+F578+F585+F592</f>
        <v>0</v>
      </c>
      <c r="G593" s="40">
        <f t="shared" ref="G593" si="433">G559+G563+G573+G578+G585+G592</f>
        <v>0</v>
      </c>
      <c r="H593" s="40">
        <f t="shared" ref="H593" si="434">H559+H563+H573+H578+H585+H592</f>
        <v>0</v>
      </c>
      <c r="I593" s="40">
        <f t="shared" ref="I593" si="435">I559+I563+I573+I578+I585+I592</f>
        <v>0</v>
      </c>
      <c r="J593" s="40">
        <f t="shared" ref="J593" si="436">J559+J563+J573+J578+J585+J592</f>
        <v>0</v>
      </c>
      <c r="K593" s="41"/>
      <c r="L593" s="34">
        <f ca="1">L559+L563+L573+L578+L585+L592</f>
        <v>0</v>
      </c>
    </row>
    <row r="594" spans="1:12" x14ac:dyDescent="0.25">
      <c r="A594" s="29"/>
      <c r="B594" s="30"/>
      <c r="C594" s="64" t="s">
        <v>5</v>
      </c>
      <c r="D594" s="64"/>
      <c r="E594" s="64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1401.5</v>
      </c>
      <c r="G594" s="42">
        <f t="shared" ref="G594:L594" si="437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43.297999999999995</v>
      </c>
      <c r="H594" s="42">
        <f t="shared" si="437"/>
        <v>43.614999999999995</v>
      </c>
      <c r="I594" s="42">
        <f t="shared" si="437"/>
        <v>188.54</v>
      </c>
      <c r="J594" s="42">
        <f t="shared" si="437"/>
        <v>1339.8489999999999</v>
      </c>
      <c r="K594" s="42"/>
      <c r="L594" s="42" t="e">
        <f t="shared" ca="1" si="437"/>
        <v>#DIV/0!</v>
      </c>
    </row>
  </sheetData>
  <mergeCells count="18"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  <mergeCell ref="C593:D593"/>
    <mergeCell ref="C594:E594"/>
    <mergeCell ref="C341:D341"/>
    <mergeCell ref="C383:D383"/>
    <mergeCell ref="C425:D425"/>
    <mergeCell ref="C467:D467"/>
    <mergeCell ref="C509:D509"/>
    <mergeCell ref="C551:D55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2022-05-16T14:23:56Z</dcterms:created>
  <dcterms:modified xsi:type="dcterms:W3CDTF">2025-01-09T11:56:27Z</dcterms:modified>
</cp:coreProperties>
</file>