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430" tabRatio="860"/>
  </bookViews>
  <sheets>
    <sheet name="Местный бюджет 611 (4)" sheetId="5" r:id="rId1"/>
    <sheet name="МЕстный 612 (5)" sheetId="17" r:id="rId2"/>
    <sheet name="АПС" sheetId="16" r:id="rId3"/>
    <sheet name="Областной бюджет 611 (4)" sheetId="4" r:id="rId4"/>
    <sheet name="Местный бюджет 612 (5)" sheetId="3" r:id="rId5"/>
    <sheet name="Внебюджет (2)" sheetId="15" r:id="rId6"/>
  </sheets>
  <calcPr calcId="162913"/>
</workbook>
</file>

<file path=xl/calcChain.xml><?xml version="1.0" encoding="utf-8"?>
<calcChain xmlns="http://schemas.openxmlformats.org/spreadsheetml/2006/main">
  <c r="B13" i="4" l="1"/>
  <c r="B3" i="4"/>
  <c r="C65" i="5" l="1"/>
  <c r="C58" i="5" l="1"/>
  <c r="C48" i="5"/>
  <c r="B95" i="5" l="1"/>
  <c r="B67" i="5"/>
  <c r="C66" i="5"/>
  <c r="B31" i="17"/>
  <c r="B100" i="5"/>
  <c r="D65" i="5" l="1"/>
  <c r="D66" i="5"/>
  <c r="B107" i="16" l="1"/>
  <c r="B29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H2" i="17"/>
  <c r="H25" i="17" s="1"/>
  <c r="I25" i="17" s="1"/>
  <c r="D2" i="17"/>
  <c r="D25" i="17" s="1"/>
  <c r="C2" i="17"/>
  <c r="C25" i="17" s="1"/>
  <c r="B2" i="17"/>
  <c r="B25" i="17" s="1"/>
  <c r="B45" i="17" s="1"/>
  <c r="C85" i="5"/>
  <c r="J92" i="5"/>
  <c r="I92" i="5"/>
  <c r="G92" i="5"/>
  <c r="C22" i="5"/>
  <c r="I2" i="17" l="1"/>
  <c r="G2" i="17"/>
  <c r="G25" i="17" s="1"/>
  <c r="C19" i="5"/>
  <c r="C42" i="5" l="1"/>
  <c r="C46" i="5"/>
  <c r="C38" i="5"/>
  <c r="B30" i="5"/>
  <c r="G61" i="5" l="1"/>
  <c r="C23" i="5" l="1"/>
  <c r="G87" i="5" l="1"/>
  <c r="B26" i="4" l="1"/>
  <c r="B32" i="4"/>
  <c r="B17" i="16" l="1"/>
  <c r="C34" i="5"/>
  <c r="D70" i="5" l="1"/>
  <c r="B23" i="5" l="1"/>
  <c r="B18" i="5"/>
  <c r="C32" i="5" l="1"/>
  <c r="G20" i="5" l="1"/>
  <c r="D18" i="5"/>
  <c r="D23" i="5"/>
  <c r="G23" i="5" s="1"/>
  <c r="C18" i="5"/>
  <c r="C17" i="5" s="1"/>
  <c r="G18" i="5" l="1"/>
  <c r="D17" i="5"/>
  <c r="B16" i="4"/>
  <c r="G91" i="5" l="1"/>
  <c r="I91" i="5"/>
  <c r="B27" i="5" l="1"/>
  <c r="C27" i="5"/>
  <c r="D27" i="5"/>
  <c r="B47" i="5"/>
  <c r="C47" i="5"/>
  <c r="D47" i="5"/>
  <c r="I68" i="5" l="1"/>
  <c r="J68" i="5"/>
  <c r="G43" i="5" l="1"/>
  <c r="E104" i="5" l="1"/>
  <c r="E105" i="5" s="1"/>
  <c r="B97" i="5"/>
  <c r="B17" i="5" l="1"/>
  <c r="G17" i="5" s="1"/>
  <c r="D64" i="5"/>
  <c r="H17" i="5"/>
  <c r="H27" i="5"/>
  <c r="H47" i="5"/>
  <c r="H64" i="5"/>
  <c r="C70" i="5"/>
  <c r="H70" i="5"/>
  <c r="E58" i="4" l="1"/>
  <c r="E59" i="4" s="1"/>
  <c r="G68" i="5" l="1"/>
  <c r="G33" i="5" l="1"/>
  <c r="I60" i="5" l="1"/>
  <c r="J60" i="5"/>
  <c r="G29" i="5" l="1"/>
  <c r="I29" i="5"/>
  <c r="J29" i="5"/>
  <c r="I57" i="5" l="1"/>
  <c r="J57" i="5"/>
  <c r="G56" i="5"/>
  <c r="G57" i="5"/>
  <c r="I56" i="5"/>
  <c r="J56" i="5"/>
  <c r="G60" i="5" l="1"/>
  <c r="G62" i="5"/>
  <c r="F3" i="4" l="1"/>
  <c r="G36" i="5" l="1"/>
  <c r="G37" i="5"/>
  <c r="G38" i="5"/>
  <c r="G39" i="5"/>
  <c r="G40" i="5"/>
  <c r="G41" i="5"/>
  <c r="G42" i="5"/>
  <c r="G44" i="5"/>
  <c r="G45" i="5"/>
  <c r="G46" i="5"/>
  <c r="G53" i="5"/>
  <c r="I53" i="5"/>
  <c r="J53" i="5"/>
  <c r="F31" i="4"/>
  <c r="H31" i="4"/>
  <c r="I31" i="4"/>
  <c r="G59" i="5" l="1"/>
  <c r="I59" i="5"/>
  <c r="J59" i="5"/>
  <c r="I47" i="5" l="1"/>
  <c r="J47" i="5"/>
  <c r="G47" i="5"/>
  <c r="B91" i="16" l="1"/>
  <c r="H86" i="16"/>
  <c r="F86" i="16"/>
  <c r="H85" i="16"/>
  <c r="F85" i="16"/>
  <c r="H84" i="16"/>
  <c r="F84" i="16"/>
  <c r="H83" i="16"/>
  <c r="F83" i="16"/>
  <c r="H82" i="16"/>
  <c r="F82" i="16"/>
  <c r="G81" i="16"/>
  <c r="C81" i="16"/>
  <c r="B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G63" i="16"/>
  <c r="F63" i="16"/>
  <c r="C63" i="16"/>
  <c r="B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G45" i="16"/>
  <c r="F45" i="16"/>
  <c r="C45" i="16"/>
  <c r="B45" i="16"/>
  <c r="H44" i="16"/>
  <c r="F44" i="16"/>
  <c r="H43" i="16"/>
  <c r="F43" i="16"/>
  <c r="H42" i="16"/>
  <c r="F42" i="16"/>
  <c r="G41" i="16"/>
  <c r="F41" i="16"/>
  <c r="C41" i="16"/>
  <c r="B41" i="16"/>
  <c r="H40" i="16"/>
  <c r="F40" i="16"/>
  <c r="H39" i="16"/>
  <c r="F39" i="16"/>
  <c r="H38" i="16"/>
  <c r="F38" i="16"/>
  <c r="H37" i="16"/>
  <c r="F37" i="16"/>
  <c r="H36" i="16"/>
  <c r="F36" i="16"/>
  <c r="G35" i="16"/>
  <c r="C35" i="16"/>
  <c r="B35" i="16"/>
  <c r="H34" i="16"/>
  <c r="F34" i="16"/>
  <c r="H33" i="16"/>
  <c r="F33" i="16"/>
  <c r="H32" i="16"/>
  <c r="F32" i="16"/>
  <c r="H31" i="16"/>
  <c r="F31" i="16"/>
  <c r="G30" i="16"/>
  <c r="C30" i="16"/>
  <c r="B30" i="16"/>
  <c r="H29" i="16"/>
  <c r="F29" i="16"/>
  <c r="H28" i="16"/>
  <c r="F28" i="16"/>
  <c r="H27" i="16"/>
  <c r="F27" i="16"/>
  <c r="H26" i="16"/>
  <c r="F26" i="16"/>
  <c r="H25" i="16"/>
  <c r="F25" i="16"/>
  <c r="H24" i="16"/>
  <c r="F24" i="16"/>
  <c r="G23" i="16"/>
  <c r="C23" i="16"/>
  <c r="B23" i="16"/>
  <c r="H22" i="16"/>
  <c r="F22" i="16"/>
  <c r="H21" i="16"/>
  <c r="F21" i="16"/>
  <c r="H20" i="16"/>
  <c r="F20" i="16"/>
  <c r="H19" i="16"/>
  <c r="F19" i="16"/>
  <c r="H18" i="16"/>
  <c r="F18" i="16"/>
  <c r="H17" i="16"/>
  <c r="F17" i="16"/>
  <c r="G16" i="16"/>
  <c r="C16" i="16"/>
  <c r="B16" i="16"/>
  <c r="H15" i="16"/>
  <c r="F15" i="16"/>
  <c r="H14" i="16"/>
  <c r="F14" i="16"/>
  <c r="G13" i="16"/>
  <c r="C13" i="16"/>
  <c r="B13" i="16"/>
  <c r="H12" i="16"/>
  <c r="F12" i="16"/>
  <c r="G11" i="16"/>
  <c r="C11" i="16"/>
  <c r="B11" i="16"/>
  <c r="H10" i="16"/>
  <c r="F10" i="16"/>
  <c r="H9" i="16"/>
  <c r="F9" i="16"/>
  <c r="G8" i="16"/>
  <c r="C8" i="16"/>
  <c r="B8" i="16"/>
  <c r="H7" i="16"/>
  <c r="F7" i="16"/>
  <c r="H6" i="16"/>
  <c r="F6" i="16"/>
  <c r="H5" i="16"/>
  <c r="F5" i="16"/>
  <c r="G4" i="16"/>
  <c r="C4" i="16"/>
  <c r="B4" i="16"/>
  <c r="H3" i="16"/>
  <c r="F3" i="16"/>
  <c r="G2" i="16"/>
  <c r="C2" i="16"/>
  <c r="B2" i="16"/>
  <c r="F16" i="16" l="1"/>
  <c r="H16" i="16"/>
  <c r="F2" i="16"/>
  <c r="G87" i="16"/>
  <c r="H4" i="16"/>
  <c r="F8" i="16"/>
  <c r="H8" i="16"/>
  <c r="F13" i="16"/>
  <c r="H13" i="16"/>
  <c r="F23" i="16"/>
  <c r="H23" i="16"/>
  <c r="H30" i="16"/>
  <c r="F35" i="16"/>
  <c r="H35" i="16"/>
  <c r="F4" i="16"/>
  <c r="F11" i="16"/>
  <c r="H11" i="16"/>
  <c r="H41" i="16"/>
  <c r="H45" i="16"/>
  <c r="C87" i="16"/>
  <c r="F30" i="16"/>
  <c r="H63" i="16"/>
  <c r="F81" i="16"/>
  <c r="H81" i="16"/>
  <c r="B87" i="16"/>
  <c r="H2" i="16"/>
  <c r="H87" i="16" l="1"/>
  <c r="F87" i="16"/>
  <c r="E90" i="16"/>
  <c r="J5" i="5"/>
  <c r="J6" i="5"/>
  <c r="J7" i="5"/>
  <c r="J9" i="5"/>
  <c r="J10" i="5"/>
  <c r="J12" i="5"/>
  <c r="J14" i="5"/>
  <c r="J15" i="5"/>
  <c r="J16" i="5"/>
  <c r="J19" i="5"/>
  <c r="J21" i="5"/>
  <c r="J22" i="5"/>
  <c r="J24" i="5"/>
  <c r="J25" i="5"/>
  <c r="J26" i="5"/>
  <c r="J28" i="5"/>
  <c r="J30" i="5"/>
  <c r="J31" i="5"/>
  <c r="J32" i="5"/>
  <c r="J34" i="5"/>
  <c r="J35" i="5"/>
  <c r="J48" i="5"/>
  <c r="J49" i="5"/>
  <c r="J50" i="5"/>
  <c r="J51" i="5"/>
  <c r="J52" i="5"/>
  <c r="J54" i="5"/>
  <c r="J55" i="5"/>
  <c r="J58" i="5"/>
  <c r="J63" i="5"/>
  <c r="J65" i="5"/>
  <c r="J66" i="5"/>
  <c r="J67" i="5"/>
  <c r="J69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6" i="5"/>
  <c r="J88" i="5"/>
  <c r="J89" i="5"/>
  <c r="J90" i="5"/>
  <c r="J91" i="5"/>
  <c r="J3" i="5"/>
  <c r="I4" i="4"/>
  <c r="I6" i="4"/>
  <c r="I7" i="4"/>
  <c r="I8" i="4"/>
  <c r="I10" i="4"/>
  <c r="I11" i="4"/>
  <c r="I13" i="4"/>
  <c r="I14" i="4"/>
  <c r="I16" i="4"/>
  <c r="I17" i="4"/>
  <c r="I19" i="4"/>
  <c r="I20" i="4"/>
  <c r="I21" i="4"/>
  <c r="I22" i="4"/>
  <c r="I23" i="4"/>
  <c r="I24" i="4"/>
  <c r="I26" i="4"/>
  <c r="I27" i="4"/>
  <c r="I28" i="4"/>
  <c r="I29" i="4"/>
  <c r="I30" i="4"/>
  <c r="I32" i="4"/>
  <c r="I33" i="4"/>
  <c r="I34" i="4"/>
  <c r="I35" i="4"/>
  <c r="I37" i="4"/>
  <c r="I38" i="4"/>
  <c r="I39" i="4"/>
  <c r="I40" i="4"/>
  <c r="I41" i="4"/>
  <c r="I43" i="4"/>
  <c r="I44" i="4"/>
  <c r="I45" i="4"/>
  <c r="I46" i="4"/>
  <c r="I47" i="4"/>
  <c r="I3" i="4"/>
  <c r="H32" i="4" l="1"/>
  <c r="H33" i="4"/>
  <c r="H34" i="4"/>
  <c r="F32" i="4"/>
  <c r="F33" i="4"/>
  <c r="F34" i="4"/>
  <c r="I67" i="5"/>
  <c r="I54" i="5"/>
  <c r="I55" i="5"/>
  <c r="I58" i="5"/>
  <c r="G54" i="5"/>
  <c r="G55" i="5"/>
  <c r="G58" i="5"/>
  <c r="H13" i="5" l="1"/>
  <c r="D13" i="5"/>
  <c r="C13" i="5"/>
  <c r="J13" i="5" l="1"/>
  <c r="H85" i="5"/>
  <c r="D85" i="5"/>
  <c r="B85" i="5"/>
  <c r="B70" i="5"/>
  <c r="G70" i="5" s="1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J70" i="5" l="1"/>
  <c r="J85" i="5"/>
  <c r="G85" i="5"/>
  <c r="B81" i="3" l="1"/>
  <c r="B63" i="3"/>
  <c r="B45" i="3"/>
  <c r="G41" i="3"/>
  <c r="C41" i="3"/>
  <c r="B41" i="3"/>
  <c r="G63" i="3"/>
  <c r="C63" i="3"/>
  <c r="F63" i="3"/>
  <c r="G45" i="3"/>
  <c r="C45" i="3"/>
  <c r="F45" i="3"/>
  <c r="H64" i="3"/>
  <c r="C64" i="5" l="1"/>
  <c r="B64" i="5"/>
  <c r="G27" i="5"/>
  <c r="G67" i="5" l="1"/>
  <c r="I51" i="5"/>
  <c r="I52" i="5"/>
  <c r="I63" i="5"/>
  <c r="G51" i="5"/>
  <c r="G52" i="5"/>
  <c r="G63" i="5"/>
  <c r="G64" i="5" l="1"/>
  <c r="J64" i="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B29" i="15"/>
  <c r="I24" i="15"/>
  <c r="I23" i="15"/>
  <c r="I22" i="15"/>
  <c r="I21" i="15"/>
  <c r="I3" i="15"/>
  <c r="H2" i="15"/>
  <c r="D2" i="15"/>
  <c r="D25" i="15" s="1"/>
  <c r="C2" i="15"/>
  <c r="C25" i="15" s="1"/>
  <c r="B2" i="15"/>
  <c r="B25" i="15" s="1"/>
  <c r="H51" i="3"/>
  <c r="H52" i="3"/>
  <c r="H53" i="3"/>
  <c r="H54" i="3"/>
  <c r="H55" i="3"/>
  <c r="H56" i="3"/>
  <c r="H57" i="3"/>
  <c r="H58" i="3"/>
  <c r="H59" i="3"/>
  <c r="H60" i="3"/>
  <c r="H61" i="3"/>
  <c r="H62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50" i="3"/>
  <c r="H49" i="3"/>
  <c r="H48" i="3"/>
  <c r="H47" i="3"/>
  <c r="H46" i="3"/>
  <c r="B91" i="3"/>
  <c r="G81" i="3"/>
  <c r="G35" i="3"/>
  <c r="G30" i="3"/>
  <c r="G23" i="3"/>
  <c r="G16" i="3"/>
  <c r="G13" i="3"/>
  <c r="G11" i="3"/>
  <c r="G8" i="3"/>
  <c r="G4" i="3"/>
  <c r="G2" i="3"/>
  <c r="B35" i="3"/>
  <c r="B30" i="3"/>
  <c r="F83" i="3"/>
  <c r="F84" i="3"/>
  <c r="F85" i="3"/>
  <c r="F86" i="3"/>
  <c r="F82" i="3"/>
  <c r="F43" i="3"/>
  <c r="F44" i="3"/>
  <c r="F42" i="3"/>
  <c r="F37" i="3"/>
  <c r="F38" i="3"/>
  <c r="F39" i="3"/>
  <c r="F40" i="3"/>
  <c r="F36" i="3"/>
  <c r="F32" i="3"/>
  <c r="F33" i="3"/>
  <c r="F34" i="3"/>
  <c r="F31" i="3"/>
  <c r="F25" i="3"/>
  <c r="F26" i="3"/>
  <c r="F27" i="3"/>
  <c r="F28" i="3"/>
  <c r="F29" i="3"/>
  <c r="F24" i="3"/>
  <c r="F18" i="3"/>
  <c r="F19" i="3"/>
  <c r="F20" i="3"/>
  <c r="F21" i="3"/>
  <c r="F22" i="3"/>
  <c r="F17" i="3"/>
  <c r="F15" i="3"/>
  <c r="F14" i="3"/>
  <c r="F12" i="3"/>
  <c r="F10" i="3"/>
  <c r="F9" i="3"/>
  <c r="F6" i="3"/>
  <c r="F7" i="3"/>
  <c r="F5" i="3"/>
  <c r="F3" i="3"/>
  <c r="B11" i="3"/>
  <c r="B2" i="3"/>
  <c r="C81" i="3"/>
  <c r="C35" i="3"/>
  <c r="H35" i="3" s="1"/>
  <c r="C30" i="3"/>
  <c r="C23" i="3"/>
  <c r="C16" i="3"/>
  <c r="C13" i="3"/>
  <c r="H13" i="3" s="1"/>
  <c r="C11" i="3"/>
  <c r="C8" i="3"/>
  <c r="H8" i="3" s="1"/>
  <c r="C4" i="3"/>
  <c r="C2" i="3"/>
  <c r="B52" i="4"/>
  <c r="G42" i="4"/>
  <c r="G36" i="4"/>
  <c r="G25" i="4"/>
  <c r="G18" i="4"/>
  <c r="G15" i="4"/>
  <c r="G12" i="4"/>
  <c r="G9" i="4"/>
  <c r="G5" i="4"/>
  <c r="G2" i="4"/>
  <c r="B42" i="4"/>
  <c r="B36" i="4"/>
  <c r="F44" i="4"/>
  <c r="F45" i="4"/>
  <c r="F46" i="4"/>
  <c r="F47" i="4"/>
  <c r="F43" i="4"/>
  <c r="F38" i="4"/>
  <c r="F39" i="4"/>
  <c r="F40" i="4"/>
  <c r="F41" i="4"/>
  <c r="F37" i="4"/>
  <c r="F27" i="4"/>
  <c r="F28" i="4"/>
  <c r="F29" i="4"/>
  <c r="F30" i="4"/>
  <c r="F35" i="4"/>
  <c r="F26" i="4"/>
  <c r="F20" i="4"/>
  <c r="F21" i="4"/>
  <c r="F22" i="4"/>
  <c r="F23" i="4"/>
  <c r="F24" i="4"/>
  <c r="F19" i="4"/>
  <c r="F17" i="4"/>
  <c r="F16" i="4"/>
  <c r="F14" i="4"/>
  <c r="F13" i="4"/>
  <c r="F11" i="4"/>
  <c r="F10" i="4"/>
  <c r="F7" i="4"/>
  <c r="F8" i="4"/>
  <c r="F6" i="4"/>
  <c r="F4" i="4"/>
  <c r="C42" i="4"/>
  <c r="I42" i="4" s="1"/>
  <c r="C36" i="4"/>
  <c r="C25" i="4"/>
  <c r="C18" i="4"/>
  <c r="C15" i="4"/>
  <c r="C12" i="4"/>
  <c r="C9" i="4"/>
  <c r="C5" i="4"/>
  <c r="I5" i="4" s="1"/>
  <c r="C2" i="4"/>
  <c r="J18" i="5"/>
  <c r="D11" i="5"/>
  <c r="D8" i="5"/>
  <c r="D4" i="5"/>
  <c r="D2" i="5"/>
  <c r="J27" i="5"/>
  <c r="H11" i="5"/>
  <c r="H8" i="5"/>
  <c r="H4" i="5"/>
  <c r="I4" i="5" s="1"/>
  <c r="H2" i="5"/>
  <c r="B13" i="5"/>
  <c r="G13" i="5" s="1"/>
  <c r="B11" i="5"/>
  <c r="B8" i="5"/>
  <c r="B4" i="5"/>
  <c r="B2" i="5"/>
  <c r="C11" i="5"/>
  <c r="C2" i="5"/>
  <c r="I90" i="5"/>
  <c r="G90" i="5"/>
  <c r="I89" i="5"/>
  <c r="G89" i="5"/>
  <c r="I88" i="5"/>
  <c r="G88" i="5"/>
  <c r="I86" i="5"/>
  <c r="G86" i="5"/>
  <c r="I71" i="5"/>
  <c r="I69" i="5"/>
  <c r="G69" i="5"/>
  <c r="I66" i="5"/>
  <c r="G66" i="5"/>
  <c r="I65" i="5"/>
  <c r="G65" i="5"/>
  <c r="I50" i="5"/>
  <c r="G50" i="5"/>
  <c r="I49" i="5"/>
  <c r="G49" i="5"/>
  <c r="I48" i="5"/>
  <c r="G48" i="5"/>
  <c r="I35" i="5"/>
  <c r="G35" i="5"/>
  <c r="I34" i="5"/>
  <c r="G34" i="5"/>
  <c r="I32" i="5"/>
  <c r="G32" i="5"/>
  <c r="I31" i="5"/>
  <c r="G31" i="5"/>
  <c r="I30" i="5"/>
  <c r="G30" i="5"/>
  <c r="I28" i="5"/>
  <c r="G28" i="5"/>
  <c r="I26" i="5"/>
  <c r="G26" i="5"/>
  <c r="I25" i="5"/>
  <c r="G25" i="5"/>
  <c r="I24" i="5"/>
  <c r="G24" i="5"/>
  <c r="I22" i="5"/>
  <c r="G22" i="5"/>
  <c r="I21" i="5"/>
  <c r="G21" i="5"/>
  <c r="I19" i="5"/>
  <c r="G19" i="5"/>
  <c r="I16" i="5"/>
  <c r="G16" i="5"/>
  <c r="I15" i="5"/>
  <c r="G15" i="5"/>
  <c r="I14" i="5"/>
  <c r="G14" i="5"/>
  <c r="I13" i="5"/>
  <c r="I12" i="5"/>
  <c r="G12" i="5"/>
  <c r="I10" i="5"/>
  <c r="G10" i="5"/>
  <c r="I9" i="5"/>
  <c r="G9" i="5"/>
  <c r="C8" i="5"/>
  <c r="I7" i="5"/>
  <c r="G7" i="5"/>
  <c r="I6" i="5"/>
  <c r="G6" i="5"/>
  <c r="I5" i="5"/>
  <c r="G5" i="5"/>
  <c r="C4" i="5"/>
  <c r="I3" i="5"/>
  <c r="G3" i="5"/>
  <c r="H47" i="4"/>
  <c r="H46" i="4"/>
  <c r="H45" i="4"/>
  <c r="H44" i="4"/>
  <c r="H43" i="4"/>
  <c r="H41" i="4"/>
  <c r="H40" i="4"/>
  <c r="H39" i="4"/>
  <c r="H38" i="4"/>
  <c r="H37" i="4"/>
  <c r="H35" i="4"/>
  <c r="H30" i="4"/>
  <c r="H29" i="4"/>
  <c r="H28" i="4"/>
  <c r="H27" i="4"/>
  <c r="H26" i="4"/>
  <c r="B25" i="4"/>
  <c r="H24" i="4"/>
  <c r="H23" i="4"/>
  <c r="H22" i="4"/>
  <c r="H21" i="4"/>
  <c r="H20" i="4"/>
  <c r="H19" i="4"/>
  <c r="B18" i="4"/>
  <c r="H17" i="4"/>
  <c r="H16" i="4"/>
  <c r="B15" i="4"/>
  <c r="H14" i="4"/>
  <c r="H13" i="4"/>
  <c r="B12" i="4"/>
  <c r="H11" i="4"/>
  <c r="H10" i="4"/>
  <c r="B9" i="4"/>
  <c r="H8" i="4"/>
  <c r="H7" i="4"/>
  <c r="H6" i="4"/>
  <c r="B5" i="4"/>
  <c r="F5" i="4" s="1"/>
  <c r="H4" i="4"/>
  <c r="H3" i="4"/>
  <c r="B2" i="4"/>
  <c r="H86" i="3"/>
  <c r="H85" i="3"/>
  <c r="H84" i="3"/>
  <c r="H83" i="3"/>
  <c r="H82" i="3"/>
  <c r="H44" i="3"/>
  <c r="H43" i="3"/>
  <c r="H42" i="3"/>
  <c r="H40" i="3"/>
  <c r="H39" i="3"/>
  <c r="H38" i="3"/>
  <c r="H37" i="3"/>
  <c r="H36" i="3"/>
  <c r="H34" i="3"/>
  <c r="H33" i="3"/>
  <c r="H32" i="3"/>
  <c r="H31" i="3"/>
  <c r="H29" i="3"/>
  <c r="H28" i="3"/>
  <c r="H27" i="3"/>
  <c r="H26" i="3"/>
  <c r="H25" i="3"/>
  <c r="H24" i="3"/>
  <c r="H23" i="3"/>
  <c r="B23" i="3"/>
  <c r="H22" i="3"/>
  <c r="H21" i="3"/>
  <c r="H20" i="3"/>
  <c r="H19" i="3"/>
  <c r="H18" i="3"/>
  <c r="H17" i="3"/>
  <c r="B16" i="3"/>
  <c r="H15" i="3"/>
  <c r="H14" i="3"/>
  <c r="B13" i="3"/>
  <c r="H12" i="3"/>
  <c r="H10" i="3"/>
  <c r="H9" i="3"/>
  <c r="B8" i="3"/>
  <c r="H7" i="3"/>
  <c r="H6" i="3"/>
  <c r="H5" i="3"/>
  <c r="H4" i="3"/>
  <c r="B4" i="3"/>
  <c r="F4" i="3" s="1"/>
  <c r="H3" i="3"/>
  <c r="F16" i="3" l="1"/>
  <c r="H18" i="4"/>
  <c r="I9" i="4"/>
  <c r="I2" i="5"/>
  <c r="J11" i="5"/>
  <c r="I27" i="5"/>
  <c r="H2" i="4"/>
  <c r="H9" i="4"/>
  <c r="C87" i="3"/>
  <c r="F8" i="3"/>
  <c r="H16" i="3"/>
  <c r="H30" i="3"/>
  <c r="H81" i="3"/>
  <c r="H11" i="3"/>
  <c r="J4" i="5"/>
  <c r="I23" i="5"/>
  <c r="J23" i="5"/>
  <c r="I25" i="4"/>
  <c r="H42" i="4"/>
  <c r="F2" i="3"/>
  <c r="F13" i="3"/>
  <c r="F23" i="3"/>
  <c r="F2" i="4"/>
  <c r="F9" i="4"/>
  <c r="F25" i="4"/>
  <c r="J8" i="5"/>
  <c r="F18" i="4"/>
  <c r="I18" i="4"/>
  <c r="H36" i="4"/>
  <c r="I36" i="4"/>
  <c r="F11" i="3"/>
  <c r="H25" i="4"/>
  <c r="I12" i="4"/>
  <c r="C48" i="4"/>
  <c r="H12" i="4"/>
  <c r="G48" i="4"/>
  <c r="I15" i="4"/>
  <c r="F15" i="4"/>
  <c r="H15" i="4"/>
  <c r="I2" i="15"/>
  <c r="H93" i="5"/>
  <c r="I8" i="5"/>
  <c r="H25" i="15"/>
  <c r="I25" i="15" s="1"/>
  <c r="G2" i="15"/>
  <c r="G25" i="15" s="1"/>
  <c r="H2" i="3"/>
  <c r="F12" i="4"/>
  <c r="G4" i="5"/>
  <c r="F41" i="3"/>
  <c r="G87" i="3"/>
  <c r="B93" i="5"/>
  <c r="G11" i="5"/>
  <c r="I11" i="5"/>
  <c r="D93" i="5"/>
  <c r="G2" i="5"/>
  <c r="I18" i="5"/>
  <c r="H5" i="4"/>
  <c r="G8" i="5"/>
  <c r="C93" i="5"/>
  <c r="B113" i="5" s="1"/>
  <c r="I48" i="4" l="1"/>
  <c r="J17" i="5"/>
  <c r="H48" i="4"/>
  <c r="J93" i="5"/>
  <c r="I17" i="5"/>
  <c r="B45" i="15"/>
  <c r="F36" i="4"/>
  <c r="F42" i="4"/>
  <c r="B48" i="4"/>
  <c r="F30" i="3"/>
  <c r="F35" i="3"/>
  <c r="F81" i="3"/>
  <c r="F48" i="4" l="1"/>
  <c r="F87" i="3"/>
  <c r="F51" i="4"/>
  <c r="B67" i="4"/>
  <c r="I64" i="5" l="1"/>
  <c r="H41" i="3"/>
  <c r="H45" i="3" l="1"/>
  <c r="H87" i="3"/>
  <c r="H63" i="3" l="1"/>
  <c r="B87" i="3"/>
  <c r="B107" i="3" l="1"/>
  <c r="E90" i="3"/>
  <c r="F96" i="5"/>
  <c r="G93" i="5"/>
  <c r="I70" i="5"/>
  <c r="I93" i="5"/>
  <c r="I85" i="5" l="1"/>
</calcChain>
</file>

<file path=xl/sharedStrings.xml><?xml version="1.0" encoding="utf-8"?>
<sst xmlns="http://schemas.openxmlformats.org/spreadsheetml/2006/main" count="373" uniqueCount="212">
  <si>
    <t>Заработная плата 0702</t>
  </si>
  <si>
    <t xml:space="preserve">КОСГУ </t>
  </si>
  <si>
    <t>ПЛАН</t>
  </si>
  <si>
    <t>№ и ДАТА</t>
  </si>
  <si>
    <t>ПОСТАВЩИК</t>
  </si>
  <si>
    <t>ОСТАТОК</t>
  </si>
  <si>
    <t>ИПОЛНЕНИЕ договора</t>
  </si>
  <si>
    <t>% исполнения</t>
  </si>
  <si>
    <t>СУММА ПРОШЛОГО ГОДА</t>
  </si>
  <si>
    <t>Больничный лист 266</t>
  </si>
  <si>
    <t>ДОГОВОР</t>
  </si>
  <si>
    <t>Начисления (заработная плата 0702)</t>
  </si>
  <si>
    <t>Авансовый отчет</t>
  </si>
  <si>
    <t>Интернет</t>
  </si>
  <si>
    <t>Телефон</t>
  </si>
  <si>
    <t>223 итого</t>
  </si>
  <si>
    <t>Электроэнергия</t>
  </si>
  <si>
    <t>Газоснабжение</t>
  </si>
  <si>
    <t>ЖБО</t>
  </si>
  <si>
    <t>ТБО</t>
  </si>
  <si>
    <t>Возмещение обучения</t>
  </si>
  <si>
    <t>Пособия до 3-х лет</t>
  </si>
  <si>
    <t>Возмещение медосмотра</t>
  </si>
  <si>
    <t>ВСЕГО</t>
  </si>
  <si>
    <t>На начало года</t>
  </si>
  <si>
    <t>Изменения</t>
  </si>
  <si>
    <t>Кредиторская задолженность</t>
  </si>
  <si>
    <t>247 итого</t>
  </si>
  <si>
    <t>290 Налоги</t>
  </si>
  <si>
    <t>343 ГСМ</t>
  </si>
  <si>
    <t>Заработная плата 0701</t>
  </si>
  <si>
    <t>Начисления (заработная плата 0701)</t>
  </si>
  <si>
    <t>Если   +  значит не хватает в остатках</t>
  </si>
  <si>
    <t>остаток</t>
  </si>
  <si>
    <t>Бух.обслуживание</t>
  </si>
  <si>
    <t>Земельный налог</t>
  </si>
  <si>
    <t>Налог на имущество</t>
  </si>
  <si>
    <r>
      <rPr>
        <b/>
        <sz val="22"/>
        <color rgb="FF0070C0"/>
        <rFont val="Arial"/>
        <family val="2"/>
        <charset val="204"/>
      </rPr>
      <t>211</t>
    </r>
    <r>
      <rPr>
        <b/>
        <sz val="14"/>
        <color rgb="FF0070C0"/>
        <rFont val="Arial"/>
        <family val="2"/>
        <charset val="204"/>
      </rPr>
      <t xml:space="preserve"> Заработная плата</t>
    </r>
  </si>
  <si>
    <r>
      <rPr>
        <b/>
        <sz val="22"/>
        <color rgb="FF0070C0"/>
        <rFont val="Arial"/>
        <family val="2"/>
        <charset val="204"/>
      </rPr>
      <t>212</t>
    </r>
    <r>
      <rPr>
        <b/>
        <sz val="14"/>
        <color rgb="FF0070C0"/>
        <rFont val="Arial"/>
        <family val="2"/>
        <charset val="204"/>
      </rPr>
      <t xml:space="preserve"> Прочие выплаты</t>
    </r>
  </si>
  <si>
    <r>
      <rPr>
        <b/>
        <sz val="22"/>
        <color rgb="FF0070C0"/>
        <rFont val="Arial"/>
        <family val="2"/>
        <charset val="204"/>
      </rPr>
      <t>266</t>
    </r>
    <r>
      <rPr>
        <b/>
        <sz val="14"/>
        <color rgb="FF0070C0"/>
        <rFont val="Arial"/>
        <family val="2"/>
        <charset val="204"/>
      </rPr>
      <t xml:space="preserve"> Социальные пособия и компенсации</t>
    </r>
  </si>
  <si>
    <r>
      <rPr>
        <b/>
        <sz val="22"/>
        <color rgb="FF0070C0"/>
        <rFont val="Arial"/>
        <family val="2"/>
        <charset val="204"/>
      </rPr>
      <t>213</t>
    </r>
    <r>
      <rPr>
        <b/>
        <sz val="14"/>
        <color rgb="FF0070C0"/>
        <rFont val="Arial"/>
        <family val="2"/>
        <charset val="204"/>
      </rPr>
      <t xml:space="preserve"> Начисления на заработную плату</t>
    </r>
  </si>
  <si>
    <r>
      <rPr>
        <b/>
        <sz val="22"/>
        <color rgb="FF0070C0"/>
        <rFont val="Arial"/>
        <family val="2"/>
        <charset val="204"/>
      </rPr>
      <t>225</t>
    </r>
    <r>
      <rPr>
        <b/>
        <sz val="14"/>
        <color rgb="FF0070C0"/>
        <rFont val="Arial"/>
        <family val="2"/>
        <charset val="204"/>
      </rPr>
      <t xml:space="preserve"> Прочие работы</t>
    </r>
  </si>
  <si>
    <r>
      <rPr>
        <b/>
        <sz val="22"/>
        <color rgb="FF0070C0"/>
        <rFont val="Arial"/>
        <family val="2"/>
        <charset val="204"/>
      </rPr>
      <t>226</t>
    </r>
    <r>
      <rPr>
        <b/>
        <sz val="14"/>
        <color rgb="FF0070C0"/>
        <rFont val="Arial"/>
        <family val="2"/>
        <charset val="204"/>
      </rPr>
      <t xml:space="preserve"> Прочие работы. Услуги</t>
    </r>
  </si>
  <si>
    <r>
      <rPr>
        <b/>
        <sz val="20"/>
        <color rgb="FF0070C0"/>
        <rFont val="Arial"/>
        <family val="2"/>
        <charset val="204"/>
      </rPr>
      <t>342</t>
    </r>
    <r>
      <rPr>
        <b/>
        <sz val="14"/>
        <color rgb="FF0070C0"/>
        <rFont val="Arial"/>
        <family val="2"/>
        <charset val="204"/>
      </rPr>
      <t xml:space="preserve"> Продукты питания</t>
    </r>
  </si>
  <si>
    <r>
      <rPr>
        <b/>
        <sz val="20"/>
        <color rgb="FF0070C0"/>
        <rFont val="Arial"/>
        <family val="2"/>
        <charset val="204"/>
      </rPr>
      <t>340</t>
    </r>
    <r>
      <rPr>
        <b/>
        <sz val="14"/>
        <color rgb="FF0070C0"/>
        <rFont val="Arial"/>
        <family val="2"/>
        <charset val="204"/>
      </rPr>
      <t xml:space="preserve"> Приобретение МЗ</t>
    </r>
  </si>
  <si>
    <r>
      <rPr>
        <b/>
        <sz val="20"/>
        <color rgb="FF0070C0"/>
        <rFont val="Arial"/>
        <family val="2"/>
        <charset val="204"/>
      </rPr>
      <t>227</t>
    </r>
    <r>
      <rPr>
        <b/>
        <sz val="14"/>
        <color rgb="FF0070C0"/>
        <rFont val="Arial"/>
        <family val="2"/>
        <charset val="204"/>
      </rPr>
      <t xml:space="preserve"> Страхование автобуса</t>
    </r>
  </si>
  <si>
    <r>
      <rPr>
        <b/>
        <sz val="20"/>
        <color rgb="FF0070C0"/>
        <rFont val="Arial"/>
        <family val="2"/>
        <charset val="204"/>
      </rPr>
      <t>262</t>
    </r>
    <r>
      <rPr>
        <b/>
        <sz val="14"/>
        <color rgb="FF0070C0"/>
        <rFont val="Arial"/>
        <family val="2"/>
        <charset val="204"/>
      </rPr>
      <t xml:space="preserve"> Пособия по социальной помощи населению в денежной форме</t>
    </r>
  </si>
  <si>
    <r>
      <rPr>
        <b/>
        <sz val="20"/>
        <color rgb="FF0070C0"/>
        <rFont val="Arial"/>
        <family val="2"/>
        <charset val="204"/>
      </rPr>
      <t>310</t>
    </r>
    <r>
      <rPr>
        <b/>
        <sz val="14"/>
        <color rgb="FF0070C0"/>
        <rFont val="Arial"/>
        <family val="2"/>
        <charset val="204"/>
      </rPr>
      <t xml:space="preserve"> Приобретение ОС</t>
    </r>
  </si>
  <si>
    <r>
      <rPr>
        <b/>
        <sz val="22"/>
        <color rgb="FF0070C0"/>
        <rFont val="Arial"/>
        <family val="2"/>
        <charset val="204"/>
      </rPr>
      <t>221</t>
    </r>
    <r>
      <rPr>
        <b/>
        <sz val="14"/>
        <color rgb="FF0070C0"/>
        <rFont val="Arial"/>
        <family val="2"/>
        <charset val="204"/>
      </rPr>
      <t xml:space="preserve"> Услуги связи</t>
    </r>
  </si>
  <si>
    <r>
      <rPr>
        <b/>
        <sz val="20"/>
        <color rgb="FF0070C0"/>
        <rFont val="Arial"/>
        <family val="2"/>
        <charset val="204"/>
      </rPr>
      <t>342</t>
    </r>
    <r>
      <rPr>
        <b/>
        <sz val="14"/>
        <color rgb="FF0070C0"/>
        <rFont val="Arial"/>
        <family val="2"/>
        <charset val="204"/>
      </rPr>
      <t xml:space="preserve"> Приобретение продуктов питания</t>
    </r>
  </si>
  <si>
    <t>пеня</t>
  </si>
  <si>
    <t>негативное возд</t>
  </si>
  <si>
    <t>транспортные услуги</t>
  </si>
  <si>
    <r>
      <t xml:space="preserve">                               </t>
    </r>
    <r>
      <rPr>
        <i/>
        <sz val="14"/>
        <color rgb="FF0070C0"/>
        <rFont val="Arial"/>
        <family val="2"/>
        <charset val="204"/>
      </rPr>
      <t>ПНД 1 чел</t>
    </r>
  </si>
  <si>
    <r>
      <t xml:space="preserve">                               </t>
    </r>
    <r>
      <rPr>
        <i/>
        <sz val="14"/>
        <color rgb="FF0070C0"/>
        <rFont val="Arial"/>
        <family val="2"/>
        <charset val="204"/>
      </rPr>
      <t>НД 1 чел</t>
    </r>
  </si>
  <si>
    <r>
      <t xml:space="preserve">                               </t>
    </r>
    <r>
      <rPr>
        <i/>
        <sz val="14"/>
        <color rgb="FF0070C0"/>
        <rFont val="Arial"/>
        <family val="2"/>
        <charset val="204"/>
      </rPr>
      <t>КВД 1 чел</t>
    </r>
  </si>
  <si>
    <r>
      <t xml:space="preserve">                               </t>
    </r>
    <r>
      <rPr>
        <i/>
        <sz val="14"/>
        <color rgb="FF0070C0"/>
        <rFont val="Arial"/>
        <family val="2"/>
        <charset val="204"/>
      </rPr>
      <t>ЦРБ 1 чел</t>
    </r>
  </si>
  <si>
    <t>кредиторка газ</t>
  </si>
  <si>
    <t>211 Заработная плата</t>
  </si>
  <si>
    <t>212 Прочие выплаты</t>
  </si>
  <si>
    <t>266 Социальные пособия и компенсации</t>
  </si>
  <si>
    <t>213 Начисления на заработную плату</t>
  </si>
  <si>
    <t xml:space="preserve">222 Транспортные услуги </t>
  </si>
  <si>
    <t xml:space="preserve">223/247 Комунальные услуги </t>
  </si>
  <si>
    <t>225 Прочие работы</t>
  </si>
  <si>
    <t>226 Прочие работы. Услуги</t>
  </si>
  <si>
    <t>342 Продукты питания</t>
  </si>
  <si>
    <t>340 Приобретение МЗ</t>
  </si>
  <si>
    <t>остаток на начало года</t>
  </si>
  <si>
    <t xml:space="preserve">                               ЦРБ 6 чел</t>
  </si>
  <si>
    <t xml:space="preserve">                               ПНД 6 чел</t>
  </si>
  <si>
    <t xml:space="preserve">                               КВД 6 чел</t>
  </si>
  <si>
    <t xml:space="preserve">                               НД 6 чел</t>
  </si>
  <si>
    <t>проверка дымохода</t>
  </si>
  <si>
    <t>тех.обсл газ.оборуд</t>
  </si>
  <si>
    <t>бак.исследование</t>
  </si>
  <si>
    <t>продукты</t>
  </si>
  <si>
    <t>обучение по охране труда</t>
  </si>
  <si>
    <t>СОУТ</t>
  </si>
  <si>
    <t>охрана</t>
  </si>
  <si>
    <t>тревожная кнопка</t>
  </si>
  <si>
    <t>АПС</t>
  </si>
  <si>
    <t>испытание электрооборудования</t>
  </si>
  <si>
    <t>сайт</t>
  </si>
  <si>
    <t>штраф</t>
  </si>
  <si>
    <t>дератизация мусорных контейнеров</t>
  </si>
  <si>
    <t>проверка дымохода долг 2021</t>
  </si>
  <si>
    <t>Медосмотр(1 чел)</t>
  </si>
  <si>
    <t>Мед освидетельствование</t>
  </si>
  <si>
    <t>промывка отопления</t>
  </si>
  <si>
    <t>ИПОЛНЕНИЕ договора 20.10.2022</t>
  </si>
  <si>
    <t>психиатрическое мед.освидетельствование</t>
  </si>
  <si>
    <t>замена средств трев. Сигнализ.</t>
  </si>
  <si>
    <t>противоклещевая обработка</t>
  </si>
  <si>
    <t>видеонаблюдение</t>
  </si>
  <si>
    <t xml:space="preserve">ИПОЛНЕНИЕ договора </t>
  </si>
  <si>
    <t>ОСТАТОК на начало 2023 года</t>
  </si>
  <si>
    <t>№62-МИ-03-01091 от 09.01.2023</t>
  </si>
  <si>
    <t>ФГУП Охрана Росгвардии</t>
  </si>
  <si>
    <t>№43-3-50118/23-Н от 01.12.2022</t>
  </si>
  <si>
    <t>Газпром</t>
  </si>
  <si>
    <t>№31905 от 09.01.2023</t>
  </si>
  <si>
    <t>ТНС Энерго</t>
  </si>
  <si>
    <t>№461012802898 от 09.01.2023</t>
  </si>
  <si>
    <t>ПАО Ростелеком</t>
  </si>
  <si>
    <t>кредиторка свет</t>
  </si>
  <si>
    <t>№-с47 от 09.01.2023</t>
  </si>
  <si>
    <t>ОАО Тарасовский маслозавод</t>
  </si>
  <si>
    <t>№56 от 09.01.2023</t>
  </si>
  <si>
    <t>МУП ЖКХ</t>
  </si>
  <si>
    <t>№21 от 09.01.2023</t>
  </si>
  <si>
    <t>ЦБО</t>
  </si>
  <si>
    <t>ООО Колос</t>
  </si>
  <si>
    <t>ЗАО Каменский хлебокомбинат</t>
  </si>
  <si>
    <t>(310) станция водоснабжения</t>
  </si>
  <si>
    <t>№с47 от 30.01.2023</t>
  </si>
  <si>
    <t>ИП Малахова Н.В.</t>
  </si>
  <si>
    <t>№ от 09.01.2023</t>
  </si>
  <si>
    <t>СПБ</t>
  </si>
  <si>
    <t>№М/Т-589 от 10.01.2023</t>
  </si>
  <si>
    <t>ООО Экострой Дон</t>
  </si>
  <si>
    <t>310 песочница детская</t>
  </si>
  <si>
    <t>№-с47 от 02.02.2023</t>
  </si>
  <si>
    <t>310 стул детский</t>
  </si>
  <si>
    <t>№26-ТК от 09.10.2023</t>
  </si>
  <si>
    <t>ФГКУ УВО ВНГ</t>
  </si>
  <si>
    <t>№ от 07.02.2023</t>
  </si>
  <si>
    <t>310 кухонный шкаф</t>
  </si>
  <si>
    <t>№-с47 от 10.02.2023</t>
  </si>
  <si>
    <t>345 наматрасник</t>
  </si>
  <si>
    <t>№-с47 от 07.02.2023</t>
  </si>
  <si>
    <t>№-с47 от 01.02.2023</t>
  </si>
  <si>
    <t>дератизация</t>
  </si>
  <si>
    <t>№47 от 16.03.2023</t>
  </si>
  <si>
    <t>Дез.станция</t>
  </si>
  <si>
    <t>№14К от 16.03.2023</t>
  </si>
  <si>
    <t>310 мнемосхема</t>
  </si>
  <si>
    <t>№10 от 14.03.2023</t>
  </si>
  <si>
    <t>ООО ПОЖСЕРВИС</t>
  </si>
  <si>
    <t>обучение экология</t>
  </si>
  <si>
    <t>№135/К-ЭК от 06.02.2023</t>
  </si>
  <si>
    <t>Энергобезопасность</t>
  </si>
  <si>
    <t>№34-000049604 от 05.04.2023</t>
  </si>
  <si>
    <t>№-с47 от 01.03.2023</t>
  </si>
  <si>
    <t>№ от 05.04.2023</t>
  </si>
  <si>
    <t>ИП Архангельский А.А.</t>
  </si>
  <si>
    <t>обучение</t>
  </si>
  <si>
    <t>№376/К-ОТ от 05.04.2023</t>
  </si>
  <si>
    <t>№375/К-ОТ от 05.04.2023</t>
  </si>
  <si>
    <t>№374/К-ОТ от 05.04.2023</t>
  </si>
  <si>
    <t>№-с47 от 03.04.2023</t>
  </si>
  <si>
    <t>№15-с47 от 28.04.2023</t>
  </si>
  <si>
    <t>№185 от 02.06.2023</t>
  </si>
  <si>
    <t>Центр гигиены</t>
  </si>
  <si>
    <t>№-с47 от 18.05.2023</t>
  </si>
  <si>
    <t>генератор</t>
  </si>
  <si>
    <t>№ - с47 от 20,06,2023</t>
  </si>
  <si>
    <t>ИП Малахова</t>
  </si>
  <si>
    <t>№ от 01,06,2023</t>
  </si>
  <si>
    <t>№-с47 от 01.06.2023</t>
  </si>
  <si>
    <t>№87 от 30.07.2023</t>
  </si>
  <si>
    <t>ГБУ РО "Дезинфекционная станция"</t>
  </si>
  <si>
    <t>№-с47 от 01.08.2023</t>
  </si>
  <si>
    <t>№-с47 от 01.07.2023</t>
  </si>
  <si>
    <t>№ от 01.08.2023</t>
  </si>
  <si>
    <t>№ от 01,07,2023</t>
  </si>
  <si>
    <t>№27-47 от 08.09.2023</t>
  </si>
  <si>
    <t>ООО "СПБ"</t>
  </si>
  <si>
    <t>интруктаж за обслуживание газового оборудования</t>
  </si>
  <si>
    <t>д-14 от 08.09.2023</t>
  </si>
  <si>
    <t xml:space="preserve">ПАО "Газпром </t>
  </si>
  <si>
    <t>№-с47 от 01.09.2023</t>
  </si>
  <si>
    <t>28-с47 от 01.09.2023</t>
  </si>
  <si>
    <t>29-с47 от 01.09.2023</t>
  </si>
  <si>
    <t>462-1/23 от 18.09.2023</t>
  </si>
  <si>
    <t>Медосмотр (7 чел)</t>
  </si>
  <si>
    <t>462/23м от 18.09.2023</t>
  </si>
  <si>
    <t>ООО Медицинский центр "Наша клиника"</t>
  </si>
  <si>
    <t>32-с47 от 02.10.2023</t>
  </si>
  <si>
    <t>30-с47 от 02.10.2023</t>
  </si>
  <si>
    <t>31-с47 от 02.10.2023</t>
  </si>
  <si>
    <t xml:space="preserve">21 ноября </t>
  </si>
  <si>
    <t>Контроль АПС</t>
  </si>
  <si>
    <t>344 линолеум</t>
  </si>
  <si>
    <t>226 Прочие услуги и работы</t>
  </si>
  <si>
    <t>226 Обучение руководителей</t>
  </si>
  <si>
    <t xml:space="preserve">21ноября </t>
  </si>
  <si>
    <t>30,11,2023</t>
  </si>
  <si>
    <t>Колос</t>
  </si>
  <si>
    <t>34-с47 от 01.11.2023</t>
  </si>
  <si>
    <t>35-с45 от 01.11.2023</t>
  </si>
  <si>
    <t>контур с медомостра 600.00</t>
  </si>
  <si>
    <t>дК2507878/23 от 04.12.2023</t>
  </si>
  <si>
    <t>СКБ Контур</t>
  </si>
  <si>
    <t>38-с47 от 01.12.2023</t>
  </si>
  <si>
    <t>39-с47 от 01.12.2023</t>
  </si>
  <si>
    <t>ооо Колос</t>
  </si>
  <si>
    <t>конфеты</t>
  </si>
  <si>
    <t>40-с47 от 01.12.2023</t>
  </si>
  <si>
    <t>108 от 23.11.2023</t>
  </si>
  <si>
    <t>ООО СПАСЭКСРЕРТ</t>
  </si>
  <si>
    <t>42-с47 от 01.12.2023</t>
  </si>
  <si>
    <t>канцтовары</t>
  </si>
  <si>
    <t>моющие</t>
  </si>
  <si>
    <t>43-с47 от 01.12.2023</t>
  </si>
  <si>
    <t>игрушки</t>
  </si>
  <si>
    <t>44- с47 от 01.12.2023</t>
  </si>
  <si>
    <t>42 от 04.12.2023</t>
  </si>
  <si>
    <t>ООО Бизнес школа</t>
  </si>
  <si>
    <t>45-с47 от 01.12.2023</t>
  </si>
  <si>
    <t>колос</t>
  </si>
  <si>
    <t>345  мягкий инвентарь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</si>
</sst>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\ mmm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rgb="FF0070C0"/>
      <name val="Arial"/>
      <family val="2"/>
      <charset val="204"/>
    </font>
    <font>
      <b/>
      <sz val="22"/>
      <color rgb="FF0070C0"/>
      <name val="Arial"/>
      <family val="2"/>
      <charset val="204"/>
    </font>
    <font>
      <b/>
      <sz val="14"/>
      <color theme="5" tint="-0.499984740745262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i/>
      <sz val="14"/>
      <color theme="1"/>
      <name val="Arial"/>
      <family val="2"/>
      <charset val="204"/>
    </font>
    <font>
      <sz val="14"/>
      <color theme="5" tint="-0.499984740745262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rgb="FF0070C0"/>
      <name val="Arial"/>
      <family val="2"/>
      <charset val="204"/>
    </font>
    <font>
      <i/>
      <sz val="14"/>
      <color rgb="FF0070C0"/>
      <name val="Arial"/>
      <family val="2"/>
      <charset val="204"/>
    </font>
    <font>
      <b/>
      <sz val="20"/>
      <color rgb="FF0070C0"/>
      <name val="Arial"/>
      <family val="2"/>
      <charset val="204"/>
    </font>
    <font>
      <b/>
      <sz val="22"/>
      <color rgb="FF00B050"/>
      <name val="Arial"/>
      <family val="2"/>
      <charset val="204"/>
    </font>
    <font>
      <sz val="14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36"/>
      <color theme="0"/>
      <name val="Arial"/>
      <family val="2"/>
      <charset val="204"/>
    </font>
    <font>
      <i/>
      <sz val="14"/>
      <color theme="5" tint="-0.499984740745262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1"/>
      <name val="Arial"/>
      <family val="2"/>
      <charset val="204"/>
    </font>
    <font>
      <sz val="18"/>
      <name val="Arial"/>
      <family val="2"/>
      <charset val="204"/>
    </font>
    <font>
      <sz val="20"/>
      <color theme="0"/>
      <name val="Arial"/>
      <family val="2"/>
      <charset val="204"/>
    </font>
    <font>
      <sz val="28"/>
      <name val="Arial"/>
      <family val="2"/>
      <charset val="204"/>
    </font>
    <font>
      <sz val="18"/>
      <name val="Century"/>
      <family val="1"/>
      <charset val="204"/>
    </font>
    <font>
      <sz val="14"/>
      <color rgb="FFFF0000"/>
      <name val="Arial"/>
      <family val="2"/>
      <charset val="204"/>
    </font>
    <font>
      <sz val="14"/>
      <color rgb="FF7030A0"/>
      <name val="Arial"/>
      <family val="2"/>
      <charset val="204"/>
    </font>
    <font>
      <b/>
      <i/>
      <sz val="18"/>
      <color rgb="FF7030A0"/>
      <name val="Arial"/>
      <family val="2"/>
      <charset val="204"/>
    </font>
    <font>
      <b/>
      <sz val="18"/>
      <color rgb="FF7030A0"/>
      <name val="Arial"/>
      <family val="2"/>
      <charset val="204"/>
    </font>
    <font>
      <sz val="18"/>
      <color rgb="FF7030A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63">
    <xf numFmtId="0" fontId="0" fillId="0" borderId="0" xfId="0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0" xfId="0" applyFont="1" applyBorder="1"/>
    <xf numFmtId="0" fontId="5" fillId="0" borderId="1" xfId="0" applyFont="1" applyBorder="1"/>
    <xf numFmtId="0" fontId="6" fillId="3" borderId="10" xfId="0" applyFont="1" applyFill="1" applyBorder="1" applyAlignment="1">
      <alignment horizontal="left"/>
    </xf>
    <xf numFmtId="4" fontId="6" fillId="3" borderId="11" xfId="0" applyNumberFormat="1" applyFont="1" applyFill="1" applyBorder="1" applyAlignment="1">
      <alignment horizontal="center"/>
    </xf>
    <xf numFmtId="4" fontId="6" fillId="3" borderId="11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right" vertical="top"/>
    </xf>
    <xf numFmtId="0" fontId="6" fillId="3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6" fillId="3" borderId="11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4" fontId="10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10" fillId="2" borderId="16" xfId="0" applyFont="1" applyFill="1" applyBorder="1" applyAlignment="1">
      <alignment horizontal="left"/>
    </xf>
    <xf numFmtId="4" fontId="10" fillId="2" borderId="17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4" fontId="6" fillId="2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" xfId="0" applyFont="1" applyFill="1" applyBorder="1"/>
    <xf numFmtId="0" fontId="10" fillId="0" borderId="16" xfId="0" applyFont="1" applyBorder="1" applyAlignment="1">
      <alignment horizontal="left"/>
    </xf>
    <xf numFmtId="4" fontId="5" fillId="0" borderId="17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 wrapText="1"/>
    </xf>
    <xf numFmtId="4" fontId="10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4" fontId="10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5" fillId="0" borderId="20" xfId="0" applyFont="1" applyBorder="1"/>
    <xf numFmtId="0" fontId="5" fillId="0" borderId="8" xfId="0" applyFont="1" applyBorder="1"/>
    <xf numFmtId="0" fontId="16" fillId="0" borderId="24" xfId="0" applyFont="1" applyBorder="1" applyAlignment="1">
      <alignment horizontal="center"/>
    </xf>
    <xf numFmtId="4" fontId="16" fillId="0" borderId="22" xfId="0" applyNumberFormat="1" applyFont="1" applyBorder="1" applyAlignment="1">
      <alignment horizontal="center"/>
    </xf>
    <xf numFmtId="4" fontId="16" fillId="0" borderId="2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9" xfId="0" applyFont="1" applyBorder="1"/>
    <xf numFmtId="0" fontId="17" fillId="7" borderId="1" xfId="0" applyFont="1" applyFill="1" applyBorder="1" applyAlignment="1">
      <alignment horizontal="left"/>
    </xf>
    <xf numFmtId="164" fontId="17" fillId="7" borderId="1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27" xfId="0" applyFont="1" applyBorder="1" applyAlignment="1">
      <alignment horizontal="left"/>
    </xf>
    <xf numFmtId="0" fontId="4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top"/>
    </xf>
    <xf numFmtId="10" fontId="9" fillId="3" borderId="11" xfId="0" applyNumberFormat="1" applyFont="1" applyFill="1" applyBorder="1"/>
    <xf numFmtId="0" fontId="6" fillId="3" borderId="12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/>
    </xf>
    <xf numFmtId="4" fontId="12" fillId="0" borderId="1" xfId="0" applyNumberFormat="1" applyFont="1" applyBorder="1"/>
    <xf numFmtId="0" fontId="10" fillId="0" borderId="4" xfId="0" applyFont="1" applyBorder="1"/>
    <xf numFmtId="4" fontId="6" fillId="3" borderId="11" xfId="0" applyNumberFormat="1" applyFont="1" applyFill="1" applyBorder="1"/>
    <xf numFmtId="0" fontId="6" fillId="3" borderId="11" xfId="0" applyFont="1" applyFill="1" applyBorder="1"/>
    <xf numFmtId="4" fontId="8" fillId="3" borderId="11" xfId="0" applyNumberFormat="1" applyFont="1" applyFill="1" applyBorder="1" applyAlignment="1">
      <alignment horizontal="center"/>
    </xf>
    <xf numFmtId="10" fontId="13" fillId="3" borderId="11" xfId="0" applyNumberFormat="1" applyFont="1" applyFill="1" applyBorder="1"/>
    <xf numFmtId="0" fontId="6" fillId="3" borderId="12" xfId="0" applyFont="1" applyFill="1" applyBorder="1"/>
    <xf numFmtId="4" fontId="1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0" fontId="10" fillId="2" borderId="4" xfId="0" applyFont="1" applyFill="1" applyBorder="1"/>
    <xf numFmtId="4" fontId="10" fillId="2" borderId="17" xfId="0" applyNumberFormat="1" applyFont="1" applyFill="1" applyBorder="1"/>
    <xf numFmtId="4" fontId="20" fillId="2" borderId="17" xfId="0" applyNumberFormat="1" applyFont="1" applyFill="1" applyBorder="1" applyAlignment="1">
      <alignment horizontal="center"/>
    </xf>
    <xf numFmtId="4" fontId="12" fillId="2" borderId="17" xfId="0" applyNumberFormat="1" applyFont="1" applyFill="1" applyBorder="1"/>
    <xf numFmtId="0" fontId="10" fillId="2" borderId="18" xfId="0" applyFont="1" applyFill="1" applyBorder="1"/>
    <xf numFmtId="4" fontId="6" fillId="3" borderId="2" xfId="0" applyNumberFormat="1" applyFont="1" applyFill="1" applyBorder="1"/>
    <xf numFmtId="0" fontId="6" fillId="3" borderId="2" xfId="0" applyFont="1" applyFill="1" applyBorder="1"/>
    <xf numFmtId="4" fontId="8" fillId="3" borderId="2" xfId="0" applyNumberFormat="1" applyFont="1" applyFill="1" applyBorder="1" applyAlignment="1">
      <alignment horizontal="center"/>
    </xf>
    <xf numFmtId="10" fontId="13" fillId="3" borderId="2" xfId="0" applyNumberFormat="1" applyFont="1" applyFill="1" applyBorder="1"/>
    <xf numFmtId="0" fontId="6" fillId="3" borderId="6" xfId="0" applyFont="1" applyFill="1" applyBorder="1"/>
    <xf numFmtId="4" fontId="6" fillId="2" borderId="1" xfId="0" applyNumberFormat="1" applyFont="1" applyFill="1" applyBorder="1"/>
    <xf numFmtId="4" fontId="11" fillId="2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4" fontId="5" fillId="0" borderId="17" xfId="0" applyNumberFormat="1" applyFont="1" applyBorder="1"/>
    <xf numFmtId="4" fontId="11" fillId="0" borderId="17" xfId="0" applyNumberFormat="1" applyFont="1" applyBorder="1" applyAlignment="1">
      <alignment horizontal="center"/>
    </xf>
    <xf numFmtId="4" fontId="12" fillId="0" borderId="17" xfId="0" applyNumberFormat="1" applyFont="1" applyBorder="1"/>
    <xf numFmtId="0" fontId="5" fillId="0" borderId="18" xfId="0" applyFont="1" applyBorder="1"/>
    <xf numFmtId="4" fontId="5" fillId="0" borderId="1" xfId="0" applyNumberFormat="1" applyFont="1" applyBorder="1"/>
    <xf numFmtId="4" fontId="11" fillId="0" borderId="1" xfId="0" applyNumberFormat="1" applyFont="1" applyBorder="1" applyAlignment="1">
      <alignment horizontal="center"/>
    </xf>
    <xf numFmtId="0" fontId="5" fillId="0" borderId="4" xfId="0" applyFont="1" applyBorder="1"/>
    <xf numFmtId="4" fontId="10" fillId="0" borderId="8" xfId="0" applyNumberFormat="1" applyFont="1" applyBorder="1"/>
    <xf numFmtId="4" fontId="20" fillId="0" borderId="8" xfId="0" applyNumberFormat="1" applyFont="1" applyBorder="1" applyAlignment="1">
      <alignment horizontal="center"/>
    </xf>
    <xf numFmtId="4" fontId="12" fillId="0" borderId="8" xfId="0" applyNumberFormat="1" applyFont="1" applyBorder="1"/>
    <xf numFmtId="0" fontId="10" fillId="0" borderId="9" xfId="0" applyFont="1" applyBorder="1"/>
    <xf numFmtId="0" fontId="10" fillId="0" borderId="1" xfId="0" applyFont="1" applyBorder="1"/>
    <xf numFmtId="10" fontId="12" fillId="0" borderId="1" xfId="0" applyNumberFormat="1" applyFont="1" applyBorder="1"/>
    <xf numFmtId="0" fontId="5" fillId="0" borderId="17" xfId="0" applyFont="1" applyBorder="1"/>
    <xf numFmtId="10" fontId="12" fillId="0" borderId="17" xfId="0" applyNumberFormat="1" applyFont="1" applyBorder="1"/>
    <xf numFmtId="4" fontId="10" fillId="0" borderId="17" xfId="0" applyNumberFormat="1" applyFont="1" applyBorder="1"/>
    <xf numFmtId="0" fontId="10" fillId="0" borderId="17" xfId="0" applyFont="1" applyBorder="1"/>
    <xf numFmtId="4" fontId="20" fillId="0" borderId="17" xfId="0" applyNumberFormat="1" applyFont="1" applyBorder="1" applyAlignment="1">
      <alignment horizontal="center"/>
    </xf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0" fontId="12" fillId="0" borderId="2" xfId="0" applyNumberFormat="1" applyFont="1" applyBorder="1"/>
    <xf numFmtId="0" fontId="21" fillId="5" borderId="3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4" fontId="10" fillId="5" borderId="1" xfId="0" applyNumberFormat="1" applyFont="1" applyFill="1" applyBorder="1"/>
    <xf numFmtId="0" fontId="10" fillId="5" borderId="1" xfId="0" applyFont="1" applyFill="1" applyBorder="1"/>
    <xf numFmtId="4" fontId="10" fillId="5" borderId="2" xfId="0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center"/>
    </xf>
    <xf numFmtId="10" fontId="12" fillId="5" borderId="2" xfId="0" applyNumberFormat="1" applyFont="1" applyFill="1" applyBorder="1"/>
    <xf numFmtId="0" fontId="10" fillId="5" borderId="4" xfId="0" applyFont="1" applyFill="1" applyBorder="1"/>
    <xf numFmtId="0" fontId="10" fillId="0" borderId="1" xfId="0" applyFont="1" applyBorder="1" applyAlignment="1">
      <alignment horizontal="left"/>
    </xf>
    <xf numFmtId="0" fontId="15" fillId="3" borderId="10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10" fontId="12" fillId="0" borderId="13" xfId="0" applyNumberFormat="1" applyFont="1" applyBorder="1"/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18" fillId="7" borderId="1" xfId="0" applyNumberFormat="1" applyFont="1" applyFill="1" applyBorder="1" applyAlignment="1">
      <alignment horizontal="center"/>
    </xf>
    <xf numFmtId="4" fontId="5" fillId="4" borderId="0" xfId="0" applyNumberFormat="1" applyFont="1" applyFill="1" applyBorder="1" applyAlignment="1">
      <alignment horizontal="center"/>
    </xf>
    <xf numFmtId="10" fontId="12" fillId="2" borderId="1" xfId="0" applyNumberFormat="1" applyFont="1" applyFill="1" applyBorder="1"/>
    <xf numFmtId="10" fontId="12" fillId="2" borderId="17" xfId="0" applyNumberFormat="1" applyFont="1" applyFill="1" applyBorder="1"/>
    <xf numFmtId="4" fontId="8" fillId="2" borderId="1" xfId="0" applyNumberFormat="1" applyFont="1" applyFill="1" applyBorder="1" applyAlignment="1">
      <alignment horizontal="right"/>
    </xf>
    <xf numFmtId="10" fontId="12" fillId="0" borderId="8" xfId="0" applyNumberFormat="1" applyFont="1" applyBorder="1"/>
    <xf numFmtId="10" fontId="12" fillId="0" borderId="22" xfId="0" applyNumberFormat="1" applyFont="1" applyBorder="1"/>
    <xf numFmtId="4" fontId="5" fillId="0" borderId="0" xfId="0" applyNumberFormat="1" applyFont="1" applyBorder="1" applyAlignment="1">
      <alignment horizontal="center"/>
    </xf>
    <xf numFmtId="4" fontId="4" fillId="4" borderId="0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" xfId="0" applyFont="1" applyFill="1" applyBorder="1"/>
    <xf numFmtId="0" fontId="10" fillId="0" borderId="3" xfId="0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/>
    <xf numFmtId="0" fontId="10" fillId="0" borderId="3" xfId="0" applyFont="1" applyFill="1" applyBorder="1" applyAlignment="1">
      <alignment horizontal="left" wrapText="1"/>
    </xf>
    <xf numFmtId="10" fontId="12" fillId="0" borderId="1" xfId="0" applyNumberFormat="1" applyFont="1" applyFill="1" applyBorder="1"/>
    <xf numFmtId="0" fontId="10" fillId="0" borderId="4" xfId="0" applyFont="1" applyFill="1" applyBorder="1"/>
    <xf numFmtId="4" fontId="5" fillId="0" borderId="1" xfId="0" applyNumberFormat="1" applyFont="1" applyFill="1" applyBorder="1"/>
    <xf numFmtId="0" fontId="5" fillId="0" borderId="4" xfId="0" applyFont="1" applyFill="1" applyBorder="1"/>
    <xf numFmtId="0" fontId="10" fillId="2" borderId="3" xfId="0" applyFont="1" applyFill="1" applyBorder="1" applyAlignment="1">
      <alignment horizontal="left" wrapText="1"/>
    </xf>
    <xf numFmtId="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5" fillId="2" borderId="16" xfId="0" applyFont="1" applyFill="1" applyBorder="1" applyAlignment="1">
      <alignment horizontal="left" wrapText="1"/>
    </xf>
    <xf numFmtId="4" fontId="5" fillId="2" borderId="17" xfId="0" applyNumberFormat="1" applyFont="1" applyFill="1" applyBorder="1" applyAlignment="1">
      <alignment horizontal="center"/>
    </xf>
    <xf numFmtId="4" fontId="5" fillId="2" borderId="17" xfId="0" applyNumberFormat="1" applyFont="1" applyFill="1" applyBorder="1"/>
    <xf numFmtId="0" fontId="5" fillId="2" borderId="17" xfId="0" applyFont="1" applyFill="1" applyBorder="1"/>
    <xf numFmtId="164" fontId="17" fillId="9" borderId="1" xfId="0" applyNumberFormat="1" applyFont="1" applyFill="1" applyBorder="1" applyAlignment="1">
      <alignment horizontal="left"/>
    </xf>
    <xf numFmtId="4" fontId="22" fillId="9" borderId="1" xfId="0" applyNumberFormat="1" applyFont="1" applyFill="1" applyBorder="1" applyAlignment="1">
      <alignment horizontal="center"/>
    </xf>
    <xf numFmtId="4" fontId="18" fillId="9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" fontId="24" fillId="9" borderId="1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0" fontId="23" fillId="0" borderId="21" xfId="0" applyFont="1" applyFill="1" applyBorder="1"/>
    <xf numFmtId="0" fontId="23" fillId="0" borderId="0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left"/>
    </xf>
    <xf numFmtId="4" fontId="23" fillId="0" borderId="0" xfId="0" applyNumberFormat="1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right"/>
    </xf>
    <xf numFmtId="4" fontId="23" fillId="0" borderId="17" xfId="0" applyNumberFormat="1" applyFont="1" applyFill="1" applyBorder="1" applyAlignment="1">
      <alignment horizontal="center"/>
    </xf>
    <xf numFmtId="0" fontId="23" fillId="0" borderId="29" xfId="0" applyFont="1" applyFill="1" applyBorder="1"/>
    <xf numFmtId="4" fontId="23" fillId="0" borderId="1" xfId="0" applyNumberFormat="1" applyFont="1" applyFill="1" applyBorder="1" applyAlignment="1">
      <alignment horizontal="center"/>
    </xf>
    <xf numFmtId="4" fontId="23" fillId="8" borderId="1" xfId="0" applyNumberFormat="1" applyFont="1" applyFill="1" applyBorder="1" applyAlignment="1">
      <alignment horizontal="right"/>
    </xf>
    <xf numFmtId="0" fontId="23" fillId="8" borderId="21" xfId="0" applyFont="1" applyFill="1" applyBorder="1"/>
    <xf numFmtId="0" fontId="23" fillId="8" borderId="0" xfId="0" applyFont="1" applyFill="1" applyBorder="1"/>
    <xf numFmtId="0" fontId="23" fillId="8" borderId="1" xfId="0" applyFont="1" applyFill="1" applyBorder="1"/>
    <xf numFmtId="0" fontId="23" fillId="0" borderId="7" xfId="0" applyFont="1" applyFill="1" applyBorder="1" applyAlignment="1">
      <alignment horizontal="left" wrapText="1"/>
    </xf>
    <xf numFmtId="0" fontId="23" fillId="0" borderId="8" xfId="0" applyFont="1" applyFill="1" applyBorder="1" applyAlignment="1">
      <alignment horizontal="right"/>
    </xf>
    <xf numFmtId="4" fontId="23" fillId="0" borderId="8" xfId="0" applyNumberFormat="1" applyFont="1" applyFill="1" applyBorder="1" applyAlignment="1">
      <alignment horizontal="right"/>
    </xf>
    <xf numFmtId="0" fontId="23" fillId="0" borderId="20" xfId="0" applyFont="1" applyFill="1" applyBorder="1"/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left" wrapText="1"/>
    </xf>
    <xf numFmtId="0" fontId="23" fillId="0" borderId="26" xfId="0" applyFont="1" applyFill="1" applyBorder="1"/>
    <xf numFmtId="0" fontId="23" fillId="0" borderId="34" xfId="0" applyFont="1" applyFill="1" applyBorder="1"/>
    <xf numFmtId="4" fontId="23" fillId="0" borderId="13" xfId="0" applyNumberFormat="1" applyFont="1" applyFill="1" applyBorder="1" applyAlignment="1">
      <alignment horizontal="right"/>
    </xf>
    <xf numFmtId="0" fontId="23" fillId="0" borderId="19" xfId="0" applyFont="1" applyFill="1" applyBorder="1"/>
    <xf numFmtId="0" fontId="23" fillId="0" borderId="33" xfId="0" applyFont="1" applyFill="1" applyBorder="1"/>
    <xf numFmtId="0" fontId="23" fillId="0" borderId="8" xfId="0" applyFont="1" applyFill="1" applyBorder="1"/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right"/>
    </xf>
    <xf numFmtId="9" fontId="23" fillId="0" borderId="0" xfId="0" applyNumberFormat="1" applyFont="1" applyFill="1" applyBorder="1"/>
    <xf numFmtId="4" fontId="23" fillId="0" borderId="0" xfId="0" applyNumberFormat="1" applyFont="1" applyFill="1" applyBorder="1" applyAlignment="1">
      <alignment horizontal="right"/>
    </xf>
    <xf numFmtId="0" fontId="23" fillId="8" borderId="0" xfId="0" applyFont="1" applyFill="1" applyBorder="1" applyAlignment="1">
      <alignment horizontal="left"/>
    </xf>
    <xf numFmtId="0" fontId="23" fillId="8" borderId="0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right"/>
    </xf>
    <xf numFmtId="9" fontId="23" fillId="8" borderId="0" xfId="0" applyNumberFormat="1" applyFont="1" applyFill="1" applyBorder="1"/>
    <xf numFmtId="0" fontId="23" fillId="8" borderId="19" xfId="0" applyFont="1" applyFill="1" applyBorder="1"/>
    <xf numFmtId="0" fontId="23" fillId="8" borderId="1" xfId="0" applyFont="1" applyFill="1" applyBorder="1" applyAlignment="1">
      <alignment horizontal="left"/>
    </xf>
    <xf numFmtId="0" fontId="23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right"/>
    </xf>
    <xf numFmtId="9" fontId="23" fillId="8" borderId="1" xfId="0" applyNumberFormat="1" applyFont="1" applyFill="1" applyBorder="1"/>
    <xf numFmtId="0" fontId="23" fillId="0" borderId="8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right" vertical="top" wrapText="1"/>
    </xf>
    <xf numFmtId="9" fontId="23" fillId="0" borderId="8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left"/>
    </xf>
    <xf numFmtId="4" fontId="23" fillId="10" borderId="11" xfId="0" applyNumberFormat="1" applyFont="1" applyFill="1" applyBorder="1" applyAlignment="1">
      <alignment horizontal="center"/>
    </xf>
    <xf numFmtId="4" fontId="23" fillId="10" borderId="11" xfId="0" applyNumberFormat="1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right" vertical="center"/>
    </xf>
    <xf numFmtId="4" fontId="23" fillId="10" borderId="11" xfId="0" applyNumberFormat="1" applyFont="1" applyFill="1" applyBorder="1" applyAlignment="1">
      <alignment horizontal="right" vertical="center"/>
    </xf>
    <xf numFmtId="4" fontId="23" fillId="10" borderId="11" xfId="0" applyNumberFormat="1" applyFont="1" applyFill="1" applyBorder="1" applyAlignment="1">
      <alignment horizontal="right" vertical="top"/>
    </xf>
    <xf numFmtId="0" fontId="23" fillId="10" borderId="11" xfId="0" applyFont="1" applyFill="1" applyBorder="1" applyAlignment="1">
      <alignment horizontal="center" vertical="center"/>
    </xf>
    <xf numFmtId="0" fontId="23" fillId="10" borderId="28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right"/>
    </xf>
    <xf numFmtId="4" fontId="23" fillId="10" borderId="11" xfId="0" applyNumberFormat="1" applyFont="1" applyFill="1" applyBorder="1" applyAlignment="1">
      <alignment horizontal="right"/>
    </xf>
    <xf numFmtId="0" fontId="23" fillId="10" borderId="28" xfId="0" applyFont="1" applyFill="1" applyBorder="1"/>
    <xf numFmtId="0" fontId="23" fillId="10" borderId="5" xfId="0" applyFont="1" applyFill="1" applyBorder="1" applyAlignment="1">
      <alignment horizontal="left"/>
    </xf>
    <xf numFmtId="4" fontId="23" fillId="10" borderId="2" xfId="0" applyNumberFormat="1" applyFont="1" applyFill="1" applyBorder="1" applyAlignment="1">
      <alignment horizontal="center"/>
    </xf>
    <xf numFmtId="0" fontId="23" fillId="10" borderId="2" xfId="0" applyFont="1" applyFill="1" applyBorder="1" applyAlignment="1">
      <alignment horizontal="right"/>
    </xf>
    <xf numFmtId="4" fontId="23" fillId="10" borderId="2" xfId="0" applyNumberFormat="1" applyFont="1" applyFill="1" applyBorder="1" applyAlignment="1">
      <alignment horizontal="right"/>
    </xf>
    <xf numFmtId="0" fontId="23" fillId="10" borderId="26" xfId="0" applyFont="1" applyFill="1" applyBorder="1"/>
    <xf numFmtId="0" fontId="23" fillId="10" borderId="10" xfId="0" applyFont="1" applyFill="1" applyBorder="1" applyAlignment="1">
      <alignment horizontal="left" wrapText="1"/>
    </xf>
    <xf numFmtId="0" fontId="23" fillId="10" borderId="5" xfId="0" applyFont="1" applyFill="1" applyBorder="1" applyAlignment="1">
      <alignment horizontal="left" wrapText="1"/>
    </xf>
    <xf numFmtId="0" fontId="23" fillId="0" borderId="3" xfId="0" applyFont="1" applyFill="1" applyBorder="1" applyAlignment="1">
      <alignment horizontal="left" wrapText="1"/>
    </xf>
    <xf numFmtId="0" fontId="23" fillId="0" borderId="24" xfId="0" applyFont="1" applyFill="1" applyBorder="1" applyAlignment="1">
      <alignment horizontal="center"/>
    </xf>
    <xf numFmtId="4" fontId="23" fillId="0" borderId="22" xfId="0" applyNumberFormat="1" applyFont="1" applyFill="1" applyBorder="1" applyAlignment="1">
      <alignment horizontal="center"/>
    </xf>
    <xf numFmtId="4" fontId="23" fillId="0" borderId="22" xfId="0" applyNumberFormat="1" applyFont="1" applyFill="1" applyBorder="1" applyAlignment="1">
      <alignment horizontal="right"/>
    </xf>
    <xf numFmtId="0" fontId="23" fillId="0" borderId="23" xfId="0" applyFont="1" applyFill="1" applyBorder="1" applyAlignment="1">
      <alignment horizontal="center"/>
    </xf>
    <xf numFmtId="9" fontId="23" fillId="10" borderId="11" xfId="0" applyNumberFormat="1" applyFont="1" applyFill="1" applyBorder="1"/>
    <xf numFmtId="0" fontId="23" fillId="0" borderId="3" xfId="0" applyFont="1" applyFill="1" applyBorder="1" applyAlignment="1">
      <alignment horizontal="left"/>
    </xf>
    <xf numFmtId="9" fontId="23" fillId="0" borderId="1" xfId="0" applyNumberFormat="1" applyFont="1" applyFill="1" applyBorder="1"/>
    <xf numFmtId="4" fontId="23" fillId="0" borderId="1" xfId="0" applyNumberFormat="1" applyFont="1" applyFill="1" applyBorder="1"/>
    <xf numFmtId="4" fontId="23" fillId="10" borderId="1" xfId="0" applyNumberFormat="1" applyFont="1" applyFill="1" applyBorder="1"/>
    <xf numFmtId="0" fontId="23" fillId="0" borderId="16" xfId="0" applyFont="1" applyFill="1" applyBorder="1" applyAlignment="1">
      <alignment horizontal="left"/>
    </xf>
    <xf numFmtId="9" fontId="23" fillId="0" borderId="17" xfId="0" applyNumberFormat="1" applyFont="1" applyFill="1" applyBorder="1"/>
    <xf numFmtId="9" fontId="23" fillId="10" borderId="2" xfId="0" applyNumberFormat="1" applyFont="1" applyFill="1" applyBorder="1"/>
    <xf numFmtId="0" fontId="23" fillId="0" borderId="16" xfId="0" applyFont="1" applyFill="1" applyBorder="1" applyAlignment="1">
      <alignment horizontal="left" wrapText="1"/>
    </xf>
    <xf numFmtId="0" fontId="23" fillId="8" borderId="3" xfId="0" applyFont="1" applyFill="1" applyBorder="1" applyAlignment="1">
      <alignment horizontal="left" wrapText="1"/>
    </xf>
    <xf numFmtId="4" fontId="23" fillId="8" borderId="1" xfId="0" applyNumberFormat="1" applyFont="1" applyFill="1" applyBorder="1"/>
    <xf numFmtId="0" fontId="25" fillId="6" borderId="3" xfId="0" applyFont="1" applyFill="1" applyBorder="1" applyAlignment="1">
      <alignment horizontal="left" wrapText="1"/>
    </xf>
    <xf numFmtId="9" fontId="23" fillId="0" borderId="8" xfId="0" applyNumberFormat="1" applyFont="1" applyFill="1" applyBorder="1"/>
    <xf numFmtId="4" fontId="23" fillId="0" borderId="8" xfId="0" applyNumberFormat="1" applyFont="1" applyFill="1" applyBorder="1"/>
    <xf numFmtId="0" fontId="26" fillId="0" borderId="1" xfId="0" applyFont="1" applyFill="1" applyBorder="1" applyAlignment="1">
      <alignment horizontal="left" wrapText="1"/>
    </xf>
    <xf numFmtId="4" fontId="23" fillId="10" borderId="2" xfId="0" applyNumberFormat="1" applyFont="1" applyFill="1" applyBorder="1"/>
    <xf numFmtId="0" fontId="23" fillId="0" borderId="32" xfId="0" applyFont="1" applyFill="1" applyBorder="1" applyAlignment="1">
      <alignment horizontal="left" wrapText="1"/>
    </xf>
    <xf numFmtId="0" fontId="23" fillId="0" borderId="17" xfId="0" applyFont="1" applyFill="1" applyBorder="1" applyAlignment="1">
      <alignment horizontal="right"/>
    </xf>
    <xf numFmtId="4" fontId="23" fillId="0" borderId="2" xfId="0" applyNumberFormat="1" applyFont="1" applyFill="1" applyBorder="1" applyAlignment="1">
      <alignment horizontal="right"/>
    </xf>
    <xf numFmtId="9" fontId="23" fillId="0" borderId="2" xfId="0" applyNumberFormat="1" applyFont="1" applyFill="1" applyBorder="1"/>
    <xf numFmtId="0" fontId="23" fillId="0" borderId="30" xfId="0" applyFont="1" applyFill="1" applyBorder="1" applyAlignment="1">
      <alignment horizontal="left"/>
    </xf>
    <xf numFmtId="9" fontId="23" fillId="0" borderId="13" xfId="0" applyNumberFormat="1" applyFont="1" applyFill="1" applyBorder="1"/>
    <xf numFmtId="4" fontId="23" fillId="0" borderId="2" xfId="0" applyNumberFormat="1" applyFont="1" applyFill="1" applyBorder="1"/>
    <xf numFmtId="0" fontId="23" fillId="0" borderId="31" xfId="0" applyFont="1" applyFill="1" applyBorder="1"/>
    <xf numFmtId="9" fontId="23" fillId="0" borderId="22" xfId="0" applyNumberFormat="1" applyFont="1" applyFill="1" applyBorder="1"/>
    <xf numFmtId="0" fontId="6" fillId="10" borderId="10" xfId="0" applyFont="1" applyFill="1" applyBorder="1" applyAlignment="1">
      <alignment horizontal="left" wrapText="1"/>
    </xf>
    <xf numFmtId="4" fontId="6" fillId="10" borderId="11" xfId="0" applyNumberFormat="1" applyFont="1" applyFill="1" applyBorder="1" applyAlignment="1">
      <alignment horizontal="center"/>
    </xf>
    <xf numFmtId="4" fontId="6" fillId="10" borderId="11" xfId="0" applyNumberFormat="1" applyFont="1" applyFill="1" applyBorder="1"/>
    <xf numFmtId="0" fontId="6" fillId="10" borderId="11" xfId="0" applyFont="1" applyFill="1" applyBorder="1"/>
    <xf numFmtId="4" fontId="6" fillId="10" borderId="11" xfId="0" applyNumberFormat="1" applyFont="1" applyFill="1" applyBorder="1" applyAlignment="1">
      <alignment horizontal="right"/>
    </xf>
    <xf numFmtId="4" fontId="11" fillId="10" borderId="11" xfId="0" applyNumberFormat="1" applyFont="1" applyFill="1" applyBorder="1" applyAlignment="1">
      <alignment horizontal="center"/>
    </xf>
    <xf numFmtId="0" fontId="6" fillId="10" borderId="28" xfId="0" applyFont="1" applyFill="1" applyBorder="1"/>
    <xf numFmtId="0" fontId="16" fillId="10" borderId="24" xfId="0" applyFont="1" applyFill="1" applyBorder="1" applyAlignment="1">
      <alignment horizontal="center"/>
    </xf>
    <xf numFmtId="4" fontId="16" fillId="10" borderId="22" xfId="0" applyNumberFormat="1" applyFont="1" applyFill="1" applyBorder="1" applyAlignment="1">
      <alignment horizontal="center"/>
    </xf>
    <xf numFmtId="0" fontId="16" fillId="10" borderId="22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10" fontId="6" fillId="10" borderId="11" xfId="0" applyNumberFormat="1" applyFont="1" applyFill="1" applyBorder="1"/>
    <xf numFmtId="0" fontId="5" fillId="0" borderId="3" xfId="0" applyFont="1" applyBorder="1" applyAlignment="1">
      <alignment horizontal="left"/>
    </xf>
    <xf numFmtId="4" fontId="5" fillId="0" borderId="2" xfId="0" applyNumberFormat="1" applyFont="1" applyBorder="1" applyAlignment="1">
      <alignment horizontal="right"/>
    </xf>
    <xf numFmtId="10" fontId="27" fillId="0" borderId="2" xfId="0" applyNumberFormat="1" applyFont="1" applyBorder="1"/>
    <xf numFmtId="0" fontId="5" fillId="0" borderId="16" xfId="0" applyFont="1" applyBorder="1" applyAlignment="1">
      <alignment horizontal="left"/>
    </xf>
    <xf numFmtId="4" fontId="5" fillId="0" borderId="13" xfId="0" applyNumberFormat="1" applyFont="1" applyBorder="1" applyAlignment="1">
      <alignment horizontal="right"/>
    </xf>
    <xf numFmtId="10" fontId="27" fillId="0" borderId="13" xfId="0" applyNumberFormat="1" applyFont="1" applyBorder="1"/>
    <xf numFmtId="0" fontId="5" fillId="0" borderId="29" xfId="0" applyFont="1" applyBorder="1"/>
    <xf numFmtId="10" fontId="27" fillId="10" borderId="22" xfId="0" applyNumberFormat="1" applyFont="1" applyFill="1" applyBorder="1"/>
    <xf numFmtId="4" fontId="22" fillId="11" borderId="1" xfId="0" applyNumberFormat="1" applyFont="1" applyFill="1" applyBorder="1" applyAlignment="1">
      <alignment horizontal="center"/>
    </xf>
    <xf numFmtId="4" fontId="22" fillId="7" borderId="1" xfId="0" applyNumberFormat="1" applyFont="1" applyFill="1" applyBorder="1" applyAlignment="1">
      <alignment horizontal="center"/>
    </xf>
    <xf numFmtId="4" fontId="18" fillId="12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right"/>
    </xf>
    <xf numFmtId="0" fontId="23" fillId="4" borderId="8" xfId="0" applyFont="1" applyFill="1" applyBorder="1" applyAlignment="1">
      <alignment horizontal="center" vertical="top" wrapText="1"/>
    </xf>
    <xf numFmtId="2" fontId="5" fillId="0" borderId="1" xfId="0" applyNumberFormat="1" applyFont="1" applyBorder="1"/>
    <xf numFmtId="4" fontId="23" fillId="2" borderId="1" xfId="0" applyNumberFormat="1" applyFont="1" applyFill="1" applyBorder="1" applyAlignment="1">
      <alignment horizontal="center"/>
    </xf>
    <xf numFmtId="4" fontId="23" fillId="2" borderId="1" xfId="0" applyNumberFormat="1" applyFont="1" applyFill="1" applyBorder="1" applyAlignment="1">
      <alignment horizontal="right"/>
    </xf>
    <xf numFmtId="4" fontId="23" fillId="2" borderId="17" xfId="0" applyNumberFormat="1" applyFont="1" applyFill="1" applyBorder="1" applyAlignment="1">
      <alignment horizontal="center"/>
    </xf>
    <xf numFmtId="4" fontId="23" fillId="2" borderId="17" xfId="0" applyNumberFormat="1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4" fontId="23" fillId="2" borderId="8" xfId="0" applyNumberFormat="1" applyFont="1" applyFill="1" applyBorder="1" applyAlignment="1">
      <alignment horizontal="center"/>
    </xf>
    <xf numFmtId="0" fontId="23" fillId="2" borderId="8" xfId="0" applyFont="1" applyFill="1" applyBorder="1" applyAlignment="1">
      <alignment horizontal="right"/>
    </xf>
    <xf numFmtId="0" fontId="26" fillId="2" borderId="1" xfId="0" applyFont="1" applyFill="1" applyBorder="1"/>
    <xf numFmtId="4" fontId="23" fillId="2" borderId="8" xfId="0" applyNumberFormat="1" applyFont="1" applyFill="1" applyBorder="1" applyAlignment="1">
      <alignment horizontal="right"/>
    </xf>
    <xf numFmtId="0" fontId="23" fillId="2" borderId="17" xfId="0" applyFont="1" applyFill="1" applyBorder="1" applyAlignment="1">
      <alignment horizontal="right"/>
    </xf>
    <xf numFmtId="4" fontId="23" fillId="2" borderId="13" xfId="0" applyNumberFormat="1" applyFont="1" applyFill="1" applyBorder="1" applyAlignment="1">
      <alignment horizontal="center"/>
    </xf>
    <xf numFmtId="0" fontId="23" fillId="2" borderId="13" xfId="0" applyFont="1" applyFill="1" applyBorder="1" applyAlignment="1">
      <alignment horizontal="right"/>
    </xf>
    <xf numFmtId="164" fontId="23" fillId="2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/>
    <xf numFmtId="4" fontId="11" fillId="2" borderId="8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10" fontId="27" fillId="2" borderId="2" xfId="0" applyNumberFormat="1" applyFont="1" applyFill="1" applyBorder="1"/>
    <xf numFmtId="0" fontId="5" fillId="2" borderId="21" xfId="0" applyFont="1" applyFill="1" applyBorder="1"/>
    <xf numFmtId="0" fontId="5" fillId="2" borderId="0" xfId="0" applyFont="1" applyFill="1" applyBorder="1"/>
    <xf numFmtId="4" fontId="28" fillId="2" borderId="1" xfId="0" applyNumberFormat="1" applyFont="1" applyFill="1" applyBorder="1"/>
    <xf numFmtId="4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right"/>
    </xf>
    <xf numFmtId="4" fontId="25" fillId="2" borderId="1" xfId="0" applyNumberFormat="1" applyFont="1" applyFill="1" applyBorder="1" applyAlignment="1">
      <alignment horizontal="right"/>
    </xf>
    <xf numFmtId="9" fontId="25" fillId="2" borderId="1" xfId="0" applyNumberFormat="1" applyFont="1" applyFill="1" applyBorder="1"/>
    <xf numFmtId="4" fontId="25" fillId="2" borderId="1" xfId="0" applyNumberFormat="1" applyFont="1" applyFill="1" applyBorder="1"/>
    <xf numFmtId="0" fontId="25" fillId="2" borderId="21" xfId="0" applyFont="1" applyFill="1" applyBorder="1"/>
    <xf numFmtId="0" fontId="25" fillId="2" borderId="0" xfId="0" applyFont="1" applyFill="1" applyBorder="1"/>
    <xf numFmtId="0" fontId="23" fillId="2" borderId="0" xfId="0" applyFont="1" applyFill="1" applyBorder="1"/>
    <xf numFmtId="4" fontId="29" fillId="2" borderId="8" xfId="0" applyNumberFormat="1" applyFont="1" applyFill="1" applyBorder="1" applyAlignment="1">
      <alignment horizontal="left"/>
    </xf>
    <xf numFmtId="4" fontId="29" fillId="2" borderId="1" xfId="0" applyNumberFormat="1" applyFont="1" applyFill="1" applyBorder="1" applyAlignment="1">
      <alignment horizontal="left"/>
    </xf>
    <xf numFmtId="4" fontId="30" fillId="2" borderId="1" xfId="0" applyNumberFormat="1" applyFont="1" applyFill="1" applyBorder="1" applyAlignment="1">
      <alignment horizontal="left"/>
    </xf>
    <xf numFmtId="4" fontId="31" fillId="2" borderId="1" xfId="0" applyNumberFormat="1" applyFont="1" applyFill="1" applyBorder="1" applyAlignment="1">
      <alignment horizontal="left"/>
    </xf>
    <xf numFmtId="0" fontId="23" fillId="13" borderId="3" xfId="0" applyFont="1" applyFill="1" applyBorder="1" applyAlignment="1">
      <alignment horizontal="left" wrapText="1"/>
    </xf>
    <xf numFmtId="4" fontId="23" fillId="13" borderId="1" xfId="0" applyNumberFormat="1" applyFont="1" applyFill="1" applyBorder="1" applyAlignment="1">
      <alignment horizontal="center"/>
    </xf>
    <xf numFmtId="4" fontId="23" fillId="13" borderId="1" xfId="0" applyNumberFormat="1" applyFont="1" applyFill="1" applyBorder="1" applyAlignment="1">
      <alignment horizontal="right"/>
    </xf>
    <xf numFmtId="9" fontId="23" fillId="13" borderId="1" xfId="0" applyNumberFormat="1" applyFont="1" applyFill="1" applyBorder="1"/>
    <xf numFmtId="4" fontId="23" fillId="13" borderId="1" xfId="0" applyNumberFormat="1" applyFont="1" applyFill="1" applyBorder="1"/>
    <xf numFmtId="0" fontId="23" fillId="13" borderId="21" xfId="0" applyFont="1" applyFill="1" applyBorder="1"/>
    <xf numFmtId="0" fontId="23" fillId="13" borderId="0" xfId="0" applyFont="1" applyFill="1" applyBorder="1"/>
    <xf numFmtId="0" fontId="23" fillId="13" borderId="1" xfId="0" applyFont="1" applyFill="1" applyBorder="1"/>
    <xf numFmtId="4" fontId="31" fillId="13" borderId="1" xfId="0" applyNumberFormat="1" applyFont="1" applyFill="1" applyBorder="1" applyAlignment="1">
      <alignment horizontal="center"/>
    </xf>
    <xf numFmtId="0" fontId="31" fillId="0" borderId="8" xfId="0" applyFont="1" applyFill="1" applyBorder="1" applyAlignment="1">
      <alignment horizontal="left" vertical="top" wrapText="1"/>
    </xf>
    <xf numFmtId="4" fontId="31" fillId="10" borderId="11" xfId="0" applyNumberFormat="1" applyFont="1" applyFill="1" applyBorder="1" applyAlignment="1">
      <alignment horizontal="left"/>
    </xf>
    <xf numFmtId="4" fontId="31" fillId="0" borderId="1" xfId="0" applyNumberFormat="1" applyFont="1" applyFill="1" applyBorder="1" applyAlignment="1">
      <alignment horizontal="left"/>
    </xf>
    <xf numFmtId="4" fontId="31" fillId="0" borderId="17" xfId="0" applyNumberFormat="1" applyFont="1" applyFill="1" applyBorder="1" applyAlignment="1">
      <alignment horizontal="left"/>
    </xf>
    <xf numFmtId="4" fontId="31" fillId="10" borderId="2" xfId="0" applyNumberFormat="1" applyFont="1" applyFill="1" applyBorder="1" applyAlignment="1">
      <alignment horizontal="left"/>
    </xf>
    <xf numFmtId="4" fontId="31" fillId="2" borderId="17" xfId="0" applyNumberFormat="1" applyFont="1" applyFill="1" applyBorder="1" applyAlignment="1">
      <alignment horizontal="left"/>
    </xf>
    <xf numFmtId="4" fontId="31" fillId="0" borderId="8" xfId="0" applyNumberFormat="1" applyFont="1" applyFill="1" applyBorder="1" applyAlignment="1">
      <alignment horizontal="left"/>
    </xf>
    <xf numFmtId="4" fontId="31" fillId="2" borderId="8" xfId="0" applyNumberFormat="1" applyFont="1" applyFill="1" applyBorder="1" applyAlignment="1">
      <alignment horizontal="left"/>
    </xf>
    <xf numFmtId="4" fontId="31" fillId="2" borderId="13" xfId="0" applyNumberFormat="1" applyFont="1" applyFill="1" applyBorder="1" applyAlignment="1">
      <alignment horizontal="left"/>
    </xf>
    <xf numFmtId="4" fontId="31" fillId="0" borderId="22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" fontId="31" fillId="0" borderId="0" xfId="0" applyNumberFormat="1" applyFont="1" applyFill="1" applyBorder="1" applyAlignment="1">
      <alignment horizontal="left"/>
    </xf>
    <xf numFmtId="0" fontId="31" fillId="8" borderId="0" xfId="0" applyFont="1" applyFill="1" applyBorder="1" applyAlignment="1">
      <alignment horizontal="left"/>
    </xf>
    <xf numFmtId="0" fontId="31" fillId="8" borderId="1" xfId="0" applyFont="1" applyFill="1" applyBorder="1" applyAlignment="1">
      <alignment horizontal="left"/>
    </xf>
    <xf numFmtId="4" fontId="31" fillId="11" borderId="1" xfId="0" applyNumberFormat="1" applyFont="1" applyFill="1" applyBorder="1" applyAlignment="1">
      <alignment horizontal="left"/>
    </xf>
    <xf numFmtId="4" fontId="23" fillId="11" borderId="1" xfId="0" applyNumberFormat="1" applyFont="1" applyFill="1" applyBorder="1" applyAlignment="1">
      <alignment horizontal="center"/>
    </xf>
    <xf numFmtId="4" fontId="31" fillId="4" borderId="1" xfId="0" applyNumberFormat="1" applyFont="1" applyFill="1" applyBorder="1" applyAlignment="1">
      <alignment horizontal="left"/>
    </xf>
    <xf numFmtId="4" fontId="23" fillId="4" borderId="1" xfId="0" applyNumberFormat="1" applyFont="1" applyFill="1" applyBorder="1" applyAlignment="1">
      <alignment horizontal="center"/>
    </xf>
    <xf numFmtId="4" fontId="24" fillId="12" borderId="1" xfId="0" applyNumberFormat="1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4" fontId="10" fillId="12" borderId="1" xfId="0" applyNumberFormat="1" applyFont="1" applyFill="1" applyBorder="1" applyAlignment="1">
      <alignment horizontal="center"/>
    </xf>
    <xf numFmtId="4" fontId="5" fillId="1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23" fillId="2" borderId="1" xfId="0" applyFont="1" applyFill="1" applyBorder="1" applyAlignment="1">
      <alignment horizontal="right" wrapText="1"/>
    </xf>
    <xf numFmtId="4" fontId="23" fillId="14" borderId="1" xfId="0" applyNumberFormat="1" applyFont="1" applyFill="1" applyBorder="1" applyAlignment="1">
      <alignment horizontal="center"/>
    </xf>
    <xf numFmtId="4" fontId="23" fillId="14" borderId="13" xfId="0" applyNumberFormat="1" applyFont="1" applyFill="1" applyBorder="1" applyAlignment="1">
      <alignment horizontal="center"/>
    </xf>
    <xf numFmtId="4" fontId="31" fillId="14" borderId="1" xfId="0" applyNumberFormat="1" applyFont="1" applyFill="1" applyBorder="1" applyAlignment="1">
      <alignment horizontal="left"/>
    </xf>
    <xf numFmtId="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" fontId="19" fillId="6" borderId="0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</cellXfs>
  <cellStyles count="4">
    <cellStyle name="Excel Built-in Normal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8"/>
  <sheetViews>
    <sheetView tabSelected="1" topLeftCell="A55" zoomScale="50" zoomScaleNormal="50" workbookViewId="0">
      <selection activeCell="AC61" sqref="AC61"/>
    </sheetView>
  </sheetViews>
  <sheetFormatPr defaultRowHeight="23.25" x14ac:dyDescent="0.35"/>
  <cols>
    <col min="1" max="1" width="57.28515625" style="202" customWidth="1"/>
    <col min="2" max="2" width="0.28515625" style="345" hidden="1" customWidth="1"/>
    <col min="3" max="3" width="32" style="203" customWidth="1"/>
    <col min="4" max="4" width="36.5703125" style="203" customWidth="1"/>
    <col min="5" max="5" width="58.42578125" style="204" customWidth="1"/>
    <col min="6" max="6" width="80.140625" style="204" bestFit="1" customWidth="1"/>
    <col min="7" max="7" width="33.140625" style="204" customWidth="1"/>
    <col min="8" max="8" width="24.42578125" style="180" customWidth="1"/>
    <col min="9" max="9" width="16.140625" style="205" customWidth="1"/>
    <col min="10" max="10" width="18" style="180" customWidth="1"/>
    <col min="11" max="12" width="9.140625" style="178"/>
    <col min="13" max="71" width="9.140625" style="179"/>
    <col min="72" max="16384" width="9.140625" style="180"/>
  </cols>
  <sheetData>
    <row r="1" spans="1:71" s="168" customFormat="1" ht="409.6" thickBot="1" x14ac:dyDescent="0.4">
      <c r="A1" s="206" t="s">
        <v>1</v>
      </c>
      <c r="B1" s="332" t="s">
        <v>96</v>
      </c>
      <c r="C1" s="207" t="s">
        <v>2</v>
      </c>
      <c r="D1" s="207" t="s">
        <v>10</v>
      </c>
      <c r="E1" s="208" t="s">
        <v>3</v>
      </c>
      <c r="F1" s="208" t="s">
        <v>4</v>
      </c>
      <c r="G1" s="207" t="s">
        <v>5</v>
      </c>
      <c r="H1" s="284" t="s">
        <v>90</v>
      </c>
      <c r="I1" s="209" t="s">
        <v>7</v>
      </c>
      <c r="J1" s="207" t="s">
        <v>8</v>
      </c>
      <c r="K1" s="210"/>
      <c r="L1" s="166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</row>
    <row r="2" spans="1:71" s="168" customFormat="1" ht="51.75" customHeight="1" x14ac:dyDescent="0.35">
      <c r="A2" s="211" t="s">
        <v>58</v>
      </c>
      <c r="B2" s="333">
        <f>SUM(B3)</f>
        <v>0</v>
      </c>
      <c r="C2" s="212">
        <f>SUM(C3)</f>
        <v>875000</v>
      </c>
      <c r="D2" s="213">
        <f>SUM(D3)</f>
        <v>895986.33</v>
      </c>
      <c r="E2" s="214"/>
      <c r="F2" s="214"/>
      <c r="G2" s="215">
        <f>B2+C2-D2</f>
        <v>-20986.329999999958</v>
      </c>
      <c r="H2" s="216">
        <f>SUM(H3)</f>
        <v>0</v>
      </c>
      <c r="I2" s="234">
        <f>H2/D2</f>
        <v>0</v>
      </c>
      <c r="J2" s="217"/>
      <c r="K2" s="218"/>
      <c r="L2" s="166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</row>
    <row r="3" spans="1:71" s="168" customFormat="1" ht="24" thickBot="1" x14ac:dyDescent="0.4">
      <c r="A3" s="235" t="s">
        <v>30</v>
      </c>
      <c r="B3" s="334"/>
      <c r="C3" s="286">
        <v>875000</v>
      </c>
      <c r="D3" s="286">
        <v>895986.33</v>
      </c>
      <c r="E3" s="165"/>
      <c r="F3" s="165"/>
      <c r="G3" s="165">
        <f>B3+C3-D3</f>
        <v>-20986.329999999958</v>
      </c>
      <c r="H3" s="287"/>
      <c r="I3" s="236">
        <f>H3/D3</f>
        <v>0</v>
      </c>
      <c r="J3" s="237">
        <f>D3-H3</f>
        <v>895986.33</v>
      </c>
      <c r="K3" s="166"/>
      <c r="L3" s="166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</row>
    <row r="4" spans="1:71" s="168" customFormat="1" ht="57" customHeight="1" x14ac:dyDescent="0.35">
      <c r="A4" s="211" t="s">
        <v>59</v>
      </c>
      <c r="B4" s="333">
        <f>SUM(B5:B7)</f>
        <v>0</v>
      </c>
      <c r="C4" s="212">
        <f>SUM(C5:C7)</f>
        <v>0</v>
      </c>
      <c r="D4" s="212">
        <f>SUM(D5:D7)</f>
        <v>0</v>
      </c>
      <c r="E4" s="219"/>
      <c r="F4" s="219"/>
      <c r="G4" s="220">
        <f>B4+C4-D4</f>
        <v>0</v>
      </c>
      <c r="H4" s="220">
        <f>SUM(H5:H7)</f>
        <v>0</v>
      </c>
      <c r="I4" s="234" t="e">
        <f t="shared" ref="I4:I93" si="0">H4/D4</f>
        <v>#DIV/0!</v>
      </c>
      <c r="J4" s="238">
        <f t="shared" ref="J4:J90" si="1">D4-H4</f>
        <v>0</v>
      </c>
      <c r="K4" s="221"/>
      <c r="L4" s="166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</row>
    <row r="5" spans="1:71" s="168" customFormat="1" x14ac:dyDescent="0.35">
      <c r="A5" s="235" t="s">
        <v>20</v>
      </c>
      <c r="B5" s="334"/>
      <c r="C5" s="176"/>
      <c r="D5" s="176"/>
      <c r="E5" s="165"/>
      <c r="F5" s="165"/>
      <c r="G5" s="165">
        <f t="shared" ref="G5:G6" si="2">B5+C5-D5</f>
        <v>0</v>
      </c>
      <c r="H5" s="165"/>
      <c r="I5" s="236" t="e">
        <f t="shared" si="0"/>
        <v>#DIV/0!</v>
      </c>
      <c r="J5" s="237">
        <f t="shared" si="1"/>
        <v>0</v>
      </c>
      <c r="K5" s="166"/>
      <c r="L5" s="166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</row>
    <row r="6" spans="1:71" s="168" customFormat="1" x14ac:dyDescent="0.35">
      <c r="A6" s="235" t="s">
        <v>21</v>
      </c>
      <c r="B6" s="334"/>
      <c r="C6" s="176"/>
      <c r="D6" s="176"/>
      <c r="E6" s="165"/>
      <c r="F6" s="165"/>
      <c r="G6" s="165">
        <f t="shared" si="2"/>
        <v>0</v>
      </c>
      <c r="H6" s="165"/>
      <c r="I6" s="236" t="e">
        <f t="shared" si="0"/>
        <v>#DIV/0!</v>
      </c>
      <c r="J6" s="237">
        <f t="shared" si="1"/>
        <v>0</v>
      </c>
      <c r="K6" s="166"/>
      <c r="L6" s="166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</row>
    <row r="7" spans="1:71" s="168" customFormat="1" ht="24" thickBot="1" x14ac:dyDescent="0.4">
      <c r="A7" s="239" t="s">
        <v>22</v>
      </c>
      <c r="B7" s="335"/>
      <c r="C7" s="174"/>
      <c r="D7" s="174"/>
      <c r="E7" s="173"/>
      <c r="F7" s="173"/>
      <c r="G7" s="173">
        <f>B7+C7-D7</f>
        <v>0</v>
      </c>
      <c r="H7" s="173"/>
      <c r="I7" s="240" t="e">
        <f t="shared" si="0"/>
        <v>#DIV/0!</v>
      </c>
      <c r="J7" s="237">
        <f t="shared" si="1"/>
        <v>0</v>
      </c>
      <c r="K7" s="175"/>
      <c r="L7" s="166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</row>
    <row r="8" spans="1:71" s="168" customFormat="1" ht="54.75" customHeight="1" x14ac:dyDescent="0.35">
      <c r="A8" s="222" t="s">
        <v>60</v>
      </c>
      <c r="B8" s="336">
        <f>SUM(B9:B10)</f>
        <v>0</v>
      </c>
      <c r="C8" s="223">
        <f>SUM(C9:C10)</f>
        <v>0</v>
      </c>
      <c r="D8" s="223">
        <f>SUM(D9:D10)</f>
        <v>0</v>
      </c>
      <c r="E8" s="224"/>
      <c r="F8" s="224"/>
      <c r="G8" s="225">
        <f>B8+C8-D8</f>
        <v>0</v>
      </c>
      <c r="H8" s="225">
        <f>SUM(H9:H10)</f>
        <v>0</v>
      </c>
      <c r="I8" s="241" t="e">
        <f t="shared" si="0"/>
        <v>#DIV/0!</v>
      </c>
      <c r="J8" s="238">
        <f t="shared" si="1"/>
        <v>0</v>
      </c>
      <c r="K8" s="226"/>
      <c r="L8" s="166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</row>
    <row r="9" spans="1:71" s="168" customFormat="1" x14ac:dyDescent="0.35">
      <c r="A9" s="235" t="s">
        <v>12</v>
      </c>
      <c r="B9" s="334"/>
      <c r="C9" s="176"/>
      <c r="D9" s="176"/>
      <c r="E9" s="165"/>
      <c r="F9" s="165"/>
      <c r="G9" s="165">
        <f t="shared" ref="G9:G91" si="3">B9+C9-D9</f>
        <v>0</v>
      </c>
      <c r="H9" s="165"/>
      <c r="I9" s="236" t="e">
        <f t="shared" si="0"/>
        <v>#DIV/0!</v>
      </c>
      <c r="J9" s="237">
        <f t="shared" si="1"/>
        <v>0</v>
      </c>
      <c r="K9" s="166"/>
      <c r="L9" s="166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</row>
    <row r="10" spans="1:71" s="168" customFormat="1" ht="24" thickBot="1" x14ac:dyDescent="0.4">
      <c r="A10" s="239" t="s">
        <v>9</v>
      </c>
      <c r="B10" s="335"/>
      <c r="C10" s="174"/>
      <c r="D10" s="174"/>
      <c r="E10" s="173"/>
      <c r="F10" s="173"/>
      <c r="G10" s="173">
        <f t="shared" si="3"/>
        <v>0</v>
      </c>
      <c r="H10" s="173"/>
      <c r="I10" s="240" t="e">
        <f t="shared" si="0"/>
        <v>#DIV/0!</v>
      </c>
      <c r="J10" s="237">
        <f t="shared" si="1"/>
        <v>0</v>
      </c>
      <c r="K10" s="175"/>
      <c r="L10" s="166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</row>
    <row r="11" spans="1:71" s="168" customFormat="1" ht="57.75" customHeight="1" x14ac:dyDescent="0.35">
      <c r="A11" s="227" t="s">
        <v>61</v>
      </c>
      <c r="B11" s="333">
        <f>SUM(B12)</f>
        <v>0</v>
      </c>
      <c r="C11" s="212">
        <f>SUM(C12)</f>
        <v>264300</v>
      </c>
      <c r="D11" s="212">
        <f>SUM(D12)</f>
        <v>271866.52</v>
      </c>
      <c r="E11" s="219"/>
      <c r="F11" s="219"/>
      <c r="G11" s="220">
        <f>B11+C11-D11</f>
        <v>-7566.5200000000186</v>
      </c>
      <c r="H11" s="220">
        <f>SUM(H12)</f>
        <v>0</v>
      </c>
      <c r="I11" s="234">
        <f t="shared" si="0"/>
        <v>0</v>
      </c>
      <c r="J11" s="238">
        <f t="shared" si="1"/>
        <v>271866.52</v>
      </c>
      <c r="K11" s="221"/>
      <c r="L11" s="166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</row>
    <row r="12" spans="1:71" s="168" customFormat="1" ht="34.5" customHeight="1" thickBot="1" x14ac:dyDescent="0.4">
      <c r="A12" s="229" t="s">
        <v>31</v>
      </c>
      <c r="B12" s="334"/>
      <c r="C12" s="286">
        <v>264300</v>
      </c>
      <c r="D12" s="286">
        <v>271866.52</v>
      </c>
      <c r="E12" s="165"/>
      <c r="F12" s="165"/>
      <c r="G12" s="165">
        <f t="shared" si="3"/>
        <v>-7566.5200000000186</v>
      </c>
      <c r="H12" s="287"/>
      <c r="I12" s="236">
        <f t="shared" si="0"/>
        <v>0</v>
      </c>
      <c r="J12" s="237">
        <f t="shared" si="1"/>
        <v>271866.52</v>
      </c>
      <c r="K12" s="166"/>
      <c r="L12" s="166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</row>
    <row r="13" spans="1:71" s="168" customFormat="1" ht="49.5" customHeight="1" x14ac:dyDescent="0.35">
      <c r="A13" s="227" t="s">
        <v>62</v>
      </c>
      <c r="B13" s="333">
        <f>SUM(B14:B16)</f>
        <v>18000</v>
      </c>
      <c r="C13" s="212">
        <f>SUM(C14:C16)</f>
        <v>0</v>
      </c>
      <c r="D13" s="212">
        <f>SUM(D14:D16)</f>
        <v>18000</v>
      </c>
      <c r="E13" s="219"/>
      <c r="F13" s="219"/>
      <c r="G13" s="220">
        <f>B13+C13-D13</f>
        <v>0</v>
      </c>
      <c r="H13" s="220">
        <f>SUM(H14:H16)</f>
        <v>0</v>
      </c>
      <c r="I13" s="234">
        <f t="shared" si="0"/>
        <v>0</v>
      </c>
      <c r="J13" s="238">
        <f t="shared" si="1"/>
        <v>18000</v>
      </c>
      <c r="K13" s="221"/>
      <c r="L13" s="166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</row>
    <row r="14" spans="1:71" s="168" customFormat="1" x14ac:dyDescent="0.35">
      <c r="A14" s="229" t="s">
        <v>52</v>
      </c>
      <c r="B14" s="334">
        <v>18000</v>
      </c>
      <c r="C14" s="176"/>
      <c r="D14" s="165">
        <v>18000</v>
      </c>
      <c r="E14" s="165" t="s">
        <v>108</v>
      </c>
      <c r="F14" s="165" t="s">
        <v>109</v>
      </c>
      <c r="G14" s="165">
        <f t="shared" si="3"/>
        <v>0</v>
      </c>
      <c r="H14" s="287"/>
      <c r="I14" s="236">
        <f t="shared" si="0"/>
        <v>0</v>
      </c>
      <c r="J14" s="237">
        <f t="shared" si="1"/>
        <v>18000</v>
      </c>
      <c r="K14" s="166"/>
      <c r="L14" s="166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</row>
    <row r="15" spans="1:71" s="168" customFormat="1" x14ac:dyDescent="0.35">
      <c r="A15" s="229"/>
      <c r="B15" s="334"/>
      <c r="C15" s="176"/>
      <c r="D15" s="176"/>
      <c r="E15" s="165"/>
      <c r="F15" s="165"/>
      <c r="G15" s="165">
        <f t="shared" si="3"/>
        <v>0</v>
      </c>
      <c r="H15" s="165"/>
      <c r="I15" s="236" t="e">
        <f t="shared" si="0"/>
        <v>#DIV/0!</v>
      </c>
      <c r="J15" s="237">
        <f t="shared" si="1"/>
        <v>0</v>
      </c>
      <c r="K15" s="166"/>
      <c r="L15" s="166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</row>
    <row r="16" spans="1:71" s="168" customFormat="1" ht="24" thickBot="1" x14ac:dyDescent="0.4">
      <c r="A16" s="242"/>
      <c r="B16" s="335"/>
      <c r="C16" s="174"/>
      <c r="D16" s="174"/>
      <c r="E16" s="173"/>
      <c r="F16" s="173"/>
      <c r="G16" s="173">
        <f t="shared" si="3"/>
        <v>0</v>
      </c>
      <c r="H16" s="173"/>
      <c r="I16" s="240" t="e">
        <f t="shared" si="0"/>
        <v>#DIV/0!</v>
      </c>
      <c r="J16" s="237">
        <f t="shared" si="1"/>
        <v>0</v>
      </c>
      <c r="K16" s="175"/>
      <c r="L16" s="166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</row>
    <row r="17" spans="1:71" s="168" customFormat="1" ht="55.5" customHeight="1" x14ac:dyDescent="0.35">
      <c r="A17" s="228" t="s">
        <v>63</v>
      </c>
      <c r="B17" s="336">
        <f>B18+B23</f>
        <v>16130.640000000001</v>
      </c>
      <c r="C17" s="223">
        <f>C18+C23</f>
        <v>152200</v>
      </c>
      <c r="D17" s="223">
        <f>D18+D23</f>
        <v>149030.64000000001</v>
      </c>
      <c r="E17" s="224"/>
      <c r="F17" s="224"/>
      <c r="G17" s="225">
        <f>B17+C17-D17</f>
        <v>19300</v>
      </c>
      <c r="H17" s="225">
        <f>SUM(H18:H26)</f>
        <v>0</v>
      </c>
      <c r="I17" s="241">
        <f t="shared" si="0"/>
        <v>0</v>
      </c>
      <c r="J17" s="238">
        <f t="shared" si="1"/>
        <v>149030.64000000001</v>
      </c>
      <c r="K17" s="226"/>
      <c r="L17" s="166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</row>
    <row r="18" spans="1:71" s="330" customFormat="1" x14ac:dyDescent="0.35">
      <c r="A18" s="323" t="s">
        <v>27</v>
      </c>
      <c r="B18" s="331">
        <f>SUM(B19:B22)</f>
        <v>13442.86</v>
      </c>
      <c r="C18" s="324">
        <f>SUM(C19:C22)</f>
        <v>143000</v>
      </c>
      <c r="D18" s="324">
        <f>SUM(D19:D22)</f>
        <v>137142.86000000002</v>
      </c>
      <c r="E18" s="325"/>
      <c r="F18" s="325"/>
      <c r="G18" s="325">
        <f>B18+C18-D18</f>
        <v>19299.999999999971</v>
      </c>
      <c r="H18" s="325"/>
      <c r="I18" s="326">
        <f t="shared" si="0"/>
        <v>0</v>
      </c>
      <c r="J18" s="327">
        <f t="shared" si="1"/>
        <v>137142.86000000002</v>
      </c>
      <c r="K18" s="328"/>
      <c r="L18" s="328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329"/>
      <c r="BQ18" s="329"/>
      <c r="BR18" s="329"/>
      <c r="BS18" s="329"/>
    </row>
    <row r="19" spans="1:71" s="168" customFormat="1" x14ac:dyDescent="0.35">
      <c r="A19" s="229" t="s">
        <v>16</v>
      </c>
      <c r="B19" s="322"/>
      <c r="C19" s="356">
        <f>76400-2400</f>
        <v>74000</v>
      </c>
      <c r="D19" s="286">
        <v>76400</v>
      </c>
      <c r="E19" s="287" t="s">
        <v>101</v>
      </c>
      <c r="F19" s="287" t="s">
        <v>102</v>
      </c>
      <c r="G19" s="165">
        <f t="shared" si="3"/>
        <v>-2400</v>
      </c>
      <c r="H19" s="287"/>
      <c r="I19" s="236">
        <f t="shared" si="0"/>
        <v>0</v>
      </c>
      <c r="J19" s="237">
        <f t="shared" si="1"/>
        <v>76400</v>
      </c>
      <c r="K19" s="166"/>
      <c r="L19" s="166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</row>
    <row r="20" spans="1:71" s="168" customFormat="1" x14ac:dyDescent="0.35">
      <c r="A20" s="229" t="s">
        <v>105</v>
      </c>
      <c r="B20" s="322">
        <v>3229.78</v>
      </c>
      <c r="C20" s="286"/>
      <c r="D20" s="286">
        <v>3229.78</v>
      </c>
      <c r="E20" s="287"/>
      <c r="F20" s="287"/>
      <c r="G20" s="165">
        <f t="shared" si="3"/>
        <v>0</v>
      </c>
      <c r="H20" s="287"/>
      <c r="I20" s="236"/>
      <c r="J20" s="237"/>
      <c r="K20" s="166"/>
      <c r="L20" s="166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</row>
    <row r="21" spans="1:71" s="168" customFormat="1" x14ac:dyDescent="0.35">
      <c r="A21" s="229" t="s">
        <v>57</v>
      </c>
      <c r="B21" s="322">
        <v>7516.82</v>
      </c>
      <c r="C21" s="286"/>
      <c r="D21" s="286">
        <v>7516.82</v>
      </c>
      <c r="E21" s="287"/>
      <c r="F21" s="287"/>
      <c r="G21" s="165">
        <f t="shared" si="3"/>
        <v>0</v>
      </c>
      <c r="H21" s="287"/>
      <c r="I21" s="236">
        <f t="shared" si="0"/>
        <v>0</v>
      </c>
      <c r="J21" s="237">
        <f t="shared" si="1"/>
        <v>7516.82</v>
      </c>
      <c r="K21" s="166"/>
      <c r="L21" s="166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</row>
    <row r="22" spans="1:71" s="168" customFormat="1" ht="39.75" customHeight="1" x14ac:dyDescent="0.35">
      <c r="A22" s="229" t="s">
        <v>17</v>
      </c>
      <c r="B22" s="321">
        <v>2696.26</v>
      </c>
      <c r="C22" s="356">
        <f>47300+21700</f>
        <v>69000</v>
      </c>
      <c r="D22" s="286">
        <v>49996.26</v>
      </c>
      <c r="E22" s="287" t="s">
        <v>99</v>
      </c>
      <c r="F22" s="287" t="s">
        <v>100</v>
      </c>
      <c r="G22" s="165">
        <f t="shared" si="3"/>
        <v>21699.999999999993</v>
      </c>
      <c r="H22" s="287"/>
      <c r="I22" s="236">
        <f t="shared" si="0"/>
        <v>0</v>
      </c>
      <c r="J22" s="237">
        <f t="shared" si="1"/>
        <v>49996.26</v>
      </c>
      <c r="K22" s="166"/>
      <c r="L22" s="166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</row>
    <row r="23" spans="1:71" s="330" customFormat="1" x14ac:dyDescent="0.35">
      <c r="A23" s="323" t="s">
        <v>15</v>
      </c>
      <c r="B23" s="331">
        <f>SUM(B25:B26)</f>
        <v>2687.78</v>
      </c>
      <c r="C23" s="324">
        <f>SUM(C25:C26)</f>
        <v>9200</v>
      </c>
      <c r="D23" s="324">
        <f>SUM(D25:D26)</f>
        <v>11887.779999999999</v>
      </c>
      <c r="E23" s="325"/>
      <c r="F23" s="325"/>
      <c r="G23" s="325">
        <f>B23+C23-D23</f>
        <v>0</v>
      </c>
      <c r="H23" s="325"/>
      <c r="I23" s="326">
        <f t="shared" si="0"/>
        <v>0</v>
      </c>
      <c r="J23" s="327">
        <f t="shared" si="1"/>
        <v>11887.779999999999</v>
      </c>
      <c r="K23" s="328"/>
      <c r="L23" s="328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</row>
    <row r="24" spans="1:71" hidden="1" x14ac:dyDescent="0.35">
      <c r="A24" s="243"/>
      <c r="B24" s="322"/>
      <c r="C24" s="286"/>
      <c r="D24" s="286"/>
      <c r="E24" s="287"/>
      <c r="F24" s="287"/>
      <c r="G24" s="177">
        <f t="shared" si="3"/>
        <v>0</v>
      </c>
      <c r="H24" s="287"/>
      <c r="I24" s="205" t="e">
        <f t="shared" si="0"/>
        <v>#DIV/0!</v>
      </c>
      <c r="J24" s="244">
        <f t="shared" si="1"/>
        <v>0</v>
      </c>
    </row>
    <row r="25" spans="1:71" s="168" customFormat="1" x14ac:dyDescent="0.35">
      <c r="A25" s="229" t="s">
        <v>18</v>
      </c>
      <c r="B25" s="322">
        <v>32.299999999999997</v>
      </c>
      <c r="C25" s="286">
        <v>3700</v>
      </c>
      <c r="D25" s="286">
        <v>3732.3</v>
      </c>
      <c r="E25" s="165" t="s">
        <v>108</v>
      </c>
      <c r="F25" s="165" t="s">
        <v>109</v>
      </c>
      <c r="G25" s="165">
        <f t="shared" si="3"/>
        <v>0</v>
      </c>
      <c r="H25" s="287"/>
      <c r="I25" s="236">
        <f t="shared" si="0"/>
        <v>0</v>
      </c>
      <c r="J25" s="237">
        <f t="shared" si="1"/>
        <v>3732.3</v>
      </c>
      <c r="K25" s="166"/>
      <c r="L25" s="166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</row>
    <row r="26" spans="1:71" s="168" customFormat="1" ht="24" thickBot="1" x14ac:dyDescent="0.4">
      <c r="A26" s="242" t="s">
        <v>19</v>
      </c>
      <c r="B26" s="337">
        <v>2655.48</v>
      </c>
      <c r="C26" s="288">
        <v>5500</v>
      </c>
      <c r="D26" s="288">
        <v>8155.48</v>
      </c>
      <c r="E26" s="289" t="s">
        <v>119</v>
      </c>
      <c r="F26" s="289" t="s">
        <v>120</v>
      </c>
      <c r="G26" s="173">
        <f t="shared" si="3"/>
        <v>0</v>
      </c>
      <c r="H26" s="289"/>
      <c r="I26" s="240">
        <f t="shared" si="0"/>
        <v>0</v>
      </c>
      <c r="J26" s="237">
        <f t="shared" si="1"/>
        <v>8155.48</v>
      </c>
      <c r="K26" s="175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</row>
    <row r="27" spans="1:71" s="168" customFormat="1" ht="66.75" customHeight="1" x14ac:dyDescent="0.35">
      <c r="A27" s="227" t="s">
        <v>64</v>
      </c>
      <c r="B27" s="333">
        <f>SUM(B28:B46)</f>
        <v>6888.7599999999802</v>
      </c>
      <c r="C27" s="212">
        <f>SUM(C28:C46)</f>
        <v>162347.40000000002</v>
      </c>
      <c r="D27" s="212">
        <f>SUM(D28:D46)</f>
        <v>168314.97000000003</v>
      </c>
      <c r="E27" s="219"/>
      <c r="F27" s="219"/>
      <c r="G27" s="220">
        <f>B27+C27-D27</f>
        <v>921.18999999997322</v>
      </c>
      <c r="H27" s="220">
        <f>SUM(H28:H46)</f>
        <v>0</v>
      </c>
      <c r="I27" s="234">
        <f t="shared" si="0"/>
        <v>0</v>
      </c>
      <c r="J27" s="238">
        <f t="shared" si="1"/>
        <v>168314.97000000003</v>
      </c>
      <c r="K27" s="221"/>
      <c r="L27" s="166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</row>
    <row r="28" spans="1:71" s="168" customFormat="1" hidden="1" x14ac:dyDescent="0.35">
      <c r="A28" s="229"/>
      <c r="B28" s="334"/>
      <c r="C28" s="176"/>
      <c r="D28" s="176"/>
      <c r="E28" s="185"/>
      <c r="F28" s="185"/>
      <c r="G28" s="165">
        <f t="shared" si="3"/>
        <v>0</v>
      </c>
      <c r="H28" s="165"/>
      <c r="I28" s="236" t="e">
        <f t="shared" si="0"/>
        <v>#DIV/0!</v>
      </c>
      <c r="J28" s="237">
        <f t="shared" si="1"/>
        <v>0</v>
      </c>
      <c r="K28" s="166"/>
      <c r="L28" s="166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</row>
    <row r="29" spans="1:71" s="168" customFormat="1" hidden="1" x14ac:dyDescent="0.35">
      <c r="A29" s="229"/>
      <c r="B29" s="334"/>
      <c r="C29" s="176"/>
      <c r="D29" s="176"/>
      <c r="E29" s="185"/>
      <c r="F29" s="185"/>
      <c r="G29" s="165">
        <f t="shared" si="3"/>
        <v>0</v>
      </c>
      <c r="H29" s="165"/>
      <c r="I29" s="236" t="e">
        <f t="shared" si="0"/>
        <v>#DIV/0!</v>
      </c>
      <c r="J29" s="237">
        <f t="shared" si="1"/>
        <v>0</v>
      </c>
      <c r="K29" s="166"/>
      <c r="L29" s="166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</row>
    <row r="30" spans="1:71" ht="40.5" customHeight="1" x14ac:dyDescent="0.45">
      <c r="A30" s="245" t="s">
        <v>68</v>
      </c>
      <c r="B30" s="320">
        <f>206322-20000-2696.26-3229.78-7516.82-18000-32.3-15000-2655.48-25000-390.6-16000-44000-32400-8000-2912-178-1600-6710.76</f>
        <v>-2.0008883439004421E-11</v>
      </c>
      <c r="C30" s="311"/>
      <c r="D30" s="311"/>
      <c r="E30" s="312"/>
      <c r="F30" s="312"/>
      <c r="G30" s="313">
        <f t="shared" si="3"/>
        <v>-2.0008883439004421E-11</v>
      </c>
      <c r="H30" s="313"/>
      <c r="I30" s="314" t="e">
        <f t="shared" si="0"/>
        <v>#DIV/0!</v>
      </c>
      <c r="J30" s="315">
        <f t="shared" si="1"/>
        <v>0</v>
      </c>
      <c r="K30" s="316"/>
      <c r="L30" s="316"/>
      <c r="M30" s="317"/>
      <c r="N30" s="318"/>
      <c r="O30" s="167"/>
      <c r="P30" s="167"/>
      <c r="Q30" s="167"/>
      <c r="R30" s="167"/>
    </row>
    <row r="31" spans="1:71" s="168" customFormat="1" x14ac:dyDescent="0.35">
      <c r="A31" s="229" t="s">
        <v>92</v>
      </c>
      <c r="B31" s="334"/>
      <c r="C31" s="286"/>
      <c r="D31" s="286"/>
      <c r="E31" s="290"/>
      <c r="F31" s="290"/>
      <c r="G31" s="165">
        <f t="shared" si="3"/>
        <v>0</v>
      </c>
      <c r="H31" s="165"/>
      <c r="I31" s="236" t="e">
        <f t="shared" si="0"/>
        <v>#DIV/0!</v>
      </c>
      <c r="J31" s="237">
        <f t="shared" si="1"/>
        <v>0</v>
      </c>
      <c r="K31" s="166"/>
      <c r="L31" s="166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</row>
    <row r="32" spans="1:71" s="168" customFormat="1" x14ac:dyDescent="0.35">
      <c r="A32" s="229" t="s">
        <v>79</v>
      </c>
      <c r="B32" s="334"/>
      <c r="C32" s="286">
        <f>41400-32112.6</f>
        <v>9287.4000000000015</v>
      </c>
      <c r="D32" s="286">
        <v>9287.4</v>
      </c>
      <c r="E32" s="290" t="s">
        <v>97</v>
      </c>
      <c r="F32" s="290" t="s">
        <v>98</v>
      </c>
      <c r="G32" s="165">
        <f t="shared" si="3"/>
        <v>0</v>
      </c>
      <c r="H32" s="287"/>
      <c r="I32" s="236">
        <f t="shared" si="0"/>
        <v>0</v>
      </c>
      <c r="J32" s="237">
        <f t="shared" si="1"/>
        <v>9287.4</v>
      </c>
      <c r="K32" s="166"/>
      <c r="L32" s="166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</row>
    <row r="33" spans="1:71" s="168" customFormat="1" x14ac:dyDescent="0.35">
      <c r="A33" s="229" t="s">
        <v>79</v>
      </c>
      <c r="B33" s="334"/>
      <c r="C33" s="286"/>
      <c r="D33" s="286"/>
      <c r="E33" s="290"/>
      <c r="F33" s="290"/>
      <c r="G33" s="165">
        <f t="shared" si="3"/>
        <v>0</v>
      </c>
      <c r="H33" s="287"/>
      <c r="I33" s="236"/>
      <c r="J33" s="237"/>
      <c r="K33" s="166"/>
      <c r="L33" s="166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</row>
    <row r="34" spans="1:71" s="168" customFormat="1" x14ac:dyDescent="0.35">
      <c r="A34" s="229" t="s">
        <v>80</v>
      </c>
      <c r="B34" s="334"/>
      <c r="C34" s="347">
        <f>30000-30000</f>
        <v>0</v>
      </c>
      <c r="D34" s="286"/>
      <c r="E34" s="290"/>
      <c r="F34" s="290"/>
      <c r="G34" s="165">
        <f t="shared" si="3"/>
        <v>0</v>
      </c>
      <c r="H34" s="287"/>
      <c r="I34" s="236" t="e">
        <f t="shared" si="0"/>
        <v>#DIV/0!</v>
      </c>
      <c r="J34" s="237">
        <f t="shared" si="1"/>
        <v>0</v>
      </c>
      <c r="K34" s="166"/>
      <c r="L34" s="166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</row>
    <row r="35" spans="1:71" s="168" customFormat="1" ht="46.5" x14ac:dyDescent="0.35">
      <c r="A35" s="181" t="s">
        <v>82</v>
      </c>
      <c r="B35" s="338"/>
      <c r="C35" s="291"/>
      <c r="D35" s="291"/>
      <c r="E35" s="292"/>
      <c r="F35" s="292"/>
      <c r="G35" s="183">
        <f t="shared" si="3"/>
        <v>0</v>
      </c>
      <c r="H35" s="294"/>
      <c r="I35" s="246" t="e">
        <f t="shared" si="0"/>
        <v>#DIV/0!</v>
      </c>
      <c r="J35" s="247">
        <f t="shared" si="1"/>
        <v>0</v>
      </c>
      <c r="K35" s="184"/>
      <c r="L35" s="184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</row>
    <row r="36" spans="1:71" s="168" customFormat="1" x14ac:dyDescent="0.35">
      <c r="A36" s="248" t="s">
        <v>89</v>
      </c>
      <c r="B36" s="334"/>
      <c r="C36" s="286"/>
      <c r="D36" s="286"/>
      <c r="E36" s="290"/>
      <c r="F36" s="293"/>
      <c r="G36" s="183">
        <f t="shared" si="3"/>
        <v>0</v>
      </c>
      <c r="H36" s="287"/>
      <c r="I36" s="236"/>
      <c r="J36" s="23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</row>
    <row r="37" spans="1:71" s="168" customFormat="1" x14ac:dyDescent="0.35">
      <c r="A37" s="248" t="s">
        <v>93</v>
      </c>
      <c r="B37" s="334"/>
      <c r="C37" s="286">
        <v>570.24</v>
      </c>
      <c r="D37" s="286">
        <v>570.24</v>
      </c>
      <c r="E37" s="290" t="s">
        <v>135</v>
      </c>
      <c r="F37" s="293" t="s">
        <v>134</v>
      </c>
      <c r="G37" s="183">
        <f t="shared" si="3"/>
        <v>0</v>
      </c>
      <c r="H37" s="287"/>
      <c r="I37" s="236"/>
      <c r="J37" s="23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</row>
    <row r="38" spans="1:71" s="168" customFormat="1" x14ac:dyDescent="0.35">
      <c r="A38" s="248" t="s">
        <v>132</v>
      </c>
      <c r="B38" s="334"/>
      <c r="C38" s="349">
        <f>7900-570.24-36.88</f>
        <v>7292.88</v>
      </c>
      <c r="D38" s="286">
        <v>7292.88</v>
      </c>
      <c r="E38" s="290" t="s">
        <v>133</v>
      </c>
      <c r="F38" s="293" t="s">
        <v>134</v>
      </c>
      <c r="G38" s="183">
        <f t="shared" si="3"/>
        <v>0</v>
      </c>
      <c r="H38" s="287"/>
      <c r="I38" s="236"/>
      <c r="J38" s="23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</row>
    <row r="39" spans="1:71" s="168" customFormat="1" x14ac:dyDescent="0.35">
      <c r="A39" s="248" t="s">
        <v>94</v>
      </c>
      <c r="B39" s="322"/>
      <c r="C39" s="286">
        <v>112400</v>
      </c>
      <c r="D39" s="286">
        <v>112400</v>
      </c>
      <c r="E39" s="290" t="s">
        <v>117</v>
      </c>
      <c r="F39" s="293" t="s">
        <v>118</v>
      </c>
      <c r="G39" s="183">
        <f t="shared" si="3"/>
        <v>0</v>
      </c>
      <c r="H39" s="287"/>
      <c r="I39" s="236"/>
      <c r="J39" s="23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</row>
    <row r="40" spans="1:71" s="168" customFormat="1" x14ac:dyDescent="0.35">
      <c r="A40" s="248"/>
      <c r="B40" s="322"/>
      <c r="C40" s="286"/>
      <c r="D40" s="286"/>
      <c r="E40" s="290"/>
      <c r="F40" s="293"/>
      <c r="G40" s="183">
        <f t="shared" si="3"/>
        <v>0</v>
      </c>
      <c r="H40" s="287"/>
      <c r="I40" s="236"/>
      <c r="J40" s="23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</row>
    <row r="41" spans="1:71" s="168" customFormat="1" x14ac:dyDescent="0.35">
      <c r="A41" s="248" t="s">
        <v>182</v>
      </c>
      <c r="B41" s="322"/>
      <c r="C41" s="356">
        <v>7500</v>
      </c>
      <c r="D41" s="286">
        <v>7000</v>
      </c>
      <c r="E41" s="290" t="s">
        <v>199</v>
      </c>
      <c r="F41" s="293" t="s">
        <v>200</v>
      </c>
      <c r="G41" s="183">
        <f t="shared" si="3"/>
        <v>500</v>
      </c>
      <c r="H41" s="287"/>
      <c r="I41" s="236"/>
      <c r="J41" s="23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</row>
    <row r="42" spans="1:71" s="168" customFormat="1" x14ac:dyDescent="0.35">
      <c r="A42" s="248" t="s">
        <v>75</v>
      </c>
      <c r="B42" s="322">
        <v>6710.76</v>
      </c>
      <c r="C42" s="349">
        <f>13300+36.88+1.21</f>
        <v>13338.089999999998</v>
      </c>
      <c r="D42" s="286">
        <v>20048.849999999999</v>
      </c>
      <c r="E42" s="290" t="s">
        <v>152</v>
      </c>
      <c r="F42" s="293" t="s">
        <v>153</v>
      </c>
      <c r="G42" s="183">
        <f t="shared" si="3"/>
        <v>0</v>
      </c>
      <c r="H42" s="287"/>
      <c r="I42" s="236"/>
      <c r="J42" s="23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</row>
    <row r="43" spans="1:71" s="168" customFormat="1" x14ac:dyDescent="0.35">
      <c r="A43" s="248" t="s">
        <v>73</v>
      </c>
      <c r="B43" s="322"/>
      <c r="C43" s="349">
        <v>1000</v>
      </c>
      <c r="D43" s="286">
        <v>1000</v>
      </c>
      <c r="E43" s="290" t="s">
        <v>166</v>
      </c>
      <c r="F43" s="293" t="s">
        <v>167</v>
      </c>
      <c r="G43" s="183">
        <f t="shared" si="3"/>
        <v>0</v>
      </c>
      <c r="H43" s="287"/>
      <c r="I43" s="236"/>
      <c r="J43" s="23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</row>
    <row r="44" spans="1:71" s="168" customFormat="1" x14ac:dyDescent="0.35">
      <c r="A44" s="248" t="s">
        <v>86</v>
      </c>
      <c r="B44" s="322"/>
      <c r="C44" s="286"/>
      <c r="D44" s="286"/>
      <c r="E44" s="290"/>
      <c r="F44" s="293"/>
      <c r="G44" s="183">
        <f t="shared" si="3"/>
        <v>0</v>
      </c>
      <c r="H44" s="287"/>
      <c r="I44" s="236"/>
      <c r="J44" s="23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</row>
    <row r="45" spans="1:71" s="168" customFormat="1" x14ac:dyDescent="0.35">
      <c r="A45" s="248" t="s">
        <v>74</v>
      </c>
      <c r="B45" s="322">
        <v>178</v>
      </c>
      <c r="C45" s="349">
        <v>2200</v>
      </c>
      <c r="D45" s="286">
        <v>2378</v>
      </c>
      <c r="E45" s="290" t="s">
        <v>142</v>
      </c>
      <c r="F45" s="293" t="s">
        <v>100</v>
      </c>
      <c r="G45" s="183">
        <f t="shared" si="3"/>
        <v>0</v>
      </c>
      <c r="H45" s="287"/>
      <c r="I45" s="236"/>
      <c r="J45" s="23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</row>
    <row r="46" spans="1:71" s="168" customFormat="1" ht="46.5" x14ac:dyDescent="0.35">
      <c r="A46" s="186" t="s">
        <v>85</v>
      </c>
      <c r="B46" s="322"/>
      <c r="C46" s="349">
        <f>22200-5760-5760-1920-1.21</f>
        <v>8758.7900000000009</v>
      </c>
      <c r="D46" s="286">
        <v>8337.6</v>
      </c>
      <c r="E46" s="290" t="s">
        <v>160</v>
      </c>
      <c r="F46" s="290" t="s">
        <v>161</v>
      </c>
      <c r="G46" s="183">
        <f t="shared" si="3"/>
        <v>421.19000000000051</v>
      </c>
      <c r="H46" s="287"/>
      <c r="I46" s="236"/>
      <c r="J46" s="23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</row>
    <row r="47" spans="1:71" s="168" customFormat="1" ht="66.75" customHeight="1" x14ac:dyDescent="0.35">
      <c r="A47" s="228" t="s">
        <v>65</v>
      </c>
      <c r="B47" s="336">
        <f>SUM(B48:B63)</f>
        <v>4902.6000000000004</v>
      </c>
      <c r="C47" s="223">
        <f>SUM(C48:C63)</f>
        <v>101052.6</v>
      </c>
      <c r="D47" s="223">
        <f>SUM(D48:D63)</f>
        <v>89098.29</v>
      </c>
      <c r="E47" s="224"/>
      <c r="F47" s="224"/>
      <c r="G47" s="225">
        <f t="shared" si="3"/>
        <v>16856.910000000018</v>
      </c>
      <c r="H47" s="225">
        <f>SUM(H48:H63)</f>
        <v>0</v>
      </c>
      <c r="I47" s="241">
        <f t="shared" si="0"/>
        <v>0</v>
      </c>
      <c r="J47" s="249">
        <f t="shared" si="1"/>
        <v>89098.29</v>
      </c>
      <c r="K47" s="226"/>
      <c r="L47" s="18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</row>
    <row r="48" spans="1:71" s="168" customFormat="1" x14ac:dyDescent="0.35">
      <c r="A48" s="229" t="s">
        <v>175</v>
      </c>
      <c r="B48" s="322"/>
      <c r="C48" s="349">
        <f>44400-1000-9743.09-600</f>
        <v>33056.910000000003</v>
      </c>
      <c r="D48" s="286">
        <v>16200</v>
      </c>
      <c r="E48" s="290" t="s">
        <v>176</v>
      </c>
      <c r="F48" s="355" t="s">
        <v>177</v>
      </c>
      <c r="G48" s="165">
        <f t="shared" si="3"/>
        <v>16856.910000000003</v>
      </c>
      <c r="H48" s="287"/>
      <c r="I48" s="236">
        <f t="shared" si="0"/>
        <v>0</v>
      </c>
      <c r="J48" s="237">
        <f t="shared" si="1"/>
        <v>16200</v>
      </c>
      <c r="K48" s="166"/>
      <c r="L48" s="166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</row>
    <row r="49" spans="1:71" s="168" customFormat="1" hidden="1" x14ac:dyDescent="0.35">
      <c r="A49" s="229" t="s">
        <v>69</v>
      </c>
      <c r="B49" s="322"/>
      <c r="C49" s="286"/>
      <c r="D49" s="286"/>
      <c r="E49" s="290"/>
      <c r="F49" s="290"/>
      <c r="G49" s="165">
        <f t="shared" si="3"/>
        <v>0</v>
      </c>
      <c r="H49" s="287"/>
      <c r="I49" s="236" t="e">
        <f t="shared" si="0"/>
        <v>#DIV/0!</v>
      </c>
      <c r="J49" s="237">
        <f t="shared" si="1"/>
        <v>0</v>
      </c>
      <c r="K49" s="166"/>
      <c r="L49" s="166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</row>
    <row r="50" spans="1:71" s="168" customFormat="1" hidden="1" x14ac:dyDescent="0.35">
      <c r="A50" s="229" t="s">
        <v>70</v>
      </c>
      <c r="B50" s="322"/>
      <c r="C50" s="286"/>
      <c r="D50" s="286"/>
      <c r="E50" s="290"/>
      <c r="F50" s="290"/>
      <c r="G50" s="165">
        <f t="shared" si="3"/>
        <v>0</v>
      </c>
      <c r="H50" s="287"/>
      <c r="I50" s="236" t="e">
        <f t="shared" si="0"/>
        <v>#DIV/0!</v>
      </c>
      <c r="J50" s="237">
        <f t="shared" si="1"/>
        <v>0</v>
      </c>
      <c r="K50" s="166"/>
      <c r="L50" s="166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</row>
    <row r="51" spans="1:71" s="168" customFormat="1" hidden="1" x14ac:dyDescent="0.35">
      <c r="A51" s="229" t="s">
        <v>71</v>
      </c>
      <c r="B51" s="322"/>
      <c r="C51" s="286"/>
      <c r="D51" s="286"/>
      <c r="E51" s="290"/>
      <c r="F51" s="290"/>
      <c r="G51" s="165">
        <f t="shared" si="3"/>
        <v>0</v>
      </c>
      <c r="H51" s="287"/>
      <c r="I51" s="236" t="e">
        <f t="shared" si="0"/>
        <v>#DIV/0!</v>
      </c>
      <c r="J51" s="237">
        <f t="shared" si="1"/>
        <v>0</v>
      </c>
      <c r="K51" s="166"/>
      <c r="L51" s="166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</row>
    <row r="52" spans="1:71" s="168" customFormat="1" hidden="1" x14ac:dyDescent="0.35">
      <c r="A52" s="229" t="s">
        <v>72</v>
      </c>
      <c r="B52" s="322"/>
      <c r="C52" s="286"/>
      <c r="D52" s="286"/>
      <c r="E52" s="290"/>
      <c r="F52" s="290"/>
      <c r="G52" s="165">
        <f t="shared" si="3"/>
        <v>0</v>
      </c>
      <c r="H52" s="287"/>
      <c r="I52" s="236" t="e">
        <f t="shared" si="0"/>
        <v>#DIV/0!</v>
      </c>
      <c r="J52" s="237">
        <f t="shared" si="1"/>
        <v>0</v>
      </c>
      <c r="K52" s="166"/>
      <c r="L52" s="166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7"/>
      <c r="BQ52" s="167"/>
      <c r="BR52" s="167"/>
      <c r="BS52" s="167"/>
    </row>
    <row r="53" spans="1:71" s="168" customFormat="1" x14ac:dyDescent="0.35">
      <c r="A53" s="229" t="s">
        <v>88</v>
      </c>
      <c r="B53" s="322"/>
      <c r="C53" s="286"/>
      <c r="D53" s="286"/>
      <c r="E53" s="290"/>
      <c r="F53" s="290"/>
      <c r="G53" s="165">
        <f t="shared" si="3"/>
        <v>0</v>
      </c>
      <c r="H53" s="287"/>
      <c r="I53" s="236" t="e">
        <f t="shared" si="0"/>
        <v>#DIV/0!</v>
      </c>
      <c r="J53" s="237">
        <f t="shared" si="1"/>
        <v>0</v>
      </c>
      <c r="K53" s="166"/>
      <c r="L53" s="166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</row>
    <row r="54" spans="1:71" s="168" customFormat="1" x14ac:dyDescent="0.35">
      <c r="A54" s="229" t="s">
        <v>77</v>
      </c>
      <c r="B54" s="322"/>
      <c r="C54" s="286"/>
      <c r="D54" s="286"/>
      <c r="E54" s="290"/>
      <c r="F54" s="290"/>
      <c r="G54" s="165">
        <f t="shared" si="3"/>
        <v>0</v>
      </c>
      <c r="H54" s="287"/>
      <c r="I54" s="236" t="e">
        <f t="shared" si="0"/>
        <v>#DIV/0!</v>
      </c>
      <c r="J54" s="237">
        <f t="shared" si="1"/>
        <v>0</v>
      </c>
      <c r="K54" s="166"/>
      <c r="L54" s="166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</row>
    <row r="55" spans="1:71" s="168" customFormat="1" x14ac:dyDescent="0.35">
      <c r="A55" s="229" t="s">
        <v>79</v>
      </c>
      <c r="B55" s="322">
        <v>390.6</v>
      </c>
      <c r="C55" s="286">
        <v>32112.6</v>
      </c>
      <c r="D55" s="286">
        <v>32503.200000000001</v>
      </c>
      <c r="E55" s="290" t="s">
        <v>124</v>
      </c>
      <c r="F55" s="290" t="s">
        <v>125</v>
      </c>
      <c r="G55" s="165">
        <f t="shared" si="3"/>
        <v>0</v>
      </c>
      <c r="H55" s="287"/>
      <c r="I55" s="236">
        <f t="shared" si="0"/>
        <v>0</v>
      </c>
      <c r="J55" s="237">
        <f t="shared" si="1"/>
        <v>32503.200000000001</v>
      </c>
      <c r="K55" s="166"/>
      <c r="L55" s="166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</row>
    <row r="56" spans="1:71" s="168" customFormat="1" x14ac:dyDescent="0.35">
      <c r="A56" s="229" t="s">
        <v>78</v>
      </c>
      <c r="B56" s="322"/>
      <c r="C56" s="286"/>
      <c r="D56" s="286"/>
      <c r="E56" s="290"/>
      <c r="F56" s="290"/>
      <c r="G56" s="165">
        <f t="shared" si="3"/>
        <v>0</v>
      </c>
      <c r="H56" s="287"/>
      <c r="I56" s="236" t="e">
        <f t="shared" si="0"/>
        <v>#DIV/0!</v>
      </c>
      <c r="J56" s="237">
        <f t="shared" si="1"/>
        <v>0</v>
      </c>
      <c r="K56" s="166"/>
      <c r="L56" s="166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</row>
    <row r="57" spans="1:71" s="168" customFormat="1" ht="46.5" x14ac:dyDescent="0.35">
      <c r="A57" s="229" t="s">
        <v>168</v>
      </c>
      <c r="B57" s="322"/>
      <c r="C57" s="349">
        <v>9743.09</v>
      </c>
      <c r="D57" s="286">
        <v>9743.09</v>
      </c>
      <c r="E57" s="290" t="s">
        <v>169</v>
      </c>
      <c r="F57" s="290" t="s">
        <v>170</v>
      </c>
      <c r="G57" s="165">
        <f t="shared" si="3"/>
        <v>0</v>
      </c>
      <c r="H57" s="287"/>
      <c r="I57" s="236">
        <f t="shared" si="0"/>
        <v>0</v>
      </c>
      <c r="J57" s="237">
        <f t="shared" si="1"/>
        <v>9743.09</v>
      </c>
      <c r="K57" s="166"/>
      <c r="L57" s="166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</row>
    <row r="58" spans="1:71" s="168" customFormat="1" x14ac:dyDescent="0.35">
      <c r="A58" s="229" t="s">
        <v>191</v>
      </c>
      <c r="B58" s="322"/>
      <c r="C58" s="286">
        <f>5700+600</f>
        <v>6300</v>
      </c>
      <c r="D58" s="286">
        <v>6300</v>
      </c>
      <c r="E58" s="290" t="s">
        <v>192</v>
      </c>
      <c r="F58" s="290" t="s">
        <v>193</v>
      </c>
      <c r="G58" s="165">
        <f t="shared" si="3"/>
        <v>0</v>
      </c>
      <c r="H58" s="287"/>
      <c r="I58" s="236">
        <f t="shared" si="0"/>
        <v>0</v>
      </c>
      <c r="J58" s="237">
        <f t="shared" si="1"/>
        <v>6300</v>
      </c>
      <c r="K58" s="166"/>
      <c r="L58" s="166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</row>
    <row r="59" spans="1:71" s="168" customFormat="1" x14ac:dyDescent="0.35">
      <c r="A59" s="229" t="s">
        <v>83</v>
      </c>
      <c r="B59" s="322">
        <v>1600</v>
      </c>
      <c r="C59" s="286">
        <v>6400</v>
      </c>
      <c r="D59" s="286">
        <v>8000</v>
      </c>
      <c r="E59" s="290" t="s">
        <v>144</v>
      </c>
      <c r="F59" s="290" t="s">
        <v>145</v>
      </c>
      <c r="G59" s="165">
        <f t="shared" si="3"/>
        <v>0</v>
      </c>
      <c r="H59" s="287"/>
      <c r="I59" s="236">
        <f t="shared" si="0"/>
        <v>0</v>
      </c>
      <c r="J59" s="237">
        <f t="shared" si="1"/>
        <v>8000</v>
      </c>
      <c r="K59" s="166"/>
      <c r="L59" s="166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</row>
    <row r="60" spans="1:71" s="168" customFormat="1" x14ac:dyDescent="0.35">
      <c r="A60" s="250" t="s">
        <v>139</v>
      </c>
      <c r="B60" s="322">
        <v>2912</v>
      </c>
      <c r="C60" s="286"/>
      <c r="D60" s="286">
        <v>2912</v>
      </c>
      <c r="E60" s="290" t="s">
        <v>140</v>
      </c>
      <c r="F60" s="290" t="s">
        <v>141</v>
      </c>
      <c r="G60" s="165">
        <f t="shared" si="3"/>
        <v>0</v>
      </c>
      <c r="H60" s="287"/>
      <c r="I60" s="236">
        <f t="shared" si="0"/>
        <v>0</v>
      </c>
      <c r="J60" s="237">
        <f t="shared" si="1"/>
        <v>2912</v>
      </c>
      <c r="K60" s="166"/>
      <c r="L60" s="166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</row>
    <row r="61" spans="1:71" s="168" customFormat="1" x14ac:dyDescent="0.35">
      <c r="A61" s="250" t="s">
        <v>146</v>
      </c>
      <c r="B61" s="322"/>
      <c r="C61" s="286">
        <v>5760</v>
      </c>
      <c r="D61" s="286">
        <v>5760</v>
      </c>
      <c r="E61" s="290" t="s">
        <v>147</v>
      </c>
      <c r="F61" s="290" t="s">
        <v>141</v>
      </c>
      <c r="G61" s="165">
        <f t="shared" si="3"/>
        <v>0</v>
      </c>
      <c r="H61" s="287"/>
      <c r="I61" s="236"/>
      <c r="J61" s="237"/>
      <c r="K61" s="166"/>
      <c r="L61" s="166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</row>
    <row r="62" spans="1:71" s="168" customFormat="1" x14ac:dyDescent="0.35">
      <c r="A62" s="250" t="s">
        <v>146</v>
      </c>
      <c r="B62" s="334"/>
      <c r="C62" s="176">
        <v>5760</v>
      </c>
      <c r="D62" s="176">
        <v>5760</v>
      </c>
      <c r="E62" s="185" t="s">
        <v>148</v>
      </c>
      <c r="F62" s="290" t="s">
        <v>141</v>
      </c>
      <c r="G62" s="165">
        <f t="shared" si="3"/>
        <v>0</v>
      </c>
      <c r="H62" s="287"/>
      <c r="I62" s="236"/>
      <c r="J62" s="237"/>
      <c r="K62" s="166"/>
      <c r="L62" s="166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</row>
    <row r="63" spans="1:71" s="168" customFormat="1" ht="24" thickBot="1" x14ac:dyDescent="0.4">
      <c r="A63" s="250" t="s">
        <v>146</v>
      </c>
      <c r="B63" s="334"/>
      <c r="C63" s="176">
        <v>1920</v>
      </c>
      <c r="D63" s="176">
        <v>1920</v>
      </c>
      <c r="E63" s="185" t="s">
        <v>149</v>
      </c>
      <c r="F63" s="290" t="s">
        <v>141</v>
      </c>
      <c r="G63" s="165">
        <f t="shared" si="3"/>
        <v>0</v>
      </c>
      <c r="H63" s="165"/>
      <c r="I63" s="236">
        <f t="shared" si="0"/>
        <v>0</v>
      </c>
      <c r="J63" s="237">
        <f t="shared" si="1"/>
        <v>1920</v>
      </c>
      <c r="K63" s="166"/>
      <c r="L63" s="166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</row>
    <row r="64" spans="1:71" s="168" customFormat="1" ht="64.5" customHeight="1" x14ac:dyDescent="0.35">
      <c r="A64" s="227" t="s">
        <v>28</v>
      </c>
      <c r="B64" s="333">
        <f>SUM(B65:B69)</f>
        <v>20000</v>
      </c>
      <c r="C64" s="212">
        <f>SUM(C65:C69)</f>
        <v>4200</v>
      </c>
      <c r="D64" s="212">
        <f>SUM(D65:D69)</f>
        <v>5648</v>
      </c>
      <c r="E64" s="219"/>
      <c r="F64" s="219"/>
      <c r="G64" s="220">
        <f>B64+C64-D64</f>
        <v>18552</v>
      </c>
      <c r="H64" s="220">
        <f>SUM(H65:H69)</f>
        <v>0</v>
      </c>
      <c r="I64" s="234">
        <f t="shared" ref="I64" si="4">H64/D64</f>
        <v>0</v>
      </c>
      <c r="J64" s="238">
        <f t="shared" si="1"/>
        <v>5648</v>
      </c>
      <c r="K64" s="221"/>
      <c r="L64" s="166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</row>
    <row r="65" spans="1:71" s="168" customFormat="1" x14ac:dyDescent="0.35">
      <c r="A65" s="229" t="s">
        <v>35</v>
      </c>
      <c r="B65" s="322">
        <v>1548</v>
      </c>
      <c r="C65" s="286">
        <f>800+133+1251</f>
        <v>2184</v>
      </c>
      <c r="D65" s="286">
        <f>2799+933</f>
        <v>3732</v>
      </c>
      <c r="E65" s="290"/>
      <c r="F65" s="185"/>
      <c r="G65" s="165">
        <f t="shared" si="3"/>
        <v>0</v>
      </c>
      <c r="H65" s="287"/>
      <c r="I65" s="236">
        <f t="shared" si="0"/>
        <v>0</v>
      </c>
      <c r="J65" s="237">
        <f t="shared" si="1"/>
        <v>3732</v>
      </c>
      <c r="K65" s="166"/>
      <c r="L65" s="166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</row>
    <row r="66" spans="1:71" s="168" customFormat="1" x14ac:dyDescent="0.35">
      <c r="A66" s="229" t="s">
        <v>36</v>
      </c>
      <c r="B66" s="322"/>
      <c r="C66" s="286">
        <f>3300-133-1251</f>
        <v>1916</v>
      </c>
      <c r="D66" s="286">
        <f>1551+365</f>
        <v>1916</v>
      </c>
      <c r="E66" s="290"/>
      <c r="F66" s="185"/>
      <c r="G66" s="165">
        <f t="shared" si="3"/>
        <v>0</v>
      </c>
      <c r="H66" s="287"/>
      <c r="I66" s="236">
        <f t="shared" si="0"/>
        <v>0</v>
      </c>
      <c r="J66" s="237">
        <f t="shared" si="1"/>
        <v>1916</v>
      </c>
      <c r="K66" s="166"/>
      <c r="L66" s="166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</row>
    <row r="67" spans="1:71" s="168" customFormat="1" x14ac:dyDescent="0.35">
      <c r="A67" s="181" t="s">
        <v>50</v>
      </c>
      <c r="B67" s="319">
        <f>20000-1548</f>
        <v>18452</v>
      </c>
      <c r="C67" s="291"/>
      <c r="D67" s="291"/>
      <c r="E67" s="292"/>
      <c r="F67" s="182"/>
      <c r="G67" s="165">
        <f t="shared" si="3"/>
        <v>18452</v>
      </c>
      <c r="H67" s="294"/>
      <c r="I67" s="236" t="e">
        <f t="shared" si="0"/>
        <v>#DIV/0!</v>
      </c>
      <c r="J67" s="237">
        <f t="shared" si="1"/>
        <v>0</v>
      </c>
      <c r="K67" s="184"/>
      <c r="L67" s="166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</row>
    <row r="68" spans="1:71" s="168" customFormat="1" x14ac:dyDescent="0.35">
      <c r="A68" s="181" t="s">
        <v>84</v>
      </c>
      <c r="B68" s="339"/>
      <c r="C68" s="291"/>
      <c r="D68" s="291"/>
      <c r="E68" s="292"/>
      <c r="F68" s="182"/>
      <c r="G68" s="165">
        <f t="shared" si="3"/>
        <v>0</v>
      </c>
      <c r="H68" s="294"/>
      <c r="I68" s="246" t="e">
        <f t="shared" si="0"/>
        <v>#DIV/0!</v>
      </c>
      <c r="J68" s="237">
        <f t="shared" si="1"/>
        <v>0</v>
      </c>
      <c r="K68" s="184"/>
      <c r="L68" s="166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</row>
    <row r="69" spans="1:71" s="168" customFormat="1" ht="24" thickBot="1" x14ac:dyDescent="0.4">
      <c r="A69" s="242" t="s">
        <v>51</v>
      </c>
      <c r="B69" s="337"/>
      <c r="C69" s="288">
        <v>100</v>
      </c>
      <c r="D69" s="288"/>
      <c r="E69" s="295"/>
      <c r="F69" s="251"/>
      <c r="G69" s="173">
        <f t="shared" si="3"/>
        <v>100</v>
      </c>
      <c r="H69" s="289"/>
      <c r="I69" s="240" t="e">
        <f t="shared" si="0"/>
        <v>#DIV/0!</v>
      </c>
      <c r="J69" s="237">
        <f t="shared" si="1"/>
        <v>0</v>
      </c>
      <c r="K69" s="175"/>
      <c r="L69" s="166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7"/>
      <c r="BQ69" s="167"/>
      <c r="BR69" s="167"/>
      <c r="BS69" s="167"/>
    </row>
    <row r="70" spans="1:71" s="168" customFormat="1" ht="72" customHeight="1" x14ac:dyDescent="0.35">
      <c r="A70" s="227" t="s">
        <v>66</v>
      </c>
      <c r="B70" s="333">
        <f>SUM(B71:B84)</f>
        <v>0</v>
      </c>
      <c r="C70" s="212">
        <f>SUM(C71:C84)</f>
        <v>450000</v>
      </c>
      <c r="D70" s="212">
        <f>SUM(D71:D84)</f>
        <v>372055.55000000005</v>
      </c>
      <c r="E70" s="219"/>
      <c r="F70" s="219"/>
      <c r="G70" s="220">
        <f>B70+C70-D70</f>
        <v>77944.449999999953</v>
      </c>
      <c r="H70" s="220">
        <f>SUM(H71:H84)</f>
        <v>0</v>
      </c>
      <c r="I70" s="234">
        <f t="shared" si="0"/>
        <v>0</v>
      </c>
      <c r="J70" s="238">
        <f t="shared" si="1"/>
        <v>372055.55000000005</v>
      </c>
      <c r="K70" s="221"/>
      <c r="L70" s="166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</row>
    <row r="71" spans="1:71" s="168" customFormat="1" x14ac:dyDescent="0.35">
      <c r="A71" s="235"/>
      <c r="B71" s="334"/>
      <c r="C71" s="286">
        <v>450000</v>
      </c>
      <c r="D71" s="286">
        <v>26288.35</v>
      </c>
      <c r="E71" s="290" t="s">
        <v>106</v>
      </c>
      <c r="F71" s="290" t="s">
        <v>112</v>
      </c>
      <c r="G71" s="252"/>
      <c r="H71" s="287"/>
      <c r="I71" s="253">
        <f t="shared" si="0"/>
        <v>0</v>
      </c>
      <c r="J71" s="237">
        <f t="shared" si="1"/>
        <v>26288.35</v>
      </c>
      <c r="K71" s="166"/>
      <c r="L71" s="166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7"/>
      <c r="BQ71" s="167"/>
      <c r="BR71" s="167"/>
      <c r="BS71" s="167"/>
    </row>
    <row r="72" spans="1:71" s="168" customFormat="1" hidden="1" x14ac:dyDescent="0.35">
      <c r="A72" s="235"/>
      <c r="B72" s="334"/>
      <c r="C72" s="286"/>
      <c r="D72" s="286"/>
      <c r="E72" s="290"/>
      <c r="F72" s="290" t="s">
        <v>112</v>
      </c>
      <c r="G72" s="252"/>
      <c r="H72" s="287"/>
      <c r="I72" s="253" t="e">
        <f t="shared" si="0"/>
        <v>#DIV/0!</v>
      </c>
      <c r="J72" s="237">
        <f t="shared" si="1"/>
        <v>0</v>
      </c>
      <c r="K72" s="166"/>
      <c r="L72" s="166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</row>
    <row r="73" spans="1:71" s="168" customFormat="1" x14ac:dyDescent="0.35">
      <c r="A73" s="235" t="s">
        <v>76</v>
      </c>
      <c r="B73" s="334"/>
      <c r="C73" s="286"/>
      <c r="D73" s="286">
        <v>34541.96</v>
      </c>
      <c r="E73" s="290" t="s">
        <v>131</v>
      </c>
      <c r="F73" s="290" t="s">
        <v>112</v>
      </c>
      <c r="G73" s="252"/>
      <c r="H73" s="287"/>
      <c r="I73" s="253">
        <f t="shared" si="0"/>
        <v>0</v>
      </c>
      <c r="J73" s="237">
        <f t="shared" si="1"/>
        <v>34541.96</v>
      </c>
      <c r="K73" s="166"/>
      <c r="L73" s="166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7"/>
      <c r="BQ73" s="167"/>
      <c r="BR73" s="167"/>
      <c r="BS73" s="167"/>
    </row>
    <row r="74" spans="1:71" s="168" customFormat="1" x14ac:dyDescent="0.35">
      <c r="A74" s="235" t="s">
        <v>76</v>
      </c>
      <c r="B74" s="334"/>
      <c r="C74" s="286"/>
      <c r="D74" s="286">
        <v>37054</v>
      </c>
      <c r="E74" s="290" t="s">
        <v>143</v>
      </c>
      <c r="F74" s="290" t="s">
        <v>112</v>
      </c>
      <c r="G74" s="252"/>
      <c r="H74" s="287"/>
      <c r="I74" s="253">
        <f t="shared" si="0"/>
        <v>0</v>
      </c>
      <c r="J74" s="237">
        <f t="shared" si="1"/>
        <v>37054</v>
      </c>
      <c r="K74" s="166"/>
      <c r="L74" s="166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</row>
    <row r="75" spans="1:71" s="168" customFormat="1" x14ac:dyDescent="0.35">
      <c r="A75" s="235" t="s">
        <v>76</v>
      </c>
      <c r="B75" s="334"/>
      <c r="C75" s="286"/>
      <c r="D75" s="286">
        <v>34563.22</v>
      </c>
      <c r="E75" s="290" t="s">
        <v>150</v>
      </c>
      <c r="F75" s="290" t="s">
        <v>112</v>
      </c>
      <c r="G75" s="252"/>
      <c r="H75" s="287"/>
      <c r="I75" s="253">
        <f t="shared" si="0"/>
        <v>0</v>
      </c>
      <c r="J75" s="237">
        <f t="shared" si="1"/>
        <v>34563.22</v>
      </c>
      <c r="K75" s="166"/>
      <c r="L75" s="166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</row>
    <row r="76" spans="1:71" s="168" customFormat="1" x14ac:dyDescent="0.35">
      <c r="A76" s="235" t="s">
        <v>76</v>
      </c>
      <c r="B76" s="334"/>
      <c r="C76" s="286"/>
      <c r="D76" s="286">
        <v>29994.5</v>
      </c>
      <c r="E76" s="290" t="s">
        <v>151</v>
      </c>
      <c r="F76" s="290" t="s">
        <v>112</v>
      </c>
      <c r="G76" s="252"/>
      <c r="H76" s="287"/>
      <c r="I76" s="253">
        <f t="shared" si="0"/>
        <v>0</v>
      </c>
      <c r="J76" s="237">
        <f t="shared" si="1"/>
        <v>29994.5</v>
      </c>
      <c r="K76" s="166"/>
      <c r="L76" s="166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</row>
    <row r="77" spans="1:71" s="168" customFormat="1" x14ac:dyDescent="0.35">
      <c r="A77" s="235" t="s">
        <v>76</v>
      </c>
      <c r="B77" s="334"/>
      <c r="C77" s="286"/>
      <c r="D77" s="286">
        <v>540</v>
      </c>
      <c r="E77" s="290" t="s">
        <v>154</v>
      </c>
      <c r="F77" s="290" t="s">
        <v>112</v>
      </c>
      <c r="G77" s="252"/>
      <c r="H77" s="287"/>
      <c r="I77" s="253">
        <f t="shared" si="0"/>
        <v>0</v>
      </c>
      <c r="J77" s="237">
        <f t="shared" si="1"/>
        <v>540</v>
      </c>
      <c r="K77" s="166"/>
      <c r="L77" s="166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</row>
    <row r="78" spans="1:71" s="168" customFormat="1" x14ac:dyDescent="0.35">
      <c r="A78" s="235" t="s">
        <v>76</v>
      </c>
      <c r="B78" s="334"/>
      <c r="C78" s="286"/>
      <c r="D78" s="286">
        <v>28098.61</v>
      </c>
      <c r="E78" s="290" t="s">
        <v>158</v>
      </c>
      <c r="F78" s="290" t="s">
        <v>112</v>
      </c>
      <c r="G78" s="252"/>
      <c r="H78" s="287"/>
      <c r="I78" s="253">
        <f t="shared" si="0"/>
        <v>0</v>
      </c>
      <c r="J78" s="237">
        <f t="shared" si="1"/>
        <v>28098.61</v>
      </c>
      <c r="K78" s="166"/>
      <c r="L78" s="166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</row>
    <row r="79" spans="1:71" s="168" customFormat="1" x14ac:dyDescent="0.35">
      <c r="A79" s="235" t="s">
        <v>76</v>
      </c>
      <c r="B79" s="334"/>
      <c r="C79" s="286"/>
      <c r="D79" s="286">
        <v>25227.15</v>
      </c>
      <c r="E79" s="290" t="s">
        <v>165</v>
      </c>
      <c r="F79" s="290" t="s">
        <v>112</v>
      </c>
      <c r="G79" s="252"/>
      <c r="H79" s="287"/>
      <c r="I79" s="253">
        <f t="shared" si="0"/>
        <v>0</v>
      </c>
      <c r="J79" s="237">
        <f t="shared" si="1"/>
        <v>25227.15</v>
      </c>
      <c r="K79" s="166"/>
      <c r="L79" s="166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</row>
    <row r="80" spans="1:71" s="168" customFormat="1" x14ac:dyDescent="0.35">
      <c r="A80" s="235"/>
      <c r="B80" s="334"/>
      <c r="C80" s="286"/>
      <c r="D80" s="286">
        <v>23060.71</v>
      </c>
      <c r="E80" s="290" t="s">
        <v>164</v>
      </c>
      <c r="F80" s="290" t="s">
        <v>112</v>
      </c>
      <c r="G80" s="252"/>
      <c r="H80" s="287"/>
      <c r="I80" s="253">
        <f t="shared" si="0"/>
        <v>0</v>
      </c>
      <c r="J80" s="237">
        <f t="shared" si="1"/>
        <v>23060.71</v>
      </c>
      <c r="K80" s="166"/>
      <c r="L80" s="166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</row>
    <row r="81" spans="1:71" s="168" customFormat="1" x14ac:dyDescent="0.35">
      <c r="A81" s="235"/>
      <c r="B81" s="334"/>
      <c r="C81" s="286"/>
      <c r="D81" s="286">
        <v>31561.69</v>
      </c>
      <c r="E81" s="290" t="s">
        <v>173</v>
      </c>
      <c r="F81" s="290" t="s">
        <v>112</v>
      </c>
      <c r="G81" s="252"/>
      <c r="H81" s="287"/>
      <c r="I81" s="253">
        <f t="shared" si="0"/>
        <v>0</v>
      </c>
      <c r="J81" s="237">
        <f t="shared" si="1"/>
        <v>31561.69</v>
      </c>
      <c r="K81" s="166"/>
      <c r="L81" s="166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</row>
    <row r="82" spans="1:71" s="168" customFormat="1" x14ac:dyDescent="0.35">
      <c r="A82" s="235"/>
      <c r="B82" s="334"/>
      <c r="C82" s="286"/>
      <c r="D82" s="286">
        <v>37588.01</v>
      </c>
      <c r="E82" s="290" t="s">
        <v>180</v>
      </c>
      <c r="F82" s="290" t="s">
        <v>112</v>
      </c>
      <c r="G82" s="252"/>
      <c r="H82" s="287"/>
      <c r="I82" s="253">
        <f t="shared" si="0"/>
        <v>0</v>
      </c>
      <c r="J82" s="237">
        <f t="shared" si="1"/>
        <v>37588.01</v>
      </c>
      <c r="K82" s="166"/>
      <c r="L82" s="166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</row>
    <row r="83" spans="1:71" s="168" customFormat="1" x14ac:dyDescent="0.35">
      <c r="A83" s="235"/>
      <c r="B83" s="334"/>
      <c r="C83" s="286"/>
      <c r="D83" s="286">
        <v>32640.57</v>
      </c>
      <c r="E83" s="290" t="s">
        <v>189</v>
      </c>
      <c r="F83" s="290" t="s">
        <v>112</v>
      </c>
      <c r="G83" s="252"/>
      <c r="H83" s="287"/>
      <c r="I83" s="253">
        <f t="shared" si="0"/>
        <v>0</v>
      </c>
      <c r="J83" s="237">
        <f t="shared" si="1"/>
        <v>32640.57</v>
      </c>
      <c r="K83" s="166"/>
      <c r="L83" s="166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</row>
    <row r="84" spans="1:71" s="168" customFormat="1" ht="24" thickBot="1" x14ac:dyDescent="0.4">
      <c r="A84" s="235"/>
      <c r="B84" s="334"/>
      <c r="C84" s="286"/>
      <c r="D84" s="286">
        <v>30896.78</v>
      </c>
      <c r="E84" s="290" t="s">
        <v>194</v>
      </c>
      <c r="F84" s="290"/>
      <c r="G84" s="252"/>
      <c r="H84" s="165"/>
      <c r="I84" s="253">
        <f t="shared" si="0"/>
        <v>0</v>
      </c>
      <c r="J84" s="237">
        <f t="shared" si="1"/>
        <v>30896.78</v>
      </c>
      <c r="K84" s="166"/>
      <c r="L84" s="166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</row>
    <row r="85" spans="1:71" s="168" customFormat="1" ht="60.75" customHeight="1" x14ac:dyDescent="0.35">
      <c r="A85" s="227" t="s">
        <v>67</v>
      </c>
      <c r="B85" s="333">
        <f>SUM(B86:B91)</f>
        <v>140400</v>
      </c>
      <c r="C85" s="212">
        <f>SUM(C86:C92)</f>
        <v>0</v>
      </c>
      <c r="D85" s="212">
        <f>SUM(D86:D91)</f>
        <v>140400</v>
      </c>
      <c r="E85" s="219"/>
      <c r="F85" s="219"/>
      <c r="G85" s="220">
        <f>B85+C85-D85</f>
        <v>0</v>
      </c>
      <c r="H85" s="220">
        <f>SUM(H86:H90)</f>
        <v>0</v>
      </c>
      <c r="I85" s="234">
        <f t="shared" ref="I85" si="5">H85/D85</f>
        <v>0</v>
      </c>
      <c r="J85" s="238">
        <f t="shared" si="1"/>
        <v>140400</v>
      </c>
      <c r="K85" s="221"/>
      <c r="L85" s="166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</row>
    <row r="86" spans="1:71" s="168" customFormat="1" x14ac:dyDescent="0.35">
      <c r="A86" s="235" t="s">
        <v>123</v>
      </c>
      <c r="B86" s="322">
        <v>44000</v>
      </c>
      <c r="C86" s="286"/>
      <c r="D86" s="286">
        <v>44000</v>
      </c>
      <c r="E86" s="290" t="s">
        <v>122</v>
      </c>
      <c r="F86" s="290" t="s">
        <v>116</v>
      </c>
      <c r="G86" s="252">
        <f t="shared" si="3"/>
        <v>0</v>
      </c>
      <c r="H86" s="165"/>
      <c r="I86" s="253">
        <f t="shared" si="0"/>
        <v>0</v>
      </c>
      <c r="J86" s="237">
        <f t="shared" si="1"/>
        <v>44000</v>
      </c>
      <c r="K86" s="166"/>
      <c r="L86" s="166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</row>
    <row r="87" spans="1:71" s="168" customFormat="1" x14ac:dyDescent="0.35">
      <c r="A87" s="235" t="s">
        <v>136</v>
      </c>
      <c r="B87" s="322">
        <v>8000</v>
      </c>
      <c r="C87" s="286"/>
      <c r="D87" s="286">
        <v>8000</v>
      </c>
      <c r="E87" s="290" t="s">
        <v>137</v>
      </c>
      <c r="F87" s="290" t="s">
        <v>138</v>
      </c>
      <c r="G87" s="252">
        <f t="shared" si="3"/>
        <v>0</v>
      </c>
      <c r="H87" s="165"/>
      <c r="I87" s="253"/>
      <c r="J87" s="237"/>
      <c r="K87" s="166"/>
      <c r="L87" s="166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7"/>
      <c r="BR87" s="167"/>
      <c r="BS87" s="167"/>
    </row>
    <row r="88" spans="1:71" s="168" customFormat="1" x14ac:dyDescent="0.35">
      <c r="A88" s="235" t="s">
        <v>114</v>
      </c>
      <c r="B88" s="322">
        <v>15000</v>
      </c>
      <c r="C88" s="286"/>
      <c r="D88" s="286">
        <v>15000</v>
      </c>
      <c r="E88" s="290" t="s">
        <v>115</v>
      </c>
      <c r="F88" s="290" t="s">
        <v>116</v>
      </c>
      <c r="G88" s="252">
        <f t="shared" si="3"/>
        <v>0</v>
      </c>
      <c r="H88" s="287"/>
      <c r="I88" s="253">
        <f t="shared" si="0"/>
        <v>0</v>
      </c>
      <c r="J88" s="237">
        <f t="shared" si="1"/>
        <v>15000</v>
      </c>
      <c r="K88" s="166"/>
      <c r="L88" s="166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</row>
    <row r="89" spans="1:71" s="168" customFormat="1" x14ac:dyDescent="0.35">
      <c r="A89" s="235" t="s">
        <v>121</v>
      </c>
      <c r="B89" s="322">
        <v>25000</v>
      </c>
      <c r="C89" s="286"/>
      <c r="D89" s="286">
        <v>25000</v>
      </c>
      <c r="E89" s="290" t="s">
        <v>122</v>
      </c>
      <c r="F89" s="290" t="s">
        <v>116</v>
      </c>
      <c r="G89" s="252">
        <f t="shared" si="3"/>
        <v>0</v>
      </c>
      <c r="H89" s="165"/>
      <c r="I89" s="253">
        <f t="shared" si="0"/>
        <v>0</v>
      </c>
      <c r="J89" s="237">
        <f t="shared" si="1"/>
        <v>25000</v>
      </c>
      <c r="K89" s="166"/>
      <c r="L89" s="166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</row>
    <row r="90" spans="1:71" s="168" customFormat="1" x14ac:dyDescent="0.35">
      <c r="A90" s="235" t="s">
        <v>127</v>
      </c>
      <c r="B90" s="322">
        <v>16000</v>
      </c>
      <c r="C90" s="286"/>
      <c r="D90" s="286">
        <v>16000</v>
      </c>
      <c r="E90" s="290" t="s">
        <v>128</v>
      </c>
      <c r="F90" s="290" t="s">
        <v>116</v>
      </c>
      <c r="G90" s="252">
        <f t="shared" si="3"/>
        <v>0</v>
      </c>
      <c r="H90" s="165"/>
      <c r="I90" s="253">
        <f t="shared" si="0"/>
        <v>0</v>
      </c>
      <c r="J90" s="237">
        <f t="shared" si="1"/>
        <v>16000</v>
      </c>
      <c r="K90" s="166"/>
      <c r="L90" s="166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</row>
    <row r="91" spans="1:71" s="191" customFormat="1" ht="24" thickBot="1" x14ac:dyDescent="0.4">
      <c r="A91" s="254" t="s">
        <v>129</v>
      </c>
      <c r="B91" s="340">
        <v>32400</v>
      </c>
      <c r="C91" s="296"/>
      <c r="D91" s="296">
        <v>32400</v>
      </c>
      <c r="E91" s="297" t="s">
        <v>130</v>
      </c>
      <c r="F91" s="290" t="s">
        <v>112</v>
      </c>
      <c r="G91" s="189">
        <f t="shared" si="3"/>
        <v>0</v>
      </c>
      <c r="H91" s="189"/>
      <c r="I91" s="255">
        <f t="shared" si="0"/>
        <v>0</v>
      </c>
      <c r="J91" s="256">
        <f t="shared" ref="J91:J93" si="6">D91-H91</f>
        <v>32400</v>
      </c>
      <c r="K91" s="257"/>
      <c r="L91" s="190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</row>
    <row r="92" spans="1:71" s="191" customFormat="1" ht="24" thickBot="1" x14ac:dyDescent="0.4">
      <c r="A92" s="254" t="s">
        <v>183</v>
      </c>
      <c r="B92" s="340"/>
      <c r="C92" s="357"/>
      <c r="D92" s="296"/>
      <c r="E92" s="297"/>
      <c r="F92" s="290"/>
      <c r="G92" s="189">
        <f t="shared" ref="G92" si="7">B92+C92-D92</f>
        <v>0</v>
      </c>
      <c r="H92" s="189"/>
      <c r="I92" s="255" t="e">
        <f t="shared" ref="I92" si="8">H92/D92</f>
        <v>#DIV/0!</v>
      </c>
      <c r="J92" s="256">
        <f t="shared" ref="J92" si="9">D92-H92</f>
        <v>0</v>
      </c>
      <c r="K92" s="257"/>
      <c r="L92" s="190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</row>
    <row r="93" spans="1:71" s="192" customFormat="1" ht="72" customHeight="1" thickBot="1" x14ac:dyDescent="0.4">
      <c r="A93" s="230" t="s">
        <v>23</v>
      </c>
      <c r="B93" s="341">
        <f>B2+B4+B8+B11+B13+B17+B27+B47+B70+B64+B85</f>
        <v>206321.99999999997</v>
      </c>
      <c r="C93" s="231">
        <f>C2+C4+C8+C11+C13+C17+C27+C47+C70+C64+C85</f>
        <v>2009100</v>
      </c>
      <c r="D93" s="231">
        <f>D2+D4+D8+D11+D13+D17+D27+D47+D70+D64+D85</f>
        <v>2110400.3000000003</v>
      </c>
      <c r="E93" s="232"/>
      <c r="F93" s="232"/>
      <c r="G93" s="231">
        <f>G2+G4+G8+G11+G13+G17+G27+G47+G70+G64+G85</f>
        <v>105021.69999999997</v>
      </c>
      <c r="H93" s="231">
        <f>H2+H4+H8+H11+H13+H17+H27+H47+H70+H64+H85</f>
        <v>0</v>
      </c>
      <c r="I93" s="258">
        <f t="shared" si="0"/>
        <v>0</v>
      </c>
      <c r="J93" s="237">
        <f t="shared" si="6"/>
        <v>2110400.3000000003</v>
      </c>
      <c r="K93" s="233"/>
      <c r="L93" s="184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7"/>
      <c r="BQ93" s="167"/>
      <c r="BR93" s="167"/>
      <c r="BS93" s="167"/>
    </row>
    <row r="94" spans="1:71" s="167" customFormat="1" x14ac:dyDescent="0.35">
      <c r="A94" s="193"/>
      <c r="B94" s="342"/>
      <c r="C94" s="170"/>
      <c r="D94" s="170"/>
      <c r="E94" s="194"/>
      <c r="F94" s="194"/>
      <c r="G94" s="194"/>
      <c r="I94" s="195"/>
      <c r="L94" s="190"/>
    </row>
    <row r="95" spans="1:71" s="167" customFormat="1" x14ac:dyDescent="0.35">
      <c r="A95" s="169" t="s">
        <v>24</v>
      </c>
      <c r="B95" s="334">
        <f>1922300</f>
        <v>1922300</v>
      </c>
      <c r="C95" s="172">
        <v>206322</v>
      </c>
      <c r="D95" s="170" t="s">
        <v>33</v>
      </c>
      <c r="E95" s="194"/>
      <c r="F95" s="194"/>
      <c r="G95" s="194"/>
      <c r="I95" s="195"/>
      <c r="L95" s="190"/>
    </row>
    <row r="96" spans="1:71" s="167" customFormat="1" x14ac:dyDescent="0.35">
      <c r="A96" s="169"/>
      <c r="B96" s="334"/>
      <c r="C96" s="170"/>
      <c r="D96" s="170"/>
      <c r="E96" s="194"/>
      <c r="F96" s="359">
        <f>B93+C93-D93</f>
        <v>105021.69999999972</v>
      </c>
      <c r="G96" s="360"/>
      <c r="H96" s="360"/>
      <c r="I96" s="195"/>
      <c r="L96" s="190"/>
    </row>
    <row r="97" spans="1:12" s="167" customFormat="1" x14ac:dyDescent="0.35">
      <c r="A97" s="169" t="s">
        <v>25</v>
      </c>
      <c r="B97" s="334">
        <f>SUM(B98:B111)</f>
        <v>86800</v>
      </c>
      <c r="C97" s="170"/>
      <c r="D97" s="170"/>
      <c r="E97" s="194"/>
      <c r="F97" s="360"/>
      <c r="G97" s="360"/>
      <c r="H97" s="360"/>
      <c r="I97" s="195"/>
      <c r="L97" s="190"/>
    </row>
    <row r="98" spans="1:12" s="167" customFormat="1" x14ac:dyDescent="0.35">
      <c r="A98" s="171">
        <v>44964</v>
      </c>
      <c r="B98" s="346">
        <v>-30000</v>
      </c>
      <c r="C98" s="172"/>
      <c r="D98" s="170"/>
      <c r="E98" s="194"/>
      <c r="F98" s="360"/>
      <c r="G98" s="360"/>
      <c r="H98" s="360"/>
      <c r="I98" s="195"/>
      <c r="L98" s="190"/>
    </row>
    <row r="99" spans="1:12" s="167" customFormat="1" x14ac:dyDescent="0.35">
      <c r="A99" s="298">
        <v>44987</v>
      </c>
      <c r="B99" s="348">
        <v>90000</v>
      </c>
      <c r="C99" s="170"/>
      <c r="D99" s="170"/>
      <c r="E99" s="194"/>
      <c r="F99" s="360"/>
      <c r="G99" s="360"/>
      <c r="H99" s="360"/>
      <c r="I99" s="195"/>
      <c r="L99" s="190"/>
    </row>
    <row r="100" spans="1:12" s="167" customFormat="1" x14ac:dyDescent="0.35">
      <c r="A100" s="298" t="s">
        <v>181</v>
      </c>
      <c r="B100" s="358">
        <f>-2400+21700+7500</f>
        <v>26800</v>
      </c>
      <c r="C100" s="170"/>
      <c r="D100" s="170"/>
      <c r="E100" s="194"/>
      <c r="F100" s="360"/>
      <c r="G100" s="360"/>
      <c r="H100" s="360"/>
      <c r="I100" s="195"/>
      <c r="L100" s="190"/>
    </row>
    <row r="101" spans="1:12" s="167" customFormat="1" x14ac:dyDescent="0.35">
      <c r="A101" s="298"/>
      <c r="B101" s="322"/>
      <c r="C101" s="170"/>
      <c r="D101" s="170"/>
      <c r="E101" s="194"/>
      <c r="F101" s="194"/>
      <c r="G101" s="194"/>
      <c r="I101" s="195"/>
      <c r="L101" s="190"/>
    </row>
    <row r="102" spans="1:12" s="167" customFormat="1" x14ac:dyDescent="0.35">
      <c r="A102" s="298"/>
      <c r="B102" s="322"/>
      <c r="C102" s="170"/>
      <c r="D102" s="170"/>
      <c r="E102" s="194"/>
      <c r="F102" s="194"/>
      <c r="G102" s="194"/>
      <c r="I102" s="195"/>
      <c r="L102" s="190"/>
    </row>
    <row r="103" spans="1:12" s="167" customFormat="1" x14ac:dyDescent="0.35">
      <c r="A103" s="298"/>
      <c r="B103" s="322"/>
      <c r="C103" s="170"/>
      <c r="D103" s="282"/>
      <c r="E103" s="185">
        <v>100000</v>
      </c>
      <c r="F103" s="196"/>
      <c r="G103" s="194"/>
      <c r="I103" s="195"/>
      <c r="L103" s="190"/>
    </row>
    <row r="104" spans="1:12" s="167" customFormat="1" x14ac:dyDescent="0.35">
      <c r="A104" s="171"/>
      <c r="B104" s="334"/>
      <c r="C104" s="170"/>
      <c r="D104" s="282">
        <v>211</v>
      </c>
      <c r="E104" s="283">
        <f>E103/1.302</f>
        <v>76804.915514592925</v>
      </c>
      <c r="F104" s="194"/>
      <c r="G104" s="194"/>
      <c r="I104" s="195"/>
      <c r="L104" s="190"/>
    </row>
    <row r="105" spans="1:12" s="167" customFormat="1" x14ac:dyDescent="0.35">
      <c r="A105" s="171"/>
      <c r="B105" s="334"/>
      <c r="C105" s="170"/>
      <c r="D105" s="282">
        <v>213</v>
      </c>
      <c r="E105" s="283">
        <f>E103-E104</f>
        <v>23195.084485407075</v>
      </c>
      <c r="F105" s="194"/>
      <c r="G105" s="194"/>
      <c r="I105" s="195"/>
      <c r="L105" s="190"/>
    </row>
    <row r="106" spans="1:12" s="167" customFormat="1" x14ac:dyDescent="0.35">
      <c r="A106" s="171"/>
      <c r="B106" s="334"/>
      <c r="C106" s="170"/>
      <c r="D106" s="282"/>
      <c r="E106" s="185"/>
      <c r="F106" s="194"/>
      <c r="G106" s="194"/>
      <c r="I106" s="195"/>
      <c r="L106" s="190"/>
    </row>
    <row r="107" spans="1:12" s="167" customFormat="1" x14ac:dyDescent="0.35">
      <c r="A107" s="171"/>
      <c r="B107" s="334"/>
      <c r="C107" s="170"/>
      <c r="D107" s="170"/>
      <c r="E107" s="194"/>
      <c r="F107" s="194"/>
      <c r="G107" s="194"/>
      <c r="I107" s="195"/>
      <c r="L107" s="190"/>
    </row>
    <row r="108" spans="1:12" s="167" customFormat="1" x14ac:dyDescent="0.35">
      <c r="A108" s="171"/>
      <c r="B108" s="334"/>
      <c r="C108" s="170"/>
      <c r="D108" s="170"/>
      <c r="E108" s="194"/>
      <c r="F108" s="194"/>
      <c r="G108" s="194"/>
      <c r="I108" s="195"/>
      <c r="L108" s="190"/>
    </row>
    <row r="109" spans="1:12" s="167" customFormat="1" x14ac:dyDescent="0.35">
      <c r="A109" s="171"/>
      <c r="B109" s="334"/>
      <c r="C109" s="170"/>
      <c r="D109" s="170"/>
      <c r="E109" s="194"/>
      <c r="F109" s="194"/>
      <c r="G109" s="194"/>
      <c r="I109" s="195"/>
      <c r="L109" s="190"/>
    </row>
    <row r="110" spans="1:12" s="167" customFormat="1" x14ac:dyDescent="0.35">
      <c r="A110" s="171"/>
      <c r="B110" s="334"/>
      <c r="C110" s="170"/>
      <c r="D110" s="170"/>
      <c r="E110" s="194"/>
      <c r="F110" s="194"/>
      <c r="G110" s="194"/>
      <c r="I110" s="195"/>
      <c r="L110" s="190"/>
    </row>
    <row r="111" spans="1:12" s="167" customFormat="1" x14ac:dyDescent="0.35">
      <c r="A111" s="171"/>
      <c r="B111" s="334"/>
      <c r="C111" s="170"/>
      <c r="D111" s="170"/>
      <c r="E111" s="194"/>
      <c r="F111" s="194"/>
      <c r="G111" s="194"/>
      <c r="I111" s="195"/>
      <c r="L111" s="190"/>
    </row>
    <row r="112" spans="1:12" s="167" customFormat="1" x14ac:dyDescent="0.35">
      <c r="A112" s="193"/>
      <c r="B112" s="342"/>
      <c r="C112" s="170"/>
      <c r="D112" s="170"/>
      <c r="E112" s="194"/>
      <c r="F112" s="194"/>
      <c r="G112" s="194"/>
      <c r="I112" s="195"/>
      <c r="L112" s="190"/>
    </row>
    <row r="113" spans="1:12" s="167" customFormat="1" x14ac:dyDescent="0.35">
      <c r="A113" s="193" t="s">
        <v>32</v>
      </c>
      <c r="B113" s="343">
        <f>B95+B97-C93</f>
        <v>0</v>
      </c>
      <c r="C113" s="170"/>
      <c r="D113" s="170"/>
      <c r="E113" s="194"/>
      <c r="F113" s="194"/>
      <c r="G113" s="194"/>
      <c r="I113" s="195"/>
      <c r="L113" s="190"/>
    </row>
    <row r="114" spans="1:12" s="167" customFormat="1" x14ac:dyDescent="0.35">
      <c r="A114" s="193"/>
      <c r="B114" s="342"/>
      <c r="C114" s="170"/>
      <c r="D114" s="170"/>
      <c r="E114" s="194"/>
      <c r="F114" s="194"/>
      <c r="G114" s="194"/>
      <c r="I114" s="195"/>
      <c r="L114" s="190"/>
    </row>
    <row r="115" spans="1:12" s="167" customFormat="1" x14ac:dyDescent="0.35">
      <c r="A115" s="193"/>
      <c r="B115" s="342"/>
      <c r="C115" s="170"/>
      <c r="D115" s="170"/>
      <c r="E115" s="194"/>
      <c r="F115" s="194"/>
      <c r="G115" s="194"/>
      <c r="I115" s="195"/>
      <c r="L115" s="190"/>
    </row>
    <row r="116" spans="1:12" s="167" customFormat="1" x14ac:dyDescent="0.35">
      <c r="A116" s="193"/>
      <c r="B116" s="342"/>
      <c r="C116" s="170"/>
      <c r="D116" s="170"/>
      <c r="E116" s="194"/>
      <c r="F116" s="194"/>
      <c r="G116" s="194"/>
      <c r="I116" s="195"/>
      <c r="L116" s="190"/>
    </row>
    <row r="117" spans="1:12" s="167" customFormat="1" x14ac:dyDescent="0.35">
      <c r="A117" s="193"/>
      <c r="B117" s="342"/>
      <c r="C117" s="170"/>
      <c r="D117" s="170"/>
      <c r="E117" s="194"/>
      <c r="F117" s="194"/>
      <c r="G117" s="194"/>
      <c r="I117" s="195"/>
      <c r="L117" s="190"/>
    </row>
    <row r="118" spans="1:12" s="167" customFormat="1" x14ac:dyDescent="0.35">
      <c r="A118" s="193"/>
      <c r="B118" s="342"/>
      <c r="C118" s="170"/>
      <c r="D118" s="170"/>
      <c r="E118" s="194"/>
      <c r="F118" s="194"/>
      <c r="G118" s="194"/>
      <c r="I118" s="195"/>
      <c r="L118" s="190"/>
    </row>
    <row r="119" spans="1:12" s="167" customFormat="1" x14ac:dyDescent="0.35">
      <c r="A119" s="193"/>
      <c r="B119" s="342"/>
      <c r="C119" s="170"/>
      <c r="D119" s="170"/>
      <c r="E119" s="194"/>
      <c r="F119" s="194"/>
      <c r="G119" s="194"/>
      <c r="I119" s="195"/>
      <c r="L119" s="190"/>
    </row>
    <row r="120" spans="1:12" s="167" customFormat="1" x14ac:dyDescent="0.35">
      <c r="A120" s="193"/>
      <c r="B120" s="342"/>
      <c r="C120" s="170"/>
      <c r="D120" s="170"/>
      <c r="E120" s="194"/>
      <c r="F120" s="194"/>
      <c r="G120" s="194"/>
      <c r="I120" s="195"/>
      <c r="L120" s="190"/>
    </row>
    <row r="121" spans="1:12" s="167" customFormat="1" x14ac:dyDescent="0.35">
      <c r="A121" s="193"/>
      <c r="B121" s="342"/>
      <c r="C121" s="170"/>
      <c r="D121" s="170"/>
      <c r="E121" s="194"/>
      <c r="F121" s="194"/>
      <c r="G121" s="194"/>
      <c r="I121" s="195"/>
      <c r="L121" s="190"/>
    </row>
    <row r="122" spans="1:12" s="167" customFormat="1" x14ac:dyDescent="0.35">
      <c r="A122" s="193"/>
      <c r="B122" s="342"/>
      <c r="C122" s="170"/>
      <c r="D122" s="170"/>
      <c r="E122" s="194"/>
      <c r="F122" s="194"/>
      <c r="G122" s="194"/>
      <c r="I122" s="195"/>
      <c r="L122" s="190"/>
    </row>
    <row r="123" spans="1:12" s="167" customFormat="1" x14ac:dyDescent="0.35">
      <c r="A123" s="193"/>
      <c r="B123" s="342"/>
      <c r="C123" s="170"/>
      <c r="D123" s="170"/>
      <c r="E123" s="194"/>
      <c r="F123" s="194"/>
      <c r="G123" s="194"/>
      <c r="I123" s="195"/>
      <c r="L123" s="190"/>
    </row>
    <row r="124" spans="1:12" s="179" customFormat="1" x14ac:dyDescent="0.35">
      <c r="A124" s="197"/>
      <c r="B124" s="344"/>
      <c r="C124" s="198"/>
      <c r="D124" s="198"/>
      <c r="E124" s="199"/>
      <c r="F124" s="199"/>
      <c r="G124" s="199"/>
      <c r="I124" s="200"/>
      <c r="L124" s="201"/>
    </row>
    <row r="125" spans="1:12" s="179" customFormat="1" x14ac:dyDescent="0.35">
      <c r="A125" s="197"/>
      <c r="B125" s="344"/>
      <c r="C125" s="198"/>
      <c r="D125" s="198"/>
      <c r="E125" s="199"/>
      <c r="F125" s="199"/>
      <c r="G125" s="199"/>
      <c r="I125" s="200"/>
      <c r="L125" s="201"/>
    </row>
    <row r="126" spans="1:12" s="179" customFormat="1" x14ac:dyDescent="0.35">
      <c r="A126" s="197"/>
      <c r="B126" s="344"/>
      <c r="C126" s="198"/>
      <c r="D126" s="198"/>
      <c r="E126" s="199"/>
      <c r="F126" s="199"/>
      <c r="G126" s="199"/>
      <c r="I126" s="200"/>
      <c r="L126" s="201"/>
    </row>
    <row r="127" spans="1:12" s="179" customFormat="1" x14ac:dyDescent="0.35">
      <c r="A127" s="197"/>
      <c r="B127" s="344"/>
      <c r="C127" s="198"/>
      <c r="D127" s="198"/>
      <c r="E127" s="199"/>
      <c r="F127" s="199"/>
      <c r="G127" s="199"/>
      <c r="I127" s="200"/>
      <c r="L127" s="201"/>
    </row>
    <row r="128" spans="1:12" s="179" customFormat="1" x14ac:dyDescent="0.35">
      <c r="A128" s="197"/>
      <c r="B128" s="344"/>
      <c r="C128" s="198"/>
      <c r="D128" s="198"/>
      <c r="E128" s="199"/>
      <c r="F128" s="199"/>
      <c r="G128" s="199"/>
      <c r="I128" s="200"/>
      <c r="L128" s="201"/>
    </row>
    <row r="129" spans="1:12" s="179" customFormat="1" x14ac:dyDescent="0.35">
      <c r="A129" s="197"/>
      <c r="B129" s="344"/>
      <c r="C129" s="198"/>
      <c r="D129" s="198"/>
      <c r="E129" s="199"/>
      <c r="F129" s="199"/>
      <c r="G129" s="199"/>
      <c r="I129" s="200"/>
      <c r="L129" s="201"/>
    </row>
    <row r="130" spans="1:12" s="179" customFormat="1" x14ac:dyDescent="0.35">
      <c r="A130" s="197"/>
      <c r="B130" s="344"/>
      <c r="C130" s="198"/>
      <c r="D130" s="198"/>
      <c r="E130" s="199"/>
      <c r="F130" s="199"/>
      <c r="G130" s="199"/>
      <c r="I130" s="200"/>
      <c r="L130" s="201"/>
    </row>
    <row r="131" spans="1:12" s="179" customFormat="1" x14ac:dyDescent="0.35">
      <c r="A131" s="197"/>
      <c r="B131" s="344"/>
      <c r="C131" s="198"/>
      <c r="D131" s="198"/>
      <c r="E131" s="199"/>
      <c r="F131" s="199"/>
      <c r="G131" s="199"/>
      <c r="I131" s="200"/>
      <c r="L131" s="201"/>
    </row>
    <row r="132" spans="1:12" s="179" customFormat="1" x14ac:dyDescent="0.35">
      <c r="A132" s="197"/>
      <c r="B132" s="344"/>
      <c r="C132" s="198"/>
      <c r="D132" s="198"/>
      <c r="E132" s="199"/>
      <c r="F132" s="199"/>
      <c r="G132" s="199"/>
      <c r="I132" s="200"/>
      <c r="L132" s="201"/>
    </row>
    <row r="133" spans="1:12" s="179" customFormat="1" x14ac:dyDescent="0.35">
      <c r="A133" s="197"/>
      <c r="B133" s="344"/>
      <c r="C133" s="198"/>
      <c r="D133" s="198"/>
      <c r="E133" s="199"/>
      <c r="F133" s="199"/>
      <c r="G133" s="199"/>
      <c r="I133" s="200"/>
      <c r="L133" s="201"/>
    </row>
    <row r="134" spans="1:12" s="179" customFormat="1" x14ac:dyDescent="0.35">
      <c r="A134" s="197"/>
      <c r="B134" s="344"/>
      <c r="C134" s="198"/>
      <c r="D134" s="198"/>
      <c r="E134" s="199"/>
      <c r="F134" s="199"/>
      <c r="G134" s="199"/>
      <c r="I134" s="200"/>
      <c r="L134" s="201"/>
    </row>
    <row r="135" spans="1:12" s="179" customFormat="1" x14ac:dyDescent="0.35">
      <c r="A135" s="197"/>
      <c r="B135" s="344"/>
      <c r="C135" s="198"/>
      <c r="D135" s="198"/>
      <c r="E135" s="199"/>
      <c r="F135" s="199"/>
      <c r="G135" s="199"/>
      <c r="I135" s="200"/>
      <c r="L135" s="201"/>
    </row>
    <row r="136" spans="1:12" s="179" customFormat="1" x14ac:dyDescent="0.35">
      <c r="A136" s="197"/>
      <c r="B136" s="344"/>
      <c r="C136" s="198"/>
      <c r="D136" s="198"/>
      <c r="E136" s="199"/>
      <c r="F136" s="199"/>
      <c r="G136" s="199"/>
      <c r="I136" s="200"/>
      <c r="L136" s="201"/>
    </row>
    <row r="137" spans="1:12" s="179" customFormat="1" x14ac:dyDescent="0.35">
      <c r="A137" s="197"/>
      <c r="B137" s="344"/>
      <c r="C137" s="198"/>
      <c r="D137" s="198"/>
      <c r="E137" s="199"/>
      <c r="F137" s="199"/>
      <c r="G137" s="199"/>
      <c r="I137" s="200"/>
      <c r="L137" s="201"/>
    </row>
    <row r="138" spans="1:12" s="179" customFormat="1" x14ac:dyDescent="0.35">
      <c r="A138" s="197"/>
      <c r="B138" s="344"/>
      <c r="C138" s="198"/>
      <c r="D138" s="198"/>
      <c r="E138" s="199"/>
      <c r="F138" s="199"/>
      <c r="G138" s="199"/>
      <c r="I138" s="200"/>
      <c r="L138" s="201"/>
    </row>
    <row r="139" spans="1:12" s="179" customFormat="1" x14ac:dyDescent="0.35">
      <c r="A139" s="197"/>
      <c r="B139" s="344"/>
      <c r="C139" s="198"/>
      <c r="D139" s="198"/>
      <c r="E139" s="199"/>
      <c r="F139" s="199"/>
      <c r="G139" s="199"/>
      <c r="I139" s="200"/>
      <c r="L139" s="201"/>
    </row>
    <row r="140" spans="1:12" s="179" customFormat="1" x14ac:dyDescent="0.35">
      <c r="A140" s="197"/>
      <c r="B140" s="344"/>
      <c r="C140" s="198"/>
      <c r="D140" s="198"/>
      <c r="E140" s="199"/>
      <c r="F140" s="199"/>
      <c r="G140" s="199"/>
      <c r="I140" s="200"/>
      <c r="L140" s="201"/>
    </row>
    <row r="141" spans="1:12" s="179" customFormat="1" x14ac:dyDescent="0.35">
      <c r="A141" s="197"/>
      <c r="B141" s="344"/>
      <c r="C141" s="198"/>
      <c r="D141" s="198"/>
      <c r="E141" s="199"/>
      <c r="F141" s="199"/>
      <c r="G141" s="199"/>
      <c r="I141" s="200"/>
      <c r="L141" s="201"/>
    </row>
    <row r="142" spans="1:12" s="179" customFormat="1" x14ac:dyDescent="0.35">
      <c r="A142" s="197"/>
      <c r="B142" s="344"/>
      <c r="C142" s="198"/>
      <c r="D142" s="198"/>
      <c r="E142" s="199"/>
      <c r="F142" s="199"/>
      <c r="G142" s="199"/>
      <c r="I142" s="200"/>
      <c r="L142" s="201"/>
    </row>
    <row r="143" spans="1:12" s="179" customFormat="1" x14ac:dyDescent="0.35">
      <c r="A143" s="197"/>
      <c r="B143" s="344"/>
      <c r="C143" s="198"/>
      <c r="D143" s="198"/>
      <c r="E143" s="199"/>
      <c r="F143" s="199"/>
      <c r="G143" s="199"/>
      <c r="I143" s="200"/>
      <c r="L143" s="201"/>
    </row>
    <row r="144" spans="1:12" s="179" customFormat="1" x14ac:dyDescent="0.35">
      <c r="A144" s="197"/>
      <c r="B144" s="344"/>
      <c r="C144" s="198"/>
      <c r="D144" s="198"/>
      <c r="E144" s="199"/>
      <c r="F144" s="199"/>
      <c r="G144" s="199"/>
      <c r="I144" s="200"/>
      <c r="L144" s="201"/>
    </row>
    <row r="145" spans="1:12" s="179" customFormat="1" x14ac:dyDescent="0.35">
      <c r="A145" s="197"/>
      <c r="B145" s="344"/>
      <c r="C145" s="198"/>
      <c r="D145" s="198"/>
      <c r="E145" s="199"/>
      <c r="F145" s="199"/>
      <c r="G145" s="199"/>
      <c r="I145" s="200"/>
      <c r="L145" s="201"/>
    </row>
    <row r="146" spans="1:12" s="179" customFormat="1" x14ac:dyDescent="0.35">
      <c r="A146" s="197"/>
      <c r="B146" s="344"/>
      <c r="C146" s="198"/>
      <c r="D146" s="198"/>
      <c r="E146" s="199"/>
      <c r="F146" s="199"/>
      <c r="G146" s="199"/>
      <c r="I146" s="200"/>
      <c r="L146" s="201"/>
    </row>
    <row r="147" spans="1:12" s="179" customFormat="1" x14ac:dyDescent="0.35">
      <c r="A147" s="197"/>
      <c r="B147" s="344"/>
      <c r="C147" s="198"/>
      <c r="D147" s="198"/>
      <c r="E147" s="199"/>
      <c r="F147" s="199"/>
      <c r="G147" s="199"/>
      <c r="I147" s="200"/>
      <c r="L147" s="201"/>
    </row>
    <row r="148" spans="1:12" s="179" customFormat="1" x14ac:dyDescent="0.35">
      <c r="A148" s="197"/>
      <c r="B148" s="344"/>
      <c r="C148" s="198"/>
      <c r="D148" s="198"/>
      <c r="E148" s="199"/>
      <c r="F148" s="199"/>
      <c r="G148" s="199"/>
      <c r="I148" s="200"/>
      <c r="L148" s="201"/>
    </row>
    <row r="149" spans="1:12" s="179" customFormat="1" x14ac:dyDescent="0.35">
      <c r="A149" s="197"/>
      <c r="B149" s="344"/>
      <c r="C149" s="198"/>
      <c r="D149" s="198"/>
      <c r="E149" s="199"/>
      <c r="F149" s="199"/>
      <c r="G149" s="199"/>
      <c r="I149" s="200"/>
      <c r="L149" s="201"/>
    </row>
    <row r="150" spans="1:12" s="179" customFormat="1" x14ac:dyDescent="0.35">
      <c r="A150" s="197"/>
      <c r="B150" s="344"/>
      <c r="C150" s="198"/>
      <c r="D150" s="198"/>
      <c r="E150" s="199"/>
      <c r="F150" s="199"/>
      <c r="G150" s="199"/>
      <c r="I150" s="200"/>
      <c r="L150" s="201"/>
    </row>
    <row r="151" spans="1:12" s="179" customFormat="1" x14ac:dyDescent="0.35">
      <c r="A151" s="197"/>
      <c r="B151" s="344"/>
      <c r="C151" s="198"/>
      <c r="D151" s="198"/>
      <c r="E151" s="199"/>
      <c r="F151" s="199"/>
      <c r="G151" s="199"/>
      <c r="I151" s="200"/>
      <c r="L151" s="201"/>
    </row>
    <row r="152" spans="1:12" s="179" customFormat="1" x14ac:dyDescent="0.35">
      <c r="A152" s="197"/>
      <c r="B152" s="344"/>
      <c r="C152" s="198"/>
      <c r="D152" s="198"/>
      <c r="E152" s="199"/>
      <c r="F152" s="199"/>
      <c r="G152" s="199"/>
      <c r="I152" s="200"/>
      <c r="L152" s="201"/>
    </row>
    <row r="153" spans="1:12" s="179" customFormat="1" x14ac:dyDescent="0.35">
      <c r="A153" s="197"/>
      <c r="B153" s="344"/>
      <c r="C153" s="198"/>
      <c r="D153" s="198"/>
      <c r="E153" s="199"/>
      <c r="F153" s="199"/>
      <c r="G153" s="199"/>
      <c r="I153" s="200"/>
      <c r="L153" s="201"/>
    </row>
    <row r="154" spans="1:12" s="179" customFormat="1" x14ac:dyDescent="0.35">
      <c r="A154" s="197"/>
      <c r="B154" s="344"/>
      <c r="C154" s="198"/>
      <c r="D154" s="198"/>
      <c r="E154" s="199"/>
      <c r="F154" s="199"/>
      <c r="G154" s="199"/>
      <c r="I154" s="200"/>
      <c r="L154" s="201"/>
    </row>
    <row r="155" spans="1:12" s="179" customFormat="1" x14ac:dyDescent="0.35">
      <c r="A155" s="197"/>
      <c r="B155" s="344"/>
      <c r="C155" s="198"/>
      <c r="D155" s="198"/>
      <c r="E155" s="199"/>
      <c r="F155" s="199"/>
      <c r="G155" s="199"/>
      <c r="I155" s="200"/>
      <c r="L155" s="201"/>
    </row>
    <row r="156" spans="1:12" s="179" customFormat="1" x14ac:dyDescent="0.35">
      <c r="A156" s="197"/>
      <c r="B156" s="344"/>
      <c r="C156" s="198"/>
      <c r="D156" s="198"/>
      <c r="E156" s="199"/>
      <c r="F156" s="199"/>
      <c r="G156" s="199"/>
      <c r="I156" s="200"/>
      <c r="L156" s="201"/>
    </row>
    <row r="157" spans="1:12" s="179" customFormat="1" x14ac:dyDescent="0.35">
      <c r="A157" s="197"/>
      <c r="B157" s="344"/>
      <c r="C157" s="198"/>
      <c r="D157" s="198"/>
      <c r="E157" s="199"/>
      <c r="F157" s="199"/>
      <c r="G157" s="199"/>
      <c r="I157" s="200"/>
      <c r="L157" s="201"/>
    </row>
    <row r="158" spans="1:12" s="179" customFormat="1" x14ac:dyDescent="0.35">
      <c r="A158" s="197"/>
      <c r="B158" s="344"/>
      <c r="C158" s="198"/>
      <c r="D158" s="198"/>
      <c r="E158" s="199"/>
      <c r="F158" s="199"/>
      <c r="G158" s="199"/>
      <c r="I158" s="200"/>
      <c r="L158" s="201"/>
    </row>
    <row r="159" spans="1:12" s="179" customFormat="1" x14ac:dyDescent="0.35">
      <c r="A159" s="197"/>
      <c r="B159" s="344"/>
      <c r="C159" s="198"/>
      <c r="D159" s="198"/>
      <c r="E159" s="199"/>
      <c r="F159" s="199"/>
      <c r="G159" s="199"/>
      <c r="I159" s="200"/>
      <c r="L159" s="201"/>
    </row>
    <row r="160" spans="1:12" s="179" customFormat="1" x14ac:dyDescent="0.35">
      <c r="A160" s="197"/>
      <c r="B160" s="344"/>
      <c r="C160" s="198"/>
      <c r="D160" s="198"/>
      <c r="E160" s="199"/>
      <c r="F160" s="199"/>
      <c r="G160" s="199"/>
      <c r="I160" s="200"/>
      <c r="L160" s="201"/>
    </row>
    <row r="161" spans="1:12" s="179" customFormat="1" x14ac:dyDescent="0.35">
      <c r="A161" s="197"/>
      <c r="B161" s="344"/>
      <c r="C161" s="198"/>
      <c r="D161" s="198"/>
      <c r="E161" s="199"/>
      <c r="F161" s="199"/>
      <c r="G161" s="199"/>
      <c r="I161" s="200"/>
      <c r="L161" s="201"/>
    </row>
    <row r="162" spans="1:12" s="179" customFormat="1" x14ac:dyDescent="0.35">
      <c r="A162" s="197"/>
      <c r="B162" s="344"/>
      <c r="C162" s="198"/>
      <c r="D162" s="198"/>
      <c r="E162" s="199"/>
      <c r="F162" s="199"/>
      <c r="G162" s="199"/>
      <c r="I162" s="200"/>
      <c r="L162" s="201"/>
    </row>
    <row r="163" spans="1:12" s="179" customFormat="1" x14ac:dyDescent="0.35">
      <c r="A163" s="197"/>
      <c r="B163" s="344"/>
      <c r="C163" s="198"/>
      <c r="D163" s="198"/>
      <c r="E163" s="199"/>
      <c r="F163" s="199"/>
      <c r="G163" s="199"/>
      <c r="I163" s="200"/>
      <c r="L163" s="201"/>
    </row>
    <row r="164" spans="1:12" s="179" customFormat="1" x14ac:dyDescent="0.35">
      <c r="A164" s="197"/>
      <c r="B164" s="344"/>
      <c r="C164" s="198"/>
      <c r="D164" s="198"/>
      <c r="E164" s="199"/>
      <c r="F164" s="199"/>
      <c r="G164" s="199"/>
      <c r="I164" s="200"/>
      <c r="L164" s="201"/>
    </row>
    <row r="165" spans="1:12" s="179" customFormat="1" x14ac:dyDescent="0.35">
      <c r="A165" s="197"/>
      <c r="B165" s="344"/>
      <c r="C165" s="198"/>
      <c r="D165" s="198"/>
      <c r="E165" s="199"/>
      <c r="F165" s="199"/>
      <c r="G165" s="199"/>
      <c r="I165" s="200"/>
      <c r="L165" s="201"/>
    </row>
    <row r="166" spans="1:12" s="179" customFormat="1" x14ac:dyDescent="0.35">
      <c r="A166" s="197"/>
      <c r="B166" s="344"/>
      <c r="C166" s="198"/>
      <c r="D166" s="198"/>
      <c r="E166" s="199"/>
      <c r="F166" s="199"/>
      <c r="G166" s="199"/>
      <c r="I166" s="200"/>
      <c r="L166" s="201"/>
    </row>
    <row r="167" spans="1:12" s="179" customFormat="1" x14ac:dyDescent="0.35">
      <c r="A167" s="197"/>
      <c r="B167" s="344"/>
      <c r="C167" s="198"/>
      <c r="D167" s="198"/>
      <c r="E167" s="199"/>
      <c r="F167" s="199"/>
      <c r="G167" s="199"/>
      <c r="I167" s="200"/>
      <c r="L167" s="201"/>
    </row>
    <row r="168" spans="1:12" s="179" customFormat="1" x14ac:dyDescent="0.35">
      <c r="A168" s="197"/>
      <c r="B168" s="344"/>
      <c r="C168" s="198"/>
      <c r="D168" s="198"/>
      <c r="E168" s="199"/>
      <c r="F168" s="199"/>
      <c r="G168" s="199"/>
      <c r="I168" s="200"/>
      <c r="L168" s="201"/>
    </row>
    <row r="169" spans="1:12" s="179" customFormat="1" x14ac:dyDescent="0.35">
      <c r="A169" s="197"/>
      <c r="B169" s="344"/>
      <c r="C169" s="198"/>
      <c r="D169" s="198"/>
      <c r="E169" s="199"/>
      <c r="F169" s="199"/>
      <c r="G169" s="199"/>
      <c r="I169" s="200"/>
      <c r="L169" s="201"/>
    </row>
    <row r="170" spans="1:12" s="179" customFormat="1" x14ac:dyDescent="0.35">
      <c r="A170" s="197"/>
      <c r="B170" s="344"/>
      <c r="C170" s="198"/>
      <c r="D170" s="198"/>
      <c r="E170" s="199"/>
      <c r="F170" s="199"/>
      <c r="G170" s="199"/>
      <c r="I170" s="200"/>
      <c r="L170" s="201"/>
    </row>
    <row r="171" spans="1:12" s="179" customFormat="1" x14ac:dyDescent="0.35">
      <c r="A171" s="197"/>
      <c r="B171" s="344"/>
      <c r="C171" s="198"/>
      <c r="D171" s="198"/>
      <c r="E171" s="199"/>
      <c r="F171" s="199"/>
      <c r="G171" s="199"/>
      <c r="I171" s="200"/>
      <c r="L171" s="201"/>
    </row>
    <row r="172" spans="1:12" s="179" customFormat="1" x14ac:dyDescent="0.35">
      <c r="A172" s="197"/>
      <c r="B172" s="344"/>
      <c r="C172" s="198"/>
      <c r="D172" s="198"/>
      <c r="E172" s="199"/>
      <c r="F172" s="199"/>
      <c r="G172" s="199"/>
      <c r="I172" s="200"/>
      <c r="L172" s="201"/>
    </row>
    <row r="173" spans="1:12" s="179" customFormat="1" x14ac:dyDescent="0.35">
      <c r="A173" s="197"/>
      <c r="B173" s="344"/>
      <c r="C173" s="198"/>
      <c r="D173" s="198"/>
      <c r="E173" s="199"/>
      <c r="F173" s="199"/>
      <c r="G173" s="199"/>
      <c r="I173" s="200"/>
      <c r="L173" s="201"/>
    </row>
    <row r="174" spans="1:12" s="179" customFormat="1" x14ac:dyDescent="0.35">
      <c r="A174" s="197"/>
      <c r="B174" s="344"/>
      <c r="C174" s="198"/>
      <c r="D174" s="198"/>
      <c r="E174" s="199"/>
      <c r="F174" s="199"/>
      <c r="G174" s="199"/>
      <c r="I174" s="200"/>
      <c r="L174" s="201"/>
    </row>
    <row r="175" spans="1:12" s="179" customFormat="1" x14ac:dyDescent="0.35">
      <c r="A175" s="197"/>
      <c r="B175" s="344"/>
      <c r="C175" s="198"/>
      <c r="D175" s="198"/>
      <c r="E175" s="199"/>
      <c r="F175" s="199"/>
      <c r="G175" s="199"/>
      <c r="I175" s="200"/>
      <c r="L175" s="201"/>
    </row>
    <row r="176" spans="1:12" s="179" customFormat="1" x14ac:dyDescent="0.35">
      <c r="A176" s="197"/>
      <c r="B176" s="344"/>
      <c r="C176" s="198"/>
      <c r="D176" s="198"/>
      <c r="E176" s="199"/>
      <c r="F176" s="199"/>
      <c r="G176" s="199"/>
      <c r="I176" s="200"/>
      <c r="L176" s="201"/>
    </row>
    <row r="177" spans="1:12" s="179" customFormat="1" x14ac:dyDescent="0.35">
      <c r="A177" s="197"/>
      <c r="B177" s="344"/>
      <c r="C177" s="198"/>
      <c r="D177" s="198"/>
      <c r="E177" s="199"/>
      <c r="F177" s="199"/>
      <c r="G177" s="199"/>
      <c r="I177" s="200"/>
      <c r="L177" s="201"/>
    </row>
    <row r="178" spans="1:12" s="179" customFormat="1" x14ac:dyDescent="0.35">
      <c r="A178" s="197"/>
      <c r="B178" s="344"/>
      <c r="C178" s="198"/>
      <c r="D178" s="198"/>
      <c r="E178" s="199"/>
      <c r="F178" s="199"/>
      <c r="G178" s="199"/>
      <c r="I178" s="200"/>
      <c r="L178" s="201"/>
    </row>
    <row r="179" spans="1:12" s="179" customFormat="1" x14ac:dyDescent="0.35">
      <c r="A179" s="197"/>
      <c r="B179" s="344"/>
      <c r="C179" s="198"/>
      <c r="D179" s="198"/>
      <c r="E179" s="199"/>
      <c r="F179" s="199"/>
      <c r="G179" s="199"/>
      <c r="I179" s="200"/>
      <c r="L179" s="201"/>
    </row>
    <row r="180" spans="1:12" s="179" customFormat="1" x14ac:dyDescent="0.35">
      <c r="A180" s="197"/>
      <c r="B180" s="344"/>
      <c r="C180" s="198"/>
      <c r="D180" s="198"/>
      <c r="E180" s="199"/>
      <c r="F180" s="199"/>
      <c r="G180" s="199"/>
      <c r="I180" s="200"/>
      <c r="L180" s="201"/>
    </row>
    <row r="181" spans="1:12" s="179" customFormat="1" x14ac:dyDescent="0.35">
      <c r="A181" s="197"/>
      <c r="B181" s="344"/>
      <c r="C181" s="198"/>
      <c r="D181" s="198"/>
      <c r="E181" s="199"/>
      <c r="F181" s="199"/>
      <c r="G181" s="199"/>
      <c r="I181" s="200"/>
      <c r="L181" s="201"/>
    </row>
    <row r="182" spans="1:12" s="179" customFormat="1" x14ac:dyDescent="0.35">
      <c r="A182" s="197"/>
      <c r="B182" s="344"/>
      <c r="C182" s="198"/>
      <c r="D182" s="198"/>
      <c r="E182" s="199"/>
      <c r="F182" s="199"/>
      <c r="G182" s="199"/>
      <c r="I182" s="200"/>
      <c r="L182" s="201"/>
    </row>
    <row r="183" spans="1:12" s="179" customFormat="1" x14ac:dyDescent="0.35">
      <c r="A183" s="197"/>
      <c r="B183" s="344"/>
      <c r="C183" s="198"/>
      <c r="D183" s="198"/>
      <c r="E183" s="199"/>
      <c r="F183" s="199"/>
      <c r="G183" s="199"/>
      <c r="I183" s="200"/>
      <c r="L183" s="201"/>
    </row>
    <row r="184" spans="1:12" s="179" customFormat="1" x14ac:dyDescent="0.35">
      <c r="A184" s="197"/>
      <c r="B184" s="344"/>
      <c r="C184" s="198"/>
      <c r="D184" s="198"/>
      <c r="E184" s="199"/>
      <c r="F184" s="199"/>
      <c r="G184" s="199"/>
      <c r="I184" s="200"/>
      <c r="L184" s="201"/>
    </row>
    <row r="185" spans="1:12" s="179" customFormat="1" x14ac:dyDescent="0.35">
      <c r="A185" s="197"/>
      <c r="B185" s="344"/>
      <c r="C185" s="198"/>
      <c r="D185" s="198"/>
      <c r="E185" s="199"/>
      <c r="F185" s="199"/>
      <c r="G185" s="199"/>
      <c r="I185" s="200"/>
      <c r="L185" s="201"/>
    </row>
    <row r="186" spans="1:12" s="179" customFormat="1" x14ac:dyDescent="0.35">
      <c r="A186" s="197"/>
      <c r="B186" s="344"/>
      <c r="C186" s="198"/>
      <c r="D186" s="198"/>
      <c r="E186" s="199"/>
      <c r="F186" s="199"/>
      <c r="G186" s="199"/>
      <c r="I186" s="200"/>
      <c r="L186" s="201"/>
    </row>
    <row r="187" spans="1:12" s="179" customFormat="1" x14ac:dyDescent="0.35">
      <c r="A187" s="197"/>
      <c r="B187" s="344"/>
      <c r="C187" s="198"/>
      <c r="D187" s="198"/>
      <c r="E187" s="199"/>
      <c r="F187" s="199"/>
      <c r="G187" s="199"/>
      <c r="I187" s="200"/>
      <c r="L187" s="201"/>
    </row>
    <row r="188" spans="1:12" s="179" customFormat="1" x14ac:dyDescent="0.35">
      <c r="A188" s="197"/>
      <c r="B188" s="344"/>
      <c r="C188" s="198"/>
      <c r="D188" s="198"/>
      <c r="E188" s="199"/>
      <c r="F188" s="199"/>
      <c r="G188" s="199"/>
      <c r="I188" s="200"/>
      <c r="L188" s="201"/>
    </row>
  </sheetData>
  <mergeCells count="1">
    <mergeCell ref="F96:H100"/>
  </mergeCells>
  <conditionalFormatting sqref="B100:B101"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0"/>
  <sheetViews>
    <sheetView zoomScale="70" zoomScaleNormal="70" workbookViewId="0">
      <selection activeCell="F14" sqref="F14"/>
    </sheetView>
  </sheetViews>
  <sheetFormatPr defaultRowHeight="18" x14ac:dyDescent="0.25"/>
  <cols>
    <col min="1" max="1" width="58.85546875" style="60" customWidth="1"/>
    <col min="2" max="2" width="29.85546875" style="6" customWidth="1"/>
    <col min="3" max="3" width="25.28515625" style="61" hidden="1" customWidth="1"/>
    <col min="4" max="4" width="27.5703125" style="6" customWidth="1"/>
    <col min="5" max="5" width="33.42578125" style="6" customWidth="1"/>
    <col min="6" max="6" width="46.85546875" style="6" customWidth="1"/>
    <col min="7" max="7" width="28" style="62" customWidth="1"/>
    <col min="8" max="8" width="24.42578125" style="6" customWidth="1"/>
    <col min="9" max="9" width="11.28515625" style="6" customWidth="1"/>
    <col min="10" max="10" width="18" style="6" customWidth="1"/>
    <col min="11" max="12" width="9.140625" style="4"/>
    <col min="13" max="71" width="9.140625" style="5"/>
    <col min="72" max="16384" width="9.140625" style="6"/>
  </cols>
  <sheetData>
    <row r="1" spans="1:71" ht="54.75" thickBot="1" x14ac:dyDescent="0.3">
      <c r="A1" s="1" t="s">
        <v>1</v>
      </c>
      <c r="B1" s="2" t="s">
        <v>2</v>
      </c>
      <c r="D1" s="2" t="s">
        <v>10</v>
      </c>
      <c r="E1" s="2" t="s">
        <v>3</v>
      </c>
      <c r="F1" s="2" t="s">
        <v>4</v>
      </c>
      <c r="G1" s="2" t="s">
        <v>5</v>
      </c>
      <c r="H1" s="2" t="s">
        <v>6</v>
      </c>
      <c r="I1" s="141" t="s">
        <v>7</v>
      </c>
      <c r="J1" s="2" t="s">
        <v>8</v>
      </c>
      <c r="K1" s="3"/>
    </row>
    <row r="2" spans="1:71" x14ac:dyDescent="0.25">
      <c r="A2" s="259" t="s">
        <v>184</v>
      </c>
      <c r="B2" s="260">
        <f>SUM(B3:B24)</f>
        <v>117200</v>
      </c>
      <c r="C2" s="260">
        <f>SUM(C3:C24)</f>
        <v>0</v>
      </c>
      <c r="D2" s="261">
        <f>SUM(D3:D24)</f>
        <v>117000</v>
      </c>
      <c r="E2" s="262"/>
      <c r="F2" s="262"/>
      <c r="G2" s="263">
        <f>B2+C2-D2</f>
        <v>200</v>
      </c>
      <c r="H2" s="264">
        <f>SUM(H3:H24)</f>
        <v>0</v>
      </c>
      <c r="I2" s="270">
        <f t="shared" ref="I2:I25" si="0">H2/D2</f>
        <v>0</v>
      </c>
      <c r="J2" s="262"/>
      <c r="K2" s="265"/>
    </row>
    <row r="3" spans="1:71" s="305" customFormat="1" ht="50.25" customHeight="1" x14ac:dyDescent="0.25">
      <c r="A3" s="304" t="s">
        <v>185</v>
      </c>
      <c r="B3" s="310">
        <v>5200</v>
      </c>
      <c r="C3" s="301"/>
      <c r="D3" s="302">
        <v>5000</v>
      </c>
      <c r="E3" s="305" t="s">
        <v>207</v>
      </c>
      <c r="F3" s="305" t="s">
        <v>208</v>
      </c>
      <c r="G3" s="306"/>
      <c r="H3" s="92"/>
      <c r="I3" s="307">
        <f t="shared" si="0"/>
        <v>0</v>
      </c>
      <c r="K3" s="308"/>
      <c r="L3" s="308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</row>
    <row r="4" spans="1:71" x14ac:dyDescent="0.25">
      <c r="A4" s="271"/>
      <c r="B4" s="98"/>
      <c r="C4" s="40"/>
      <c r="D4" s="98"/>
      <c r="G4" s="272"/>
      <c r="H4" s="99"/>
      <c r="I4" s="273" t="e">
        <f t="shared" si="0"/>
        <v>#DIV/0!</v>
      </c>
    </row>
    <row r="5" spans="1:71" x14ac:dyDescent="0.25">
      <c r="A5" s="271" t="s">
        <v>183</v>
      </c>
      <c r="B5" s="98">
        <v>112000</v>
      </c>
      <c r="C5" s="40"/>
      <c r="D5" s="98">
        <v>112000</v>
      </c>
      <c r="E5" s="6" t="s">
        <v>187</v>
      </c>
      <c r="F5" s="305" t="s">
        <v>188</v>
      </c>
      <c r="G5" s="272"/>
      <c r="H5" s="99"/>
      <c r="I5" s="273">
        <f t="shared" si="0"/>
        <v>0</v>
      </c>
    </row>
    <row r="6" spans="1:71" x14ac:dyDescent="0.25">
      <c r="A6" s="271"/>
      <c r="B6" s="98"/>
      <c r="C6" s="40"/>
      <c r="D6" s="98"/>
      <c r="G6" s="272"/>
      <c r="H6" s="99"/>
      <c r="I6" s="273" t="e">
        <f t="shared" si="0"/>
        <v>#DIV/0!</v>
      </c>
    </row>
    <row r="7" spans="1:71" x14ac:dyDescent="0.25">
      <c r="A7" s="271"/>
      <c r="B7" s="98"/>
      <c r="C7" s="40"/>
      <c r="D7" s="98"/>
      <c r="F7" s="305"/>
      <c r="G7" s="272"/>
      <c r="H7" s="99"/>
      <c r="I7" s="273" t="e">
        <f t="shared" si="0"/>
        <v>#DIV/0!</v>
      </c>
    </row>
    <row r="8" spans="1:71" x14ac:dyDescent="0.25">
      <c r="A8" s="271"/>
      <c r="B8" s="98"/>
      <c r="C8" s="40"/>
      <c r="D8" s="98"/>
      <c r="F8" s="305"/>
      <c r="G8" s="272"/>
      <c r="H8" s="99"/>
      <c r="I8" s="273" t="e">
        <f t="shared" si="0"/>
        <v>#DIV/0!</v>
      </c>
    </row>
    <row r="9" spans="1:71" x14ac:dyDescent="0.25">
      <c r="A9" s="271"/>
      <c r="B9" s="98"/>
      <c r="C9" s="40"/>
      <c r="D9" s="98"/>
      <c r="G9" s="272"/>
      <c r="H9" s="99"/>
      <c r="I9" s="273" t="e">
        <f t="shared" si="0"/>
        <v>#DIV/0!</v>
      </c>
    </row>
    <row r="10" spans="1:71" x14ac:dyDescent="0.25">
      <c r="A10" s="271"/>
      <c r="B10" s="98"/>
      <c r="C10" s="40"/>
      <c r="D10" s="98"/>
      <c r="F10" s="305"/>
      <c r="G10" s="272"/>
      <c r="H10" s="99"/>
      <c r="I10" s="273" t="e">
        <f t="shared" si="0"/>
        <v>#DIV/0!</v>
      </c>
    </row>
    <row r="11" spans="1:71" x14ac:dyDescent="0.25">
      <c r="A11" s="271"/>
      <c r="B11" s="98"/>
      <c r="C11" s="40"/>
      <c r="D11" s="98"/>
      <c r="G11" s="272"/>
      <c r="H11" s="99"/>
      <c r="I11" s="273" t="e">
        <f t="shared" si="0"/>
        <v>#DIV/0!</v>
      </c>
    </row>
    <row r="12" spans="1:71" x14ac:dyDescent="0.25">
      <c r="A12" s="271"/>
      <c r="B12" s="98"/>
      <c r="C12" s="40"/>
      <c r="D12" s="98"/>
      <c r="F12" s="305"/>
      <c r="G12" s="272"/>
      <c r="H12" s="99"/>
      <c r="I12" s="273" t="e">
        <f t="shared" si="0"/>
        <v>#DIV/0!</v>
      </c>
    </row>
    <row r="13" spans="1:71" x14ac:dyDescent="0.25">
      <c r="A13" s="271"/>
      <c r="B13" s="98"/>
      <c r="C13" s="40"/>
      <c r="D13" s="98"/>
      <c r="G13" s="272"/>
      <c r="H13" s="99"/>
      <c r="I13" s="273" t="e">
        <f t="shared" si="0"/>
        <v>#DIV/0!</v>
      </c>
    </row>
    <row r="14" spans="1:71" x14ac:dyDescent="0.25">
      <c r="A14" s="271"/>
      <c r="B14" s="98"/>
      <c r="C14" s="40"/>
      <c r="D14" s="98"/>
      <c r="G14" s="272"/>
      <c r="H14" s="99"/>
      <c r="I14" s="273" t="e">
        <f t="shared" si="0"/>
        <v>#DIV/0!</v>
      </c>
    </row>
    <row r="15" spans="1:71" x14ac:dyDescent="0.25">
      <c r="A15" s="271"/>
      <c r="B15" s="98"/>
      <c r="C15" s="40"/>
      <c r="D15" s="98"/>
      <c r="G15" s="272"/>
      <c r="H15" s="99"/>
      <c r="I15" s="273" t="e">
        <f t="shared" si="0"/>
        <v>#DIV/0!</v>
      </c>
    </row>
    <row r="16" spans="1:71" x14ac:dyDescent="0.25">
      <c r="A16" s="271"/>
      <c r="B16" s="98"/>
      <c r="C16" s="40"/>
      <c r="D16" s="98"/>
      <c r="G16" s="272"/>
      <c r="H16" s="99"/>
      <c r="I16" s="273" t="e">
        <f t="shared" si="0"/>
        <v>#DIV/0!</v>
      </c>
    </row>
    <row r="17" spans="1:71" x14ac:dyDescent="0.25">
      <c r="A17" s="271"/>
      <c r="B17" s="98"/>
      <c r="C17" s="40"/>
      <c r="D17" s="98"/>
      <c r="G17" s="272"/>
      <c r="H17" s="99"/>
      <c r="I17" s="273" t="e">
        <f t="shared" si="0"/>
        <v>#DIV/0!</v>
      </c>
    </row>
    <row r="18" spans="1:71" x14ac:dyDescent="0.25">
      <c r="A18" s="271"/>
      <c r="B18" s="98"/>
      <c r="C18" s="40"/>
      <c r="D18" s="98"/>
      <c r="G18" s="272"/>
      <c r="H18" s="99"/>
      <c r="I18" s="273" t="e">
        <f t="shared" si="0"/>
        <v>#DIV/0!</v>
      </c>
    </row>
    <row r="19" spans="1:71" x14ac:dyDescent="0.25">
      <c r="A19" s="271"/>
      <c r="B19" s="98"/>
      <c r="C19" s="40"/>
      <c r="D19" s="98"/>
      <c r="G19" s="272"/>
      <c r="H19" s="99"/>
      <c r="I19" s="273" t="e">
        <f t="shared" si="0"/>
        <v>#DIV/0!</v>
      </c>
    </row>
    <row r="20" spans="1:71" x14ac:dyDescent="0.25">
      <c r="A20" s="271"/>
      <c r="B20" s="98"/>
      <c r="C20" s="40"/>
      <c r="D20" s="98"/>
      <c r="G20" s="272"/>
      <c r="H20" s="99"/>
      <c r="I20" s="273" t="e">
        <f t="shared" si="0"/>
        <v>#DIV/0!</v>
      </c>
    </row>
    <row r="21" spans="1:71" x14ac:dyDescent="0.25">
      <c r="A21" s="271"/>
      <c r="B21" s="98"/>
      <c r="C21" s="40"/>
      <c r="D21" s="98"/>
      <c r="G21" s="272"/>
      <c r="H21" s="99"/>
      <c r="I21" s="273" t="e">
        <f t="shared" si="0"/>
        <v>#DIV/0!</v>
      </c>
    </row>
    <row r="22" spans="1:71" x14ac:dyDescent="0.25">
      <c r="A22" s="271"/>
      <c r="B22" s="98"/>
      <c r="C22" s="40"/>
      <c r="D22" s="98"/>
      <c r="G22" s="272"/>
      <c r="H22" s="99"/>
      <c r="I22" s="273" t="e">
        <f t="shared" si="0"/>
        <v>#DIV/0!</v>
      </c>
    </row>
    <row r="23" spans="1:71" x14ac:dyDescent="0.25">
      <c r="A23" s="271"/>
      <c r="B23" s="98"/>
      <c r="C23" s="40"/>
      <c r="D23" s="98"/>
      <c r="G23" s="272"/>
      <c r="H23" s="99"/>
      <c r="I23" s="273" t="e">
        <f t="shared" si="0"/>
        <v>#DIV/0!</v>
      </c>
    </row>
    <row r="24" spans="1:71" ht="18.75" thickBot="1" x14ac:dyDescent="0.3">
      <c r="A24" s="274"/>
      <c r="B24" s="94"/>
      <c r="C24" s="36"/>
      <c r="D24" s="94"/>
      <c r="E24" s="107"/>
      <c r="F24" s="107"/>
      <c r="G24" s="275"/>
      <c r="H24" s="95"/>
      <c r="I24" s="276" t="e">
        <f t="shared" si="0"/>
        <v>#DIV/0!</v>
      </c>
      <c r="J24" s="107"/>
      <c r="K24" s="277"/>
    </row>
    <row r="25" spans="1:71" s="49" customFormat="1" ht="72" customHeight="1" thickBot="1" x14ac:dyDescent="0.45">
      <c r="A25" s="266" t="s">
        <v>23</v>
      </c>
      <c r="B25" s="267">
        <f>B2</f>
        <v>117200</v>
      </c>
      <c r="C25" s="267">
        <f t="shared" ref="C25:H25" si="1">C2</f>
        <v>0</v>
      </c>
      <c r="D25" s="267">
        <f t="shared" si="1"/>
        <v>117000</v>
      </c>
      <c r="E25" s="267"/>
      <c r="F25" s="267"/>
      <c r="G25" s="267">
        <f t="shared" si="1"/>
        <v>200</v>
      </c>
      <c r="H25" s="267">
        <f t="shared" si="1"/>
        <v>0</v>
      </c>
      <c r="I25" s="278">
        <f t="shared" si="0"/>
        <v>0</v>
      </c>
      <c r="J25" s="268"/>
      <c r="K25" s="269"/>
      <c r="L25" s="48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spans="1:71" s="5" customFormat="1" x14ac:dyDescent="0.25">
      <c r="A26" s="53"/>
      <c r="C26" s="54"/>
      <c r="G26" s="55"/>
      <c r="L26" s="56"/>
    </row>
    <row r="27" spans="1:71" s="5" customFormat="1" x14ac:dyDescent="0.25">
      <c r="A27" s="57" t="s">
        <v>24</v>
      </c>
      <c r="B27" s="132">
        <v>0</v>
      </c>
      <c r="C27" s="54"/>
      <c r="G27" s="55"/>
      <c r="L27" s="56"/>
    </row>
    <row r="28" spans="1:71" s="5" customFormat="1" x14ac:dyDescent="0.25">
      <c r="A28" s="57"/>
      <c r="B28" s="132"/>
      <c r="C28" s="54"/>
      <c r="G28" s="55"/>
      <c r="L28" s="56"/>
    </row>
    <row r="29" spans="1:71" s="5" customFormat="1" x14ac:dyDescent="0.25">
      <c r="A29" s="57" t="s">
        <v>25</v>
      </c>
      <c r="B29" s="132">
        <f>SUM(B30:B43)</f>
        <v>117200</v>
      </c>
      <c r="C29" s="54"/>
      <c r="G29" s="55"/>
      <c r="L29" s="56"/>
    </row>
    <row r="30" spans="1:71" s="5" customFormat="1" x14ac:dyDescent="0.25">
      <c r="A30" s="58"/>
      <c r="B30" s="132"/>
      <c r="C30" s="54"/>
      <c r="G30" s="55"/>
      <c r="L30" s="56"/>
    </row>
    <row r="31" spans="1:71" s="5" customFormat="1" x14ac:dyDescent="0.25">
      <c r="A31" s="58" t="s">
        <v>186</v>
      </c>
      <c r="B31" s="132">
        <f>5200+112000</f>
        <v>117200</v>
      </c>
      <c r="C31" s="54"/>
      <c r="G31" s="55"/>
      <c r="L31" s="56"/>
    </row>
    <row r="32" spans="1:71" s="5" customFormat="1" x14ac:dyDescent="0.25">
      <c r="A32" s="58"/>
      <c r="B32" s="132"/>
      <c r="C32" s="54"/>
      <c r="G32" s="55"/>
      <c r="L32" s="56"/>
    </row>
    <row r="33" spans="1:12" s="5" customFormat="1" x14ac:dyDescent="0.25">
      <c r="A33" s="58"/>
      <c r="B33" s="132"/>
      <c r="C33" s="54"/>
      <c r="G33" s="55"/>
      <c r="L33" s="56"/>
    </row>
    <row r="34" spans="1:12" s="5" customFormat="1" x14ac:dyDescent="0.25">
      <c r="A34" s="58"/>
      <c r="B34" s="132"/>
      <c r="C34" s="54"/>
      <c r="G34" s="55"/>
      <c r="L34" s="56"/>
    </row>
    <row r="35" spans="1:12" s="5" customFormat="1" x14ac:dyDescent="0.25">
      <c r="A35" s="58"/>
      <c r="B35" s="132"/>
      <c r="C35" s="54"/>
      <c r="G35" s="55"/>
      <c r="L35" s="56"/>
    </row>
    <row r="36" spans="1:12" s="5" customFormat="1" x14ac:dyDescent="0.25">
      <c r="A36" s="58"/>
      <c r="B36" s="132"/>
      <c r="C36" s="54"/>
      <c r="G36" s="55"/>
      <c r="L36" s="56"/>
    </row>
    <row r="37" spans="1:12" s="5" customFormat="1" x14ac:dyDescent="0.25">
      <c r="A37" s="58"/>
      <c r="B37" s="132"/>
      <c r="C37" s="54"/>
      <c r="G37" s="55"/>
      <c r="L37" s="56"/>
    </row>
    <row r="38" spans="1:12" s="5" customFormat="1" x14ac:dyDescent="0.25">
      <c r="A38" s="58"/>
      <c r="B38" s="132"/>
      <c r="C38" s="54"/>
      <c r="G38" s="55"/>
      <c r="L38" s="56"/>
    </row>
    <row r="39" spans="1:12" s="5" customFormat="1" x14ac:dyDescent="0.25">
      <c r="A39" s="58"/>
      <c r="B39" s="132"/>
      <c r="C39" s="54"/>
      <c r="G39" s="55"/>
      <c r="L39" s="56"/>
    </row>
    <row r="40" spans="1:12" s="5" customFormat="1" x14ac:dyDescent="0.25">
      <c r="A40" s="58"/>
      <c r="B40" s="132"/>
      <c r="C40" s="54"/>
      <c r="G40" s="55"/>
      <c r="L40" s="56"/>
    </row>
    <row r="41" spans="1:12" s="5" customFormat="1" x14ac:dyDescent="0.25">
      <c r="A41" s="58"/>
      <c r="B41" s="132"/>
      <c r="C41" s="54"/>
      <c r="G41" s="55"/>
      <c r="L41" s="56"/>
    </row>
    <row r="42" spans="1:12" s="5" customFormat="1" x14ac:dyDescent="0.25">
      <c r="A42" s="57"/>
      <c r="B42" s="132"/>
      <c r="C42" s="54"/>
      <c r="G42" s="55"/>
      <c r="L42" s="56"/>
    </row>
    <row r="43" spans="1:12" s="5" customFormat="1" x14ac:dyDescent="0.25">
      <c r="A43" s="57"/>
      <c r="B43" s="132"/>
      <c r="C43" s="54"/>
      <c r="G43" s="55"/>
      <c r="L43" s="56"/>
    </row>
    <row r="44" spans="1:12" s="5" customFormat="1" x14ac:dyDescent="0.25">
      <c r="A44" s="53"/>
      <c r="B44" s="54"/>
      <c r="C44" s="54"/>
      <c r="G44" s="55"/>
      <c r="L44" s="56"/>
    </row>
    <row r="45" spans="1:12" s="5" customFormat="1" x14ac:dyDescent="0.25">
      <c r="A45" s="59"/>
      <c r="B45" s="133">
        <f>B27+B29-B25</f>
        <v>0</v>
      </c>
      <c r="C45" s="54"/>
      <c r="G45" s="55"/>
      <c r="L45" s="56"/>
    </row>
    <row r="46" spans="1:12" s="5" customFormat="1" x14ac:dyDescent="0.25">
      <c r="A46" s="53"/>
      <c r="C46" s="54"/>
      <c r="G46" s="55"/>
      <c r="L46" s="56"/>
    </row>
    <row r="47" spans="1:12" s="5" customFormat="1" x14ac:dyDescent="0.25">
      <c r="A47" s="53"/>
      <c r="C47" s="54"/>
      <c r="G47" s="55"/>
      <c r="L47" s="56"/>
    </row>
    <row r="48" spans="1:12" s="5" customFormat="1" x14ac:dyDescent="0.25">
      <c r="A48" s="53"/>
      <c r="C48" s="54"/>
      <c r="G48" s="55"/>
      <c r="L48" s="56"/>
    </row>
    <row r="49" spans="1:12" s="5" customFormat="1" x14ac:dyDescent="0.25">
      <c r="A49" s="53"/>
      <c r="C49" s="54"/>
      <c r="G49" s="55"/>
      <c r="L49" s="56"/>
    </row>
    <row r="50" spans="1:12" s="5" customFormat="1" x14ac:dyDescent="0.25">
      <c r="A50" s="53"/>
      <c r="C50" s="54"/>
      <c r="G50" s="55"/>
      <c r="L50" s="56"/>
    </row>
    <row r="51" spans="1:12" s="5" customFormat="1" x14ac:dyDescent="0.25">
      <c r="A51" s="53"/>
      <c r="C51" s="54"/>
      <c r="G51" s="55"/>
      <c r="L51" s="56"/>
    </row>
    <row r="52" spans="1:12" s="5" customFormat="1" x14ac:dyDescent="0.25">
      <c r="A52" s="53"/>
      <c r="C52" s="54"/>
      <c r="G52" s="55"/>
      <c r="L52" s="56"/>
    </row>
    <row r="53" spans="1:12" s="5" customFormat="1" x14ac:dyDescent="0.25">
      <c r="A53" s="53"/>
      <c r="C53" s="54"/>
      <c r="G53" s="55"/>
      <c r="L53" s="56"/>
    </row>
    <row r="54" spans="1:12" s="5" customFormat="1" x14ac:dyDescent="0.25">
      <c r="A54" s="53"/>
      <c r="C54" s="54"/>
      <c r="G54" s="55"/>
      <c r="L54" s="56"/>
    </row>
    <row r="55" spans="1:12" s="5" customFormat="1" x14ac:dyDescent="0.25">
      <c r="A55" s="53"/>
      <c r="C55" s="54"/>
      <c r="G55" s="55"/>
      <c r="L55" s="56"/>
    </row>
    <row r="56" spans="1:12" s="5" customFormat="1" x14ac:dyDescent="0.25">
      <c r="A56" s="53"/>
      <c r="C56" s="54"/>
      <c r="G56" s="55"/>
      <c r="L56" s="56"/>
    </row>
    <row r="57" spans="1:12" s="5" customFormat="1" x14ac:dyDescent="0.25">
      <c r="A57" s="53"/>
      <c r="C57" s="54"/>
      <c r="G57" s="55"/>
      <c r="L57" s="56"/>
    </row>
    <row r="58" spans="1:12" s="5" customFormat="1" x14ac:dyDescent="0.25">
      <c r="A58" s="53"/>
      <c r="C58" s="54"/>
      <c r="G58" s="55"/>
      <c r="L58" s="56"/>
    </row>
    <row r="59" spans="1:12" s="5" customFormat="1" x14ac:dyDescent="0.25">
      <c r="A59" s="53"/>
      <c r="C59" s="54"/>
      <c r="G59" s="55"/>
      <c r="L59" s="56"/>
    </row>
    <row r="60" spans="1:12" s="5" customFormat="1" x14ac:dyDescent="0.25">
      <c r="A60" s="53"/>
      <c r="C60" s="54"/>
      <c r="G60" s="55"/>
      <c r="L60" s="56"/>
    </row>
    <row r="61" spans="1:12" s="5" customFormat="1" x14ac:dyDescent="0.25">
      <c r="A61" s="53"/>
      <c r="C61" s="54"/>
      <c r="G61" s="55"/>
      <c r="L61" s="56"/>
    </row>
    <row r="62" spans="1:12" s="5" customFormat="1" x14ac:dyDescent="0.25">
      <c r="A62" s="53"/>
      <c r="C62" s="54"/>
      <c r="G62" s="55"/>
      <c r="L62" s="56"/>
    </row>
    <row r="63" spans="1:12" s="5" customFormat="1" x14ac:dyDescent="0.25">
      <c r="A63" s="53"/>
      <c r="C63" s="54"/>
      <c r="G63" s="55"/>
      <c r="L63" s="56"/>
    </row>
    <row r="64" spans="1:12" s="5" customFormat="1" x14ac:dyDescent="0.25">
      <c r="A64" s="53"/>
      <c r="C64" s="54"/>
      <c r="G64" s="55"/>
      <c r="L64" s="56"/>
    </row>
    <row r="65" spans="1:12" s="5" customFormat="1" x14ac:dyDescent="0.25">
      <c r="A65" s="53"/>
      <c r="C65" s="54"/>
      <c r="G65" s="55"/>
      <c r="L65" s="56"/>
    </row>
    <row r="66" spans="1:12" s="5" customFormat="1" x14ac:dyDescent="0.25">
      <c r="A66" s="53"/>
      <c r="C66" s="54"/>
      <c r="G66" s="55"/>
      <c r="L66" s="56"/>
    </row>
    <row r="67" spans="1:12" s="5" customFormat="1" x14ac:dyDescent="0.25">
      <c r="A67" s="53"/>
      <c r="C67" s="54"/>
      <c r="G67" s="55"/>
      <c r="L67" s="56"/>
    </row>
    <row r="68" spans="1:12" s="5" customFormat="1" x14ac:dyDescent="0.25">
      <c r="A68" s="53"/>
      <c r="C68" s="54"/>
      <c r="G68" s="55"/>
      <c r="L68" s="56"/>
    </row>
    <row r="69" spans="1:12" s="5" customFormat="1" x14ac:dyDescent="0.25">
      <c r="A69" s="53"/>
      <c r="C69" s="54"/>
      <c r="G69" s="55"/>
      <c r="L69" s="56"/>
    </row>
    <row r="70" spans="1:12" s="5" customFormat="1" x14ac:dyDescent="0.25">
      <c r="A70" s="53"/>
      <c r="C70" s="54"/>
      <c r="G70" s="55"/>
      <c r="L70" s="56"/>
    </row>
    <row r="71" spans="1:12" s="5" customFormat="1" x14ac:dyDescent="0.25">
      <c r="A71" s="53"/>
      <c r="C71" s="54"/>
      <c r="G71" s="55"/>
      <c r="L71" s="56"/>
    </row>
    <row r="72" spans="1:12" s="5" customFormat="1" x14ac:dyDescent="0.25">
      <c r="A72" s="53"/>
      <c r="C72" s="54"/>
      <c r="G72" s="55"/>
      <c r="L72" s="56"/>
    </row>
    <row r="73" spans="1:12" s="5" customFormat="1" x14ac:dyDescent="0.25">
      <c r="A73" s="53"/>
      <c r="C73" s="54"/>
      <c r="G73" s="55"/>
      <c r="L73" s="56"/>
    </row>
    <row r="74" spans="1:12" s="5" customFormat="1" x14ac:dyDescent="0.25">
      <c r="A74" s="53"/>
      <c r="C74" s="54"/>
      <c r="G74" s="55"/>
      <c r="L74" s="56"/>
    </row>
    <row r="75" spans="1:12" s="5" customFormat="1" x14ac:dyDescent="0.25">
      <c r="A75" s="53"/>
      <c r="C75" s="54"/>
      <c r="G75" s="55"/>
      <c r="L75" s="56"/>
    </row>
    <row r="76" spans="1:12" s="5" customFormat="1" x14ac:dyDescent="0.25">
      <c r="A76" s="53"/>
      <c r="C76" s="54"/>
      <c r="G76" s="55"/>
      <c r="L76" s="56"/>
    </row>
    <row r="77" spans="1:12" s="5" customFormat="1" x14ac:dyDescent="0.25">
      <c r="A77" s="53"/>
      <c r="C77" s="54"/>
      <c r="G77" s="55"/>
      <c r="L77" s="56"/>
    </row>
    <row r="78" spans="1:12" s="5" customFormat="1" x14ac:dyDescent="0.25">
      <c r="A78" s="53"/>
      <c r="C78" s="54"/>
      <c r="G78" s="55"/>
      <c r="L78" s="56"/>
    </row>
    <row r="79" spans="1:12" s="5" customFormat="1" x14ac:dyDescent="0.25">
      <c r="A79" s="53"/>
      <c r="C79" s="54"/>
      <c r="G79" s="55"/>
      <c r="L79" s="56"/>
    </row>
    <row r="80" spans="1:12" s="5" customFormat="1" x14ac:dyDescent="0.25">
      <c r="A80" s="53"/>
      <c r="C80" s="54"/>
      <c r="G80" s="55"/>
      <c r="L80" s="56"/>
    </row>
    <row r="81" spans="1:12" s="5" customFormat="1" x14ac:dyDescent="0.25">
      <c r="A81" s="53"/>
      <c r="C81" s="54"/>
      <c r="G81" s="55"/>
      <c r="L81" s="56"/>
    </row>
    <row r="82" spans="1:12" s="5" customFormat="1" x14ac:dyDescent="0.25">
      <c r="A82" s="53"/>
      <c r="C82" s="54"/>
      <c r="G82" s="55"/>
      <c r="L82" s="56"/>
    </row>
    <row r="83" spans="1:12" s="5" customFormat="1" x14ac:dyDescent="0.25">
      <c r="A83" s="53"/>
      <c r="C83" s="54"/>
      <c r="G83" s="55"/>
      <c r="L83" s="56"/>
    </row>
    <row r="84" spans="1:12" s="5" customFormat="1" x14ac:dyDescent="0.25">
      <c r="A84" s="53"/>
      <c r="C84" s="54"/>
      <c r="G84" s="55"/>
      <c r="L84" s="56"/>
    </row>
    <row r="85" spans="1:12" s="5" customFormat="1" x14ac:dyDescent="0.25">
      <c r="A85" s="53"/>
      <c r="C85" s="54"/>
      <c r="G85" s="55"/>
      <c r="L85" s="56"/>
    </row>
    <row r="86" spans="1:12" s="5" customFormat="1" x14ac:dyDescent="0.25">
      <c r="A86" s="53"/>
      <c r="C86" s="54"/>
      <c r="G86" s="55"/>
      <c r="L86" s="56"/>
    </row>
    <row r="87" spans="1:12" s="5" customFormat="1" x14ac:dyDescent="0.25">
      <c r="A87" s="53"/>
      <c r="C87" s="54"/>
      <c r="G87" s="55"/>
      <c r="L87" s="56"/>
    </row>
    <row r="88" spans="1:12" s="5" customFormat="1" x14ac:dyDescent="0.25">
      <c r="A88" s="53"/>
      <c r="C88" s="54"/>
      <c r="G88" s="55"/>
      <c r="L88" s="56"/>
    </row>
    <row r="89" spans="1:12" s="5" customFormat="1" x14ac:dyDescent="0.25">
      <c r="A89" s="53"/>
      <c r="C89" s="54"/>
      <c r="G89" s="55"/>
      <c r="L89" s="56"/>
    </row>
    <row r="90" spans="1:12" s="5" customFormat="1" x14ac:dyDescent="0.25">
      <c r="A90" s="53"/>
      <c r="C90" s="54"/>
      <c r="G90" s="55"/>
      <c r="L90" s="56"/>
    </row>
    <row r="91" spans="1:12" s="5" customFormat="1" x14ac:dyDescent="0.25">
      <c r="A91" s="53"/>
      <c r="C91" s="54"/>
      <c r="G91" s="55"/>
      <c r="L91" s="56"/>
    </row>
    <row r="92" spans="1:12" s="5" customFormat="1" x14ac:dyDescent="0.25">
      <c r="A92" s="53"/>
      <c r="C92" s="54"/>
      <c r="G92" s="55"/>
      <c r="L92" s="56"/>
    </row>
    <row r="93" spans="1:12" s="5" customFormat="1" x14ac:dyDescent="0.25">
      <c r="A93" s="53"/>
      <c r="C93" s="54"/>
      <c r="G93" s="55"/>
      <c r="L93" s="56"/>
    </row>
    <row r="94" spans="1:12" s="5" customFormat="1" x14ac:dyDescent="0.25">
      <c r="A94" s="53"/>
      <c r="C94" s="54"/>
      <c r="G94" s="55"/>
      <c r="L94" s="56"/>
    </row>
    <row r="95" spans="1:12" s="5" customFormat="1" x14ac:dyDescent="0.25">
      <c r="A95" s="53"/>
      <c r="C95" s="54"/>
      <c r="G95" s="55"/>
      <c r="L95" s="56"/>
    </row>
    <row r="96" spans="1:12" s="5" customFormat="1" x14ac:dyDescent="0.25">
      <c r="A96" s="53"/>
      <c r="C96" s="54"/>
      <c r="G96" s="55"/>
      <c r="L96" s="56"/>
    </row>
    <row r="97" spans="1:12" s="5" customFormat="1" x14ac:dyDescent="0.25">
      <c r="A97" s="53"/>
      <c r="C97" s="54"/>
      <c r="G97" s="55"/>
      <c r="L97" s="56"/>
    </row>
    <row r="98" spans="1:12" s="5" customFormat="1" x14ac:dyDescent="0.25">
      <c r="A98" s="53"/>
      <c r="C98" s="54"/>
      <c r="G98" s="55"/>
      <c r="L98" s="56"/>
    </row>
    <row r="99" spans="1:12" s="5" customFormat="1" x14ac:dyDescent="0.25">
      <c r="A99" s="53"/>
      <c r="C99" s="54"/>
      <c r="G99" s="55"/>
      <c r="L99" s="56"/>
    </row>
    <row r="100" spans="1:12" s="5" customFormat="1" x14ac:dyDescent="0.25">
      <c r="A100" s="53"/>
      <c r="C100" s="54"/>
      <c r="G100" s="55"/>
      <c r="L100" s="56"/>
    </row>
    <row r="101" spans="1:12" s="5" customFormat="1" x14ac:dyDescent="0.25">
      <c r="A101" s="53"/>
      <c r="C101" s="54"/>
      <c r="G101" s="55"/>
      <c r="L101" s="56"/>
    </row>
    <row r="102" spans="1:12" s="5" customFormat="1" x14ac:dyDescent="0.25">
      <c r="A102" s="53"/>
      <c r="C102" s="54"/>
      <c r="G102" s="55"/>
      <c r="L102" s="56"/>
    </row>
    <row r="103" spans="1:12" s="5" customFormat="1" x14ac:dyDescent="0.25">
      <c r="A103" s="53"/>
      <c r="C103" s="54"/>
      <c r="G103" s="55"/>
      <c r="L103" s="56"/>
    </row>
    <row r="104" spans="1:12" s="5" customFormat="1" x14ac:dyDescent="0.25">
      <c r="A104" s="53"/>
      <c r="C104" s="54"/>
      <c r="G104" s="55"/>
      <c r="L104" s="56"/>
    </row>
    <row r="105" spans="1:12" s="5" customFormat="1" x14ac:dyDescent="0.25">
      <c r="A105" s="53"/>
      <c r="C105" s="54"/>
      <c r="G105" s="55"/>
      <c r="L105" s="56"/>
    </row>
    <row r="106" spans="1:12" s="5" customFormat="1" x14ac:dyDescent="0.25">
      <c r="A106" s="53"/>
      <c r="C106" s="54"/>
      <c r="G106" s="55"/>
      <c r="L106" s="56"/>
    </row>
    <row r="107" spans="1:12" s="5" customFormat="1" x14ac:dyDescent="0.25">
      <c r="A107" s="53"/>
      <c r="C107" s="54"/>
      <c r="G107" s="55"/>
      <c r="L107" s="56"/>
    </row>
    <row r="108" spans="1:12" s="5" customFormat="1" x14ac:dyDescent="0.25">
      <c r="A108" s="53"/>
      <c r="C108" s="54"/>
      <c r="G108" s="55"/>
      <c r="L108" s="56"/>
    </row>
    <row r="109" spans="1:12" s="5" customFormat="1" x14ac:dyDescent="0.25">
      <c r="A109" s="53"/>
      <c r="C109" s="54"/>
      <c r="G109" s="55"/>
      <c r="L109" s="56"/>
    </row>
    <row r="110" spans="1:12" s="5" customFormat="1" x14ac:dyDescent="0.25">
      <c r="A110" s="53"/>
      <c r="C110" s="54"/>
      <c r="G110" s="55"/>
      <c r="L110" s="56"/>
    </row>
    <row r="111" spans="1:12" s="5" customFormat="1" x14ac:dyDescent="0.25">
      <c r="A111" s="53"/>
      <c r="C111" s="54"/>
      <c r="G111" s="55"/>
      <c r="L111" s="56"/>
    </row>
    <row r="112" spans="1:12" s="5" customFormat="1" x14ac:dyDescent="0.25">
      <c r="A112" s="53"/>
      <c r="C112" s="54"/>
      <c r="G112" s="55"/>
      <c r="L112" s="56"/>
    </row>
    <row r="113" spans="1:12" s="5" customFormat="1" x14ac:dyDescent="0.25">
      <c r="A113" s="53"/>
      <c r="C113" s="54"/>
      <c r="G113" s="55"/>
      <c r="L113" s="56"/>
    </row>
    <row r="114" spans="1:12" s="5" customFormat="1" x14ac:dyDescent="0.25">
      <c r="A114" s="53"/>
      <c r="C114" s="54"/>
      <c r="G114" s="55"/>
      <c r="L114" s="56"/>
    </row>
    <row r="115" spans="1:12" s="5" customFormat="1" x14ac:dyDescent="0.25">
      <c r="A115" s="53"/>
      <c r="C115" s="54"/>
      <c r="G115" s="55"/>
      <c r="L115" s="56"/>
    </row>
    <row r="116" spans="1:12" s="5" customFormat="1" x14ac:dyDescent="0.25">
      <c r="A116" s="53"/>
      <c r="C116" s="54"/>
      <c r="G116" s="55"/>
      <c r="L116" s="56"/>
    </row>
    <row r="117" spans="1:12" s="5" customFormat="1" x14ac:dyDescent="0.25">
      <c r="A117" s="53"/>
      <c r="C117" s="54"/>
      <c r="G117" s="55"/>
      <c r="L117" s="56"/>
    </row>
    <row r="118" spans="1:12" s="5" customFormat="1" x14ac:dyDescent="0.25">
      <c r="A118" s="53"/>
      <c r="C118" s="54"/>
      <c r="G118" s="55"/>
      <c r="L118" s="56"/>
    </row>
    <row r="119" spans="1:12" s="5" customFormat="1" x14ac:dyDescent="0.25">
      <c r="A119" s="53"/>
      <c r="C119" s="54"/>
      <c r="G119" s="55"/>
      <c r="L119" s="56"/>
    </row>
    <row r="120" spans="1:12" s="5" customFormat="1" x14ac:dyDescent="0.25">
      <c r="A120" s="53"/>
      <c r="C120" s="54"/>
      <c r="G120" s="55"/>
      <c r="L120" s="5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70"/>
  <sheetViews>
    <sheetView zoomScale="70" zoomScaleNormal="70" workbookViewId="0">
      <selection activeCell="M109" sqref="M109"/>
    </sheetView>
  </sheetViews>
  <sheetFormatPr defaultRowHeight="18" x14ac:dyDescent="0.25"/>
  <cols>
    <col min="1" max="1" width="58.85546875" style="60" customWidth="1"/>
    <col min="2" max="2" width="26.42578125" style="61" customWidth="1"/>
    <col min="3" max="3" width="23.5703125" style="6" customWidth="1"/>
    <col min="4" max="4" width="24" style="6" customWidth="1"/>
    <col min="5" max="5" width="28.28515625" style="6" customWidth="1"/>
    <col min="6" max="6" width="27.28515625" style="62" customWidth="1"/>
    <col min="7" max="7" width="24.42578125" style="61" customWidth="1"/>
    <col min="8" max="8" width="11.28515625" style="6" customWidth="1"/>
    <col min="9" max="9" width="18" style="6" customWidth="1"/>
    <col min="10" max="10" width="9.140625" style="4"/>
    <col min="11" max="58" width="9.140625" style="5"/>
    <col min="59" max="16384" width="9.140625" style="6"/>
  </cols>
  <sheetData>
    <row r="1" spans="1:58" ht="54.75" thickBot="1" x14ac:dyDescent="0.3">
      <c r="A1" s="63" t="s">
        <v>1</v>
      </c>
      <c r="B1" s="64" t="s">
        <v>2</v>
      </c>
      <c r="C1" s="64" t="s">
        <v>10</v>
      </c>
      <c r="D1" s="64" t="s">
        <v>3</v>
      </c>
      <c r="E1" s="64" t="s">
        <v>4</v>
      </c>
      <c r="F1" s="64" t="s">
        <v>5</v>
      </c>
      <c r="G1" s="299" t="s">
        <v>95</v>
      </c>
      <c r="H1" s="65" t="s">
        <v>7</v>
      </c>
      <c r="I1" s="64" t="s">
        <v>8</v>
      </c>
      <c r="J1" s="66"/>
    </row>
    <row r="2" spans="1:58" ht="27.75" hidden="1" x14ac:dyDescent="0.4">
      <c r="A2" s="7" t="s">
        <v>37</v>
      </c>
      <c r="B2" s="8">
        <f>SUM(B3)</f>
        <v>0</v>
      </c>
      <c r="C2" s="10">
        <f>SUM(C3)</f>
        <v>0</v>
      </c>
      <c r="D2" s="12"/>
      <c r="E2" s="12"/>
      <c r="F2" s="10">
        <f>B2-C2</f>
        <v>0</v>
      </c>
      <c r="G2" s="67">
        <f>SUM(G3)</f>
        <v>0</v>
      </c>
      <c r="H2" s="68" t="e">
        <f>G2/C2</f>
        <v>#DIV/0!</v>
      </c>
      <c r="I2" s="12"/>
      <c r="J2" s="69"/>
    </row>
    <row r="3" spans="1:58" ht="19.5" hidden="1" thickBot="1" x14ac:dyDescent="0.35">
      <c r="A3" s="13" t="s">
        <v>0</v>
      </c>
      <c r="B3" s="14"/>
      <c r="C3" s="17"/>
      <c r="D3" s="17"/>
      <c r="E3" s="17"/>
      <c r="F3" s="15">
        <f>B3-C3</f>
        <v>0</v>
      </c>
      <c r="G3" s="70"/>
      <c r="H3" s="71" t="e">
        <f>G3/C3</f>
        <v>#DIV/0!</v>
      </c>
      <c r="I3" s="17"/>
      <c r="J3" s="72"/>
    </row>
    <row r="4" spans="1:58" ht="27.75" hidden="1" x14ac:dyDescent="0.4">
      <c r="A4" s="7" t="s">
        <v>38</v>
      </c>
      <c r="B4" s="8">
        <f>SUM(B5:B7)</f>
        <v>0</v>
      </c>
      <c r="C4" s="73">
        <f>SUM(C5:C7)</f>
        <v>0</v>
      </c>
      <c r="D4" s="74"/>
      <c r="E4" s="74"/>
      <c r="F4" s="18">
        <f>B4-C4</f>
        <v>0</v>
      </c>
      <c r="G4" s="75">
        <f>SUM(G5:G7)</f>
        <v>0</v>
      </c>
      <c r="H4" s="76" t="e">
        <f t="shared" ref="H4:H87" si="0">G4/C4</f>
        <v>#DIV/0!</v>
      </c>
      <c r="I4" s="74"/>
      <c r="J4" s="77"/>
    </row>
    <row r="5" spans="1:58" ht="18.75" hidden="1" x14ac:dyDescent="0.3">
      <c r="A5" s="20" t="s">
        <v>20</v>
      </c>
      <c r="B5" s="78"/>
      <c r="C5" s="78"/>
      <c r="D5" s="78"/>
      <c r="E5" s="78"/>
      <c r="F5" s="21">
        <f>B5-C5</f>
        <v>0</v>
      </c>
      <c r="G5" s="79"/>
      <c r="H5" s="80" t="e">
        <f t="shared" si="0"/>
        <v>#DIV/0!</v>
      </c>
      <c r="I5" s="78"/>
      <c r="J5" s="81"/>
    </row>
    <row r="6" spans="1:58" ht="18.75" hidden="1" x14ac:dyDescent="0.3">
      <c r="A6" s="20" t="s">
        <v>21</v>
      </c>
      <c r="B6" s="78"/>
      <c r="C6" s="78"/>
      <c r="D6" s="78"/>
      <c r="E6" s="78"/>
      <c r="F6" s="21">
        <f t="shared" ref="F6:F22" si="1">B6-C6</f>
        <v>0</v>
      </c>
      <c r="G6" s="79"/>
      <c r="H6" s="80" t="e">
        <f t="shared" si="0"/>
        <v>#DIV/0!</v>
      </c>
      <c r="I6" s="78"/>
      <c r="J6" s="81"/>
    </row>
    <row r="7" spans="1:58" ht="19.5" hidden="1" thickBot="1" x14ac:dyDescent="0.35">
      <c r="A7" s="23" t="s">
        <v>22</v>
      </c>
      <c r="B7" s="82"/>
      <c r="C7" s="82"/>
      <c r="D7" s="82"/>
      <c r="E7" s="82"/>
      <c r="F7" s="24">
        <f t="shared" si="1"/>
        <v>0</v>
      </c>
      <c r="G7" s="83"/>
      <c r="H7" s="84" t="e">
        <f t="shared" si="0"/>
        <v>#DIV/0!</v>
      </c>
      <c r="I7" s="82"/>
      <c r="J7" s="85"/>
    </row>
    <row r="8" spans="1:58" s="31" customFormat="1" ht="27.75" hidden="1" x14ac:dyDescent="0.4">
      <c r="A8" s="26" t="s">
        <v>39</v>
      </c>
      <c r="B8" s="27">
        <f>SUM(B9:B10)</f>
        <v>0</v>
      </c>
      <c r="C8" s="86">
        <f>SUM(C9:C10)</f>
        <v>0</v>
      </c>
      <c r="D8" s="87"/>
      <c r="E8" s="87"/>
      <c r="F8" s="28">
        <f t="shared" si="1"/>
        <v>0</v>
      </c>
      <c r="G8" s="88">
        <f>SUM(G9:G10)</f>
        <v>0</v>
      </c>
      <c r="H8" s="89" t="e">
        <f t="shared" si="0"/>
        <v>#DIV/0!</v>
      </c>
      <c r="I8" s="87"/>
      <c r="J8" s="9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pans="1:58" s="34" customFormat="1" ht="18.75" hidden="1" x14ac:dyDescent="0.3">
      <c r="A9" s="13" t="s">
        <v>12</v>
      </c>
      <c r="B9" s="32"/>
      <c r="C9" s="91"/>
      <c r="D9" s="91"/>
      <c r="E9" s="91"/>
      <c r="F9" s="15">
        <f t="shared" si="1"/>
        <v>0</v>
      </c>
      <c r="G9" s="92"/>
      <c r="H9" s="71" t="e">
        <f t="shared" si="0"/>
        <v>#DIV/0!</v>
      </c>
      <c r="I9" s="91"/>
      <c r="J9" s="9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</row>
    <row r="10" spans="1:58" ht="19.5" hidden="1" thickBot="1" x14ac:dyDescent="0.35">
      <c r="A10" s="35" t="s">
        <v>9</v>
      </c>
      <c r="B10" s="36"/>
      <c r="C10" s="94"/>
      <c r="D10" s="94"/>
      <c r="E10" s="94"/>
      <c r="F10" s="15">
        <f t="shared" si="1"/>
        <v>0</v>
      </c>
      <c r="G10" s="95"/>
      <c r="H10" s="96" t="e">
        <f t="shared" si="0"/>
        <v>#DIV/0!</v>
      </c>
      <c r="I10" s="94"/>
      <c r="J10" s="97"/>
    </row>
    <row r="11" spans="1:58" ht="65.25" hidden="1" customHeight="1" x14ac:dyDescent="0.4">
      <c r="A11" s="38" t="s">
        <v>40</v>
      </c>
      <c r="B11" s="8">
        <f>SUM(B12)</f>
        <v>0</v>
      </c>
      <c r="C11" s="73">
        <f>SUM(C12)</f>
        <v>0</v>
      </c>
      <c r="D11" s="74"/>
      <c r="E11" s="74"/>
      <c r="F11" s="18">
        <f t="shared" si="1"/>
        <v>0</v>
      </c>
      <c r="G11" s="75">
        <f>SUM(G12)</f>
        <v>0</v>
      </c>
      <c r="H11" s="76" t="e">
        <f t="shared" si="0"/>
        <v>#DIV/0!</v>
      </c>
      <c r="I11" s="74"/>
      <c r="J11" s="77"/>
    </row>
    <row r="12" spans="1:58" ht="34.5" hidden="1" customHeight="1" thickBot="1" x14ac:dyDescent="0.35">
      <c r="A12" s="39" t="s">
        <v>11</v>
      </c>
      <c r="B12" s="40"/>
      <c r="C12" s="98"/>
      <c r="D12" s="98"/>
      <c r="E12" s="98"/>
      <c r="F12" s="15">
        <f t="shared" si="1"/>
        <v>0</v>
      </c>
      <c r="G12" s="99"/>
      <c r="H12" s="71" t="e">
        <f t="shared" si="0"/>
        <v>#DIV/0!</v>
      </c>
      <c r="I12" s="98"/>
      <c r="J12" s="100"/>
    </row>
    <row r="13" spans="1:58" ht="18.75" hidden="1" x14ac:dyDescent="0.3">
      <c r="A13" s="38" t="s">
        <v>26</v>
      </c>
      <c r="B13" s="8">
        <f>SUM(B14:B15)</f>
        <v>0</v>
      </c>
      <c r="C13" s="73">
        <f>SUM(C14:C15)</f>
        <v>0</v>
      </c>
      <c r="D13" s="74"/>
      <c r="E13" s="74"/>
      <c r="F13" s="18">
        <f t="shared" si="1"/>
        <v>0</v>
      </c>
      <c r="G13" s="75">
        <f>SUM(G14:G15)</f>
        <v>0</v>
      </c>
      <c r="H13" s="76" t="e">
        <f t="shared" si="0"/>
        <v>#DIV/0!</v>
      </c>
      <c r="I13" s="74"/>
      <c r="J13" s="77"/>
    </row>
    <row r="14" spans="1:58" ht="18.75" hidden="1" x14ac:dyDescent="0.3">
      <c r="A14" s="39"/>
      <c r="B14" s="14"/>
      <c r="C14" s="17"/>
      <c r="D14" s="17"/>
      <c r="E14" s="17"/>
      <c r="F14" s="15">
        <f t="shared" si="1"/>
        <v>0</v>
      </c>
      <c r="G14" s="70"/>
      <c r="H14" s="71" t="e">
        <f t="shared" si="0"/>
        <v>#DIV/0!</v>
      </c>
      <c r="I14" s="17"/>
      <c r="J14" s="72"/>
    </row>
    <row r="15" spans="1:58" ht="19.5" hidden="1" thickBot="1" x14ac:dyDescent="0.35">
      <c r="A15" s="44"/>
      <c r="B15" s="45"/>
      <c r="C15" s="101"/>
      <c r="D15" s="101"/>
      <c r="E15" s="101"/>
      <c r="F15" s="15">
        <f t="shared" si="1"/>
        <v>0</v>
      </c>
      <c r="G15" s="102"/>
      <c r="H15" s="103" t="e">
        <f t="shared" si="0"/>
        <v>#DIV/0!</v>
      </c>
      <c r="I15" s="101"/>
      <c r="J15" s="104"/>
    </row>
    <row r="16" spans="1:58" ht="27.75" x14ac:dyDescent="0.4">
      <c r="A16" s="38" t="s">
        <v>41</v>
      </c>
      <c r="B16" s="8">
        <f>SUM(B17:B22)</f>
        <v>72000</v>
      </c>
      <c r="C16" s="73">
        <f>SUM(C17:C22)</f>
        <v>72000</v>
      </c>
      <c r="D16" s="74"/>
      <c r="E16" s="74"/>
      <c r="F16" s="18">
        <f t="shared" si="1"/>
        <v>0</v>
      </c>
      <c r="G16" s="75">
        <f>SUM(G17:G22)</f>
        <v>0</v>
      </c>
      <c r="H16" s="76">
        <f t="shared" si="0"/>
        <v>0</v>
      </c>
      <c r="I16" s="74"/>
      <c r="J16" s="77"/>
    </row>
    <row r="17" spans="1:10" s="5" customFormat="1" ht="18.75" x14ac:dyDescent="0.3">
      <c r="A17" s="39"/>
      <c r="B17" s="14">
        <f>42000+30000</f>
        <v>72000</v>
      </c>
      <c r="C17" s="17">
        <v>72000</v>
      </c>
      <c r="D17" s="105" t="s">
        <v>126</v>
      </c>
      <c r="E17" s="105" t="s">
        <v>118</v>
      </c>
      <c r="F17" s="15">
        <f t="shared" si="1"/>
        <v>0</v>
      </c>
      <c r="G17" s="70"/>
      <c r="H17" s="106">
        <f t="shared" si="0"/>
        <v>0</v>
      </c>
      <c r="I17" s="105"/>
      <c r="J17" s="72"/>
    </row>
    <row r="18" spans="1:10" s="5" customFormat="1" ht="18.75" x14ac:dyDescent="0.3">
      <c r="A18" s="153" t="s">
        <v>81</v>
      </c>
      <c r="B18" s="154"/>
      <c r="C18" s="78"/>
      <c r="D18" s="155"/>
      <c r="E18" s="155"/>
      <c r="F18" s="15">
        <f t="shared" si="1"/>
        <v>0</v>
      </c>
      <c r="G18" s="79"/>
      <c r="H18" s="106" t="e">
        <f t="shared" si="0"/>
        <v>#DIV/0!</v>
      </c>
      <c r="I18" s="105"/>
      <c r="J18" s="72"/>
    </row>
    <row r="19" spans="1:10" s="5" customFormat="1" ht="18.75" x14ac:dyDescent="0.3">
      <c r="A19" s="153"/>
      <c r="B19" s="154"/>
      <c r="C19" s="78"/>
      <c r="D19" s="155"/>
      <c r="E19" s="155"/>
      <c r="F19" s="15">
        <f t="shared" si="1"/>
        <v>0</v>
      </c>
      <c r="G19" s="70"/>
      <c r="H19" s="106" t="e">
        <f t="shared" si="0"/>
        <v>#DIV/0!</v>
      </c>
      <c r="I19" s="105"/>
      <c r="J19" s="72"/>
    </row>
    <row r="20" spans="1:10" s="5" customFormat="1" ht="18.75" x14ac:dyDescent="0.3">
      <c r="A20" s="153"/>
      <c r="B20" s="154"/>
      <c r="C20" s="78"/>
      <c r="D20" s="155"/>
      <c r="E20" s="155"/>
      <c r="F20" s="15">
        <f t="shared" si="1"/>
        <v>0</v>
      </c>
      <c r="G20" s="70"/>
      <c r="H20" s="106" t="e">
        <f t="shared" si="0"/>
        <v>#DIV/0!</v>
      </c>
      <c r="I20" s="105"/>
      <c r="J20" s="72"/>
    </row>
    <row r="21" spans="1:10" s="5" customFormat="1" ht="18.75" x14ac:dyDescent="0.3">
      <c r="A21" s="153"/>
      <c r="B21" s="154"/>
      <c r="C21" s="78"/>
      <c r="D21" s="155"/>
      <c r="E21" s="155"/>
      <c r="F21" s="15">
        <f t="shared" si="1"/>
        <v>0</v>
      </c>
      <c r="G21" s="70"/>
      <c r="H21" s="106" t="e">
        <f t="shared" si="0"/>
        <v>#DIV/0!</v>
      </c>
      <c r="I21" s="105"/>
      <c r="J21" s="72"/>
    </row>
    <row r="22" spans="1:10" s="5" customFormat="1" ht="19.5" thickBot="1" x14ac:dyDescent="0.35">
      <c r="A22" s="156"/>
      <c r="B22" s="157"/>
      <c r="C22" s="158"/>
      <c r="D22" s="159"/>
      <c r="E22" s="155"/>
      <c r="F22" s="15">
        <f t="shared" si="1"/>
        <v>0</v>
      </c>
      <c r="G22" s="95"/>
      <c r="H22" s="108" t="e">
        <f t="shared" si="0"/>
        <v>#DIV/0!</v>
      </c>
      <c r="I22" s="107"/>
      <c r="J22" s="97"/>
    </row>
    <row r="23" spans="1:10" s="5" customFormat="1" ht="27.75" hidden="1" x14ac:dyDescent="0.4">
      <c r="A23" s="38" t="s">
        <v>42</v>
      </c>
      <c r="B23" s="8">
        <f>SUM(B24:B29)</f>
        <v>0</v>
      </c>
      <c r="C23" s="73">
        <f>SUM(C24:C29)</f>
        <v>0</v>
      </c>
      <c r="D23" s="74"/>
      <c r="E23" s="74"/>
      <c r="F23" s="18">
        <f>B23-C23</f>
        <v>0</v>
      </c>
      <c r="G23" s="75">
        <f>SUM(G24:G29)</f>
        <v>0</v>
      </c>
      <c r="H23" s="76" t="e">
        <f t="shared" si="0"/>
        <v>#DIV/0!</v>
      </c>
      <c r="I23" s="74"/>
      <c r="J23" s="77"/>
    </row>
    <row r="24" spans="1:10" s="5" customFormat="1" ht="18.75" hidden="1" x14ac:dyDescent="0.3">
      <c r="A24" s="39"/>
      <c r="B24" s="14"/>
      <c r="C24" s="17"/>
      <c r="D24" s="105"/>
      <c r="E24" s="105"/>
      <c r="F24" s="15">
        <f>B24-C24</f>
        <v>0</v>
      </c>
      <c r="G24" s="70"/>
      <c r="H24" s="106" t="e">
        <f t="shared" si="0"/>
        <v>#DIV/0!</v>
      </c>
      <c r="I24" s="105"/>
      <c r="J24" s="72"/>
    </row>
    <row r="25" spans="1:10" s="5" customFormat="1" ht="18.75" hidden="1" x14ac:dyDescent="0.3">
      <c r="A25" s="39"/>
      <c r="B25" s="14"/>
      <c r="C25" s="17"/>
      <c r="D25" s="105"/>
      <c r="E25" s="105"/>
      <c r="F25" s="15">
        <f t="shared" ref="F25:F29" si="2">B25-C25</f>
        <v>0</v>
      </c>
      <c r="G25" s="70"/>
      <c r="H25" s="106" t="e">
        <f t="shared" si="0"/>
        <v>#DIV/0!</v>
      </c>
      <c r="I25" s="105"/>
      <c r="J25" s="72"/>
    </row>
    <row r="26" spans="1:10" s="5" customFormat="1" ht="18.75" hidden="1" x14ac:dyDescent="0.3">
      <c r="A26" s="39"/>
      <c r="B26" s="14"/>
      <c r="C26" s="17"/>
      <c r="D26" s="105"/>
      <c r="E26" s="105"/>
      <c r="F26" s="15">
        <f t="shared" si="2"/>
        <v>0</v>
      </c>
      <c r="G26" s="70"/>
      <c r="H26" s="106" t="e">
        <f t="shared" si="0"/>
        <v>#DIV/0!</v>
      </c>
      <c r="I26" s="105"/>
      <c r="J26" s="72"/>
    </row>
    <row r="27" spans="1:10" s="5" customFormat="1" ht="18.75" hidden="1" x14ac:dyDescent="0.3">
      <c r="A27" s="39"/>
      <c r="B27" s="14"/>
      <c r="C27" s="17"/>
      <c r="D27" s="105"/>
      <c r="E27" s="105"/>
      <c r="F27" s="15">
        <f t="shared" si="2"/>
        <v>0</v>
      </c>
      <c r="G27" s="70"/>
      <c r="H27" s="106" t="e">
        <f t="shared" si="0"/>
        <v>#DIV/0!</v>
      </c>
      <c r="I27" s="105"/>
      <c r="J27" s="72"/>
    </row>
    <row r="28" spans="1:10" s="5" customFormat="1" ht="18.75" hidden="1" x14ac:dyDescent="0.3">
      <c r="A28" s="39"/>
      <c r="B28" s="14"/>
      <c r="C28" s="17"/>
      <c r="D28" s="105"/>
      <c r="E28" s="105"/>
      <c r="F28" s="15">
        <f t="shared" si="2"/>
        <v>0</v>
      </c>
      <c r="G28" s="70"/>
      <c r="H28" s="106" t="e">
        <f t="shared" si="0"/>
        <v>#DIV/0!</v>
      </c>
      <c r="I28" s="105"/>
      <c r="J28" s="72"/>
    </row>
    <row r="29" spans="1:10" s="5" customFormat="1" ht="19.5" hidden="1" thickBot="1" x14ac:dyDescent="0.35">
      <c r="A29" s="41"/>
      <c r="B29" s="42"/>
      <c r="C29" s="109"/>
      <c r="D29" s="110"/>
      <c r="E29" s="110"/>
      <c r="F29" s="15">
        <f t="shared" si="2"/>
        <v>0</v>
      </c>
      <c r="G29" s="111"/>
      <c r="H29" s="108" t="e">
        <f t="shared" si="0"/>
        <v>#DIV/0!</v>
      </c>
      <c r="I29" s="110"/>
      <c r="J29" s="112"/>
    </row>
    <row r="30" spans="1:10" s="5" customFormat="1" ht="26.25" hidden="1" x14ac:dyDescent="0.4">
      <c r="A30" s="38" t="s">
        <v>45</v>
      </c>
      <c r="B30" s="8">
        <f>SUM(B31:B34)</f>
        <v>0</v>
      </c>
      <c r="C30" s="73">
        <f>SUM(C31:C34)</f>
        <v>0</v>
      </c>
      <c r="D30" s="74"/>
      <c r="E30" s="74"/>
      <c r="F30" s="18">
        <f>B30-C30</f>
        <v>0</v>
      </c>
      <c r="G30" s="75">
        <f>SUM(G31:G34)</f>
        <v>0</v>
      </c>
      <c r="H30" s="76" t="e">
        <f t="shared" si="0"/>
        <v>#DIV/0!</v>
      </c>
      <c r="I30" s="74"/>
      <c r="J30" s="77"/>
    </row>
    <row r="31" spans="1:10" s="5" customFormat="1" ht="18.75" hidden="1" x14ac:dyDescent="0.3">
      <c r="A31" s="39"/>
      <c r="B31" s="14"/>
      <c r="C31" s="17"/>
      <c r="D31" s="105"/>
      <c r="E31" s="105"/>
      <c r="F31" s="15">
        <f>B31-C31</f>
        <v>0</v>
      </c>
      <c r="G31" s="70"/>
      <c r="H31" s="106" t="e">
        <f t="shared" si="0"/>
        <v>#DIV/0!</v>
      </c>
      <c r="I31" s="105"/>
      <c r="J31" s="72"/>
    </row>
    <row r="32" spans="1:10" s="5" customFormat="1" ht="18.75" hidden="1" x14ac:dyDescent="0.3">
      <c r="A32" s="13"/>
      <c r="B32" s="113"/>
      <c r="C32" s="17"/>
      <c r="D32" s="105"/>
      <c r="E32" s="105"/>
      <c r="F32" s="15">
        <f t="shared" ref="F32:F34" si="3">B32-C32</f>
        <v>0</v>
      </c>
      <c r="G32" s="70"/>
      <c r="H32" s="106" t="e">
        <f t="shared" si="0"/>
        <v>#DIV/0!</v>
      </c>
      <c r="I32" s="105"/>
      <c r="J32" s="72"/>
    </row>
    <row r="33" spans="1:10" s="5" customFormat="1" ht="18.75" hidden="1" x14ac:dyDescent="0.3">
      <c r="A33" s="13"/>
      <c r="B33" s="113"/>
      <c r="C33" s="17"/>
      <c r="D33" s="105"/>
      <c r="E33" s="105"/>
      <c r="F33" s="15">
        <f t="shared" si="3"/>
        <v>0</v>
      </c>
      <c r="G33" s="70"/>
      <c r="H33" s="106" t="e">
        <f t="shared" si="0"/>
        <v>#DIV/0!</v>
      </c>
      <c r="I33" s="105"/>
      <c r="J33" s="72"/>
    </row>
    <row r="34" spans="1:10" s="5" customFormat="1" ht="19.5" hidden="1" thickBot="1" x14ac:dyDescent="0.35">
      <c r="A34" s="35"/>
      <c r="B34" s="114"/>
      <c r="C34" s="109"/>
      <c r="D34" s="110"/>
      <c r="E34" s="110"/>
      <c r="F34" s="15">
        <f t="shared" si="3"/>
        <v>0</v>
      </c>
      <c r="G34" s="111"/>
      <c r="H34" s="108" t="e">
        <f t="shared" si="0"/>
        <v>#DIV/0!</v>
      </c>
      <c r="I34" s="110"/>
      <c r="J34" s="112"/>
    </row>
    <row r="35" spans="1:10" s="5" customFormat="1" ht="59.25" hidden="1" customHeight="1" x14ac:dyDescent="0.3">
      <c r="A35" s="38" t="s">
        <v>46</v>
      </c>
      <c r="B35" s="8">
        <f>SUM(B36:B40)</f>
        <v>0</v>
      </c>
      <c r="C35" s="73">
        <f>SUM(C36:C40)</f>
        <v>0</v>
      </c>
      <c r="D35" s="74"/>
      <c r="E35" s="74"/>
      <c r="F35" s="18">
        <f>B35-C35</f>
        <v>0</v>
      </c>
      <c r="G35" s="75">
        <f>SUM(G36:G40)</f>
        <v>0</v>
      </c>
      <c r="H35" s="76" t="e">
        <f t="shared" si="0"/>
        <v>#DIV/0!</v>
      </c>
      <c r="I35" s="74"/>
      <c r="J35" s="77"/>
    </row>
    <row r="36" spans="1:10" s="5" customFormat="1" ht="18.75" hidden="1" x14ac:dyDescent="0.3">
      <c r="A36" s="13"/>
      <c r="B36" s="113"/>
      <c r="C36" s="17"/>
      <c r="D36" s="105"/>
      <c r="E36" s="105"/>
      <c r="F36" s="15">
        <f>B36-C36</f>
        <v>0</v>
      </c>
      <c r="G36" s="70"/>
      <c r="H36" s="106" t="e">
        <f t="shared" si="0"/>
        <v>#DIV/0!</v>
      </c>
      <c r="I36" s="105"/>
      <c r="J36" s="72"/>
    </row>
    <row r="37" spans="1:10" s="5" customFormat="1" ht="18.75" hidden="1" x14ac:dyDescent="0.3">
      <c r="A37" s="13"/>
      <c r="B37" s="113"/>
      <c r="C37" s="17"/>
      <c r="D37" s="105"/>
      <c r="E37" s="105"/>
      <c r="F37" s="15">
        <f t="shared" ref="F37:F40" si="4">B37-C37</f>
        <v>0</v>
      </c>
      <c r="G37" s="70"/>
      <c r="H37" s="106" t="e">
        <f t="shared" si="0"/>
        <v>#DIV/0!</v>
      </c>
      <c r="I37" s="105"/>
      <c r="J37" s="72"/>
    </row>
    <row r="38" spans="1:10" s="5" customFormat="1" ht="18.75" hidden="1" x14ac:dyDescent="0.3">
      <c r="A38" s="13"/>
      <c r="B38" s="113"/>
      <c r="C38" s="17"/>
      <c r="D38" s="105"/>
      <c r="E38" s="105"/>
      <c r="F38" s="15">
        <f t="shared" si="4"/>
        <v>0</v>
      </c>
      <c r="G38" s="70"/>
      <c r="H38" s="106" t="e">
        <f t="shared" si="0"/>
        <v>#DIV/0!</v>
      </c>
      <c r="I38" s="105"/>
      <c r="J38" s="72"/>
    </row>
    <row r="39" spans="1:10" s="5" customFormat="1" ht="18.75" hidden="1" x14ac:dyDescent="0.3">
      <c r="A39" s="13"/>
      <c r="B39" s="113"/>
      <c r="C39" s="17"/>
      <c r="D39" s="105"/>
      <c r="E39" s="105"/>
      <c r="F39" s="15">
        <f t="shared" si="4"/>
        <v>0</v>
      </c>
      <c r="G39" s="70"/>
      <c r="H39" s="106" t="e">
        <f t="shared" si="0"/>
        <v>#DIV/0!</v>
      </c>
      <c r="I39" s="105"/>
      <c r="J39" s="72"/>
    </row>
    <row r="40" spans="1:10" s="5" customFormat="1" ht="19.5" hidden="1" thickBot="1" x14ac:dyDescent="0.35">
      <c r="A40" s="35"/>
      <c r="B40" s="114"/>
      <c r="C40" s="109"/>
      <c r="D40" s="110"/>
      <c r="E40" s="110"/>
      <c r="F40" s="15">
        <f t="shared" si="4"/>
        <v>0</v>
      </c>
      <c r="G40" s="111"/>
      <c r="H40" s="108" t="e">
        <f t="shared" si="0"/>
        <v>#DIV/0!</v>
      </c>
      <c r="I40" s="110"/>
      <c r="J40" s="112"/>
    </row>
    <row r="41" spans="1:10" s="5" customFormat="1" ht="26.25" hidden="1" x14ac:dyDescent="0.4">
      <c r="A41" s="38" t="s">
        <v>47</v>
      </c>
      <c r="B41" s="8">
        <f>SUM(B42:B44)</f>
        <v>0</v>
      </c>
      <c r="C41" s="8">
        <f t="shared" ref="C41:F41" si="5">SUM(C42:C44)</f>
        <v>0</v>
      </c>
      <c r="D41" s="8"/>
      <c r="E41" s="8"/>
      <c r="F41" s="8">
        <f t="shared" si="5"/>
        <v>0</v>
      </c>
      <c r="G41" s="75">
        <f>SUM(G42:G44)</f>
        <v>0</v>
      </c>
      <c r="H41" s="76" t="e">
        <f t="shared" si="0"/>
        <v>#DIV/0!</v>
      </c>
      <c r="I41" s="74"/>
      <c r="J41" s="77"/>
    </row>
    <row r="42" spans="1:10" s="5" customFormat="1" ht="18.75" hidden="1" x14ac:dyDescent="0.3">
      <c r="A42" s="13"/>
      <c r="B42" s="113"/>
      <c r="C42" s="17"/>
      <c r="D42" s="105"/>
      <c r="E42" s="105"/>
      <c r="F42" s="47">
        <f>B42-C42</f>
        <v>0</v>
      </c>
      <c r="G42" s="70"/>
      <c r="H42" s="115" t="e">
        <f t="shared" si="0"/>
        <v>#DIV/0!</v>
      </c>
      <c r="I42" s="105"/>
      <c r="J42" s="72"/>
    </row>
    <row r="43" spans="1:10" s="5" customFormat="1" ht="18.75" hidden="1" x14ac:dyDescent="0.3">
      <c r="A43" s="13"/>
      <c r="B43" s="113"/>
      <c r="C43" s="17"/>
      <c r="D43" s="105"/>
      <c r="E43" s="105"/>
      <c r="F43" s="47">
        <f t="shared" ref="F43:F44" si="6">B43-C43</f>
        <v>0</v>
      </c>
      <c r="G43" s="70"/>
      <c r="H43" s="115" t="e">
        <f t="shared" si="0"/>
        <v>#DIV/0!</v>
      </c>
      <c r="I43" s="105"/>
      <c r="J43" s="72"/>
    </row>
    <row r="44" spans="1:10" s="5" customFormat="1" ht="19.5" hidden="1" thickBot="1" x14ac:dyDescent="0.35">
      <c r="A44" s="13"/>
      <c r="B44" s="113"/>
      <c r="C44" s="17"/>
      <c r="D44" s="105"/>
      <c r="E44" s="105"/>
      <c r="F44" s="47">
        <f t="shared" si="6"/>
        <v>0</v>
      </c>
      <c r="G44" s="70"/>
      <c r="H44" s="115" t="e">
        <f t="shared" si="0"/>
        <v>#DIV/0!</v>
      </c>
      <c r="I44" s="105"/>
      <c r="J44" s="72"/>
    </row>
    <row r="45" spans="1:10" s="5" customFormat="1" ht="26.25" hidden="1" x14ac:dyDescent="0.4">
      <c r="A45" s="38" t="s">
        <v>43</v>
      </c>
      <c r="B45" s="8">
        <f>SUM(B46:B62)</f>
        <v>0</v>
      </c>
      <c r="C45" s="8">
        <f t="shared" ref="C45:F45" si="7">SUM(C46:C62)</f>
        <v>0</v>
      </c>
      <c r="D45" s="8"/>
      <c r="E45" s="8"/>
      <c r="F45" s="8">
        <f t="shared" si="7"/>
        <v>0</v>
      </c>
      <c r="G45" s="75">
        <f>SUM(G46:G62)</f>
        <v>0</v>
      </c>
      <c r="H45" s="76" t="e">
        <f t="shared" si="0"/>
        <v>#DIV/0!</v>
      </c>
      <c r="I45" s="74"/>
      <c r="J45" s="77"/>
    </row>
    <row r="46" spans="1:10" s="5" customFormat="1" ht="23.25" hidden="1" x14ac:dyDescent="0.35">
      <c r="A46" s="116" t="s">
        <v>2</v>
      </c>
      <c r="B46" s="117"/>
      <c r="C46" s="118"/>
      <c r="D46" s="119"/>
      <c r="E46" s="119"/>
      <c r="F46" s="120"/>
      <c r="G46" s="121"/>
      <c r="H46" s="122" t="e">
        <f t="shared" si="0"/>
        <v>#DIV/0!</v>
      </c>
      <c r="I46" s="119"/>
      <c r="J46" s="123"/>
    </row>
    <row r="47" spans="1:10" s="5" customFormat="1" ht="18.75" hidden="1" x14ac:dyDescent="0.3">
      <c r="A47" s="13"/>
      <c r="B47" s="113"/>
      <c r="C47" s="17"/>
      <c r="D47" s="105"/>
      <c r="E47" s="105"/>
      <c r="F47" s="47"/>
      <c r="G47" s="70"/>
      <c r="H47" s="115" t="e">
        <f t="shared" si="0"/>
        <v>#DIV/0!</v>
      </c>
      <c r="I47" s="105"/>
      <c r="J47" s="72"/>
    </row>
    <row r="48" spans="1:10" s="5" customFormat="1" ht="18.75" hidden="1" x14ac:dyDescent="0.3">
      <c r="A48" s="13"/>
      <c r="B48" s="113"/>
      <c r="C48" s="17"/>
      <c r="D48" s="105"/>
      <c r="E48" s="105"/>
      <c r="F48" s="47"/>
      <c r="G48" s="70"/>
      <c r="H48" s="115" t="e">
        <f t="shared" si="0"/>
        <v>#DIV/0!</v>
      </c>
      <c r="I48" s="105"/>
      <c r="J48" s="72"/>
    </row>
    <row r="49" spans="1:10" s="5" customFormat="1" ht="18.75" hidden="1" x14ac:dyDescent="0.3">
      <c r="A49" s="124"/>
      <c r="B49" s="113"/>
      <c r="C49" s="17"/>
      <c r="D49" s="105"/>
      <c r="E49" s="105"/>
      <c r="F49" s="15"/>
      <c r="G49" s="70"/>
      <c r="H49" s="106" t="e">
        <f t="shared" si="0"/>
        <v>#DIV/0!</v>
      </c>
      <c r="I49" s="105"/>
      <c r="J49" s="105"/>
    </row>
    <row r="50" spans="1:10" s="5" customFormat="1" ht="18.75" hidden="1" x14ac:dyDescent="0.3">
      <c r="A50" s="124"/>
      <c r="B50" s="113"/>
      <c r="C50" s="17"/>
      <c r="D50" s="105"/>
      <c r="E50" s="105"/>
      <c r="F50" s="15"/>
      <c r="G50" s="70"/>
      <c r="H50" s="106" t="e">
        <f t="shared" si="0"/>
        <v>#DIV/0!</v>
      </c>
      <c r="I50" s="105"/>
      <c r="J50" s="105"/>
    </row>
    <row r="51" spans="1:10" s="5" customFormat="1" ht="18.75" hidden="1" x14ac:dyDescent="0.3">
      <c r="A51" s="124"/>
      <c r="B51" s="113"/>
      <c r="C51" s="17"/>
      <c r="D51" s="105"/>
      <c r="E51" s="105"/>
      <c r="F51" s="15"/>
      <c r="G51" s="70"/>
      <c r="H51" s="106" t="e">
        <f t="shared" si="0"/>
        <v>#DIV/0!</v>
      </c>
      <c r="I51" s="105"/>
      <c r="J51" s="105"/>
    </row>
    <row r="52" spans="1:10" s="5" customFormat="1" ht="18.75" hidden="1" x14ac:dyDescent="0.3">
      <c r="A52" s="124"/>
      <c r="B52" s="113"/>
      <c r="C52" s="17"/>
      <c r="D52" s="105"/>
      <c r="E52" s="105"/>
      <c r="F52" s="15"/>
      <c r="G52" s="70"/>
      <c r="H52" s="106" t="e">
        <f t="shared" si="0"/>
        <v>#DIV/0!</v>
      </c>
      <c r="I52" s="105"/>
      <c r="J52" s="105"/>
    </row>
    <row r="53" spans="1:10" s="5" customFormat="1" ht="18.75" hidden="1" x14ac:dyDescent="0.3">
      <c r="A53" s="13"/>
      <c r="B53" s="113"/>
      <c r="C53" s="17"/>
      <c r="D53" s="105"/>
      <c r="E53" s="105"/>
      <c r="F53" s="15"/>
      <c r="G53" s="70"/>
      <c r="H53" s="106" t="e">
        <f t="shared" si="0"/>
        <v>#DIV/0!</v>
      </c>
      <c r="I53" s="105"/>
      <c r="J53" s="72"/>
    </row>
    <row r="54" spans="1:10" s="5" customFormat="1" ht="18.75" hidden="1" x14ac:dyDescent="0.3">
      <c r="A54" s="13"/>
      <c r="B54" s="113"/>
      <c r="C54" s="17"/>
      <c r="D54" s="105"/>
      <c r="E54" s="105"/>
      <c r="F54" s="15"/>
      <c r="G54" s="70"/>
      <c r="H54" s="106" t="e">
        <f t="shared" si="0"/>
        <v>#DIV/0!</v>
      </c>
      <c r="I54" s="105"/>
      <c r="J54" s="72"/>
    </row>
    <row r="55" spans="1:10" s="5" customFormat="1" ht="18.75" hidden="1" x14ac:dyDescent="0.3">
      <c r="A55" s="13"/>
      <c r="B55" s="113"/>
      <c r="C55" s="17"/>
      <c r="D55" s="105"/>
      <c r="E55" s="105"/>
      <c r="F55" s="15"/>
      <c r="G55" s="70"/>
      <c r="H55" s="106" t="e">
        <f t="shared" si="0"/>
        <v>#DIV/0!</v>
      </c>
      <c r="I55" s="105"/>
      <c r="J55" s="72"/>
    </row>
    <row r="56" spans="1:10" s="5" customFormat="1" ht="18.75" hidden="1" x14ac:dyDescent="0.3">
      <c r="A56" s="13"/>
      <c r="B56" s="113"/>
      <c r="C56" s="17"/>
      <c r="D56" s="105"/>
      <c r="E56" s="105"/>
      <c r="F56" s="15"/>
      <c r="G56" s="70"/>
      <c r="H56" s="106" t="e">
        <f t="shared" si="0"/>
        <v>#DIV/0!</v>
      </c>
      <c r="I56" s="105"/>
      <c r="J56" s="72"/>
    </row>
    <row r="57" spans="1:10" s="5" customFormat="1" ht="18.75" hidden="1" x14ac:dyDescent="0.3">
      <c r="A57" s="13"/>
      <c r="B57" s="113"/>
      <c r="C57" s="17"/>
      <c r="D57" s="105"/>
      <c r="E57" s="105"/>
      <c r="F57" s="15"/>
      <c r="G57" s="70"/>
      <c r="H57" s="106" t="e">
        <f t="shared" si="0"/>
        <v>#DIV/0!</v>
      </c>
      <c r="I57" s="105"/>
      <c r="J57" s="72"/>
    </row>
    <row r="58" spans="1:10" s="5" customFormat="1" ht="18.75" hidden="1" x14ac:dyDescent="0.3">
      <c r="A58" s="13"/>
      <c r="B58" s="113"/>
      <c r="C58" s="17"/>
      <c r="D58" s="105"/>
      <c r="E58" s="105"/>
      <c r="F58" s="15"/>
      <c r="G58" s="70"/>
      <c r="H58" s="106" t="e">
        <f t="shared" si="0"/>
        <v>#DIV/0!</v>
      </c>
      <c r="I58" s="105"/>
      <c r="J58" s="72"/>
    </row>
    <row r="59" spans="1:10" s="5" customFormat="1" ht="18.75" hidden="1" x14ac:dyDescent="0.3">
      <c r="A59" s="13"/>
      <c r="B59" s="113"/>
      <c r="C59" s="17"/>
      <c r="D59" s="105"/>
      <c r="E59" s="105"/>
      <c r="F59" s="15"/>
      <c r="G59" s="70"/>
      <c r="H59" s="106" t="e">
        <f t="shared" si="0"/>
        <v>#DIV/0!</v>
      </c>
      <c r="I59" s="105"/>
      <c r="J59" s="72"/>
    </row>
    <row r="60" spans="1:10" s="5" customFormat="1" ht="18.75" hidden="1" x14ac:dyDescent="0.3">
      <c r="A60" s="13"/>
      <c r="B60" s="113"/>
      <c r="C60" s="17"/>
      <c r="D60" s="105"/>
      <c r="E60" s="105"/>
      <c r="F60" s="15"/>
      <c r="G60" s="70"/>
      <c r="H60" s="106" t="e">
        <f t="shared" si="0"/>
        <v>#DIV/0!</v>
      </c>
      <c r="I60" s="105"/>
      <c r="J60" s="72"/>
    </row>
    <row r="61" spans="1:10" s="5" customFormat="1" ht="18.75" hidden="1" x14ac:dyDescent="0.3">
      <c r="A61" s="13"/>
      <c r="B61" s="113"/>
      <c r="C61" s="17"/>
      <c r="D61" s="105"/>
      <c r="E61" s="105"/>
      <c r="F61" s="15"/>
      <c r="G61" s="70"/>
      <c r="H61" s="106" t="e">
        <f t="shared" si="0"/>
        <v>#DIV/0!</v>
      </c>
      <c r="I61" s="105"/>
      <c r="J61" s="72"/>
    </row>
    <row r="62" spans="1:10" s="5" customFormat="1" ht="19.5" hidden="1" thickBot="1" x14ac:dyDescent="0.35">
      <c r="A62" s="13"/>
      <c r="B62" s="113"/>
      <c r="C62" s="17"/>
      <c r="D62" s="105"/>
      <c r="E62" s="105"/>
      <c r="F62" s="15"/>
      <c r="G62" s="70"/>
      <c r="H62" s="106" t="e">
        <f t="shared" si="0"/>
        <v>#DIV/0!</v>
      </c>
      <c r="I62" s="105"/>
      <c r="J62" s="72"/>
    </row>
    <row r="63" spans="1:10" s="5" customFormat="1" ht="26.25" hidden="1" x14ac:dyDescent="0.4">
      <c r="A63" s="125" t="s">
        <v>29</v>
      </c>
      <c r="B63" s="8">
        <f>SUM(B64:B80)</f>
        <v>0</v>
      </c>
      <c r="C63" s="8">
        <f t="shared" ref="C63:F63" si="8">SUM(C64:C80)</f>
        <v>0</v>
      </c>
      <c r="D63" s="8"/>
      <c r="E63" s="8"/>
      <c r="F63" s="8">
        <f t="shared" si="8"/>
        <v>0</v>
      </c>
      <c r="G63" s="75">
        <f>SUM(G64:G80)</f>
        <v>0</v>
      </c>
      <c r="H63" s="76" t="e">
        <f t="shared" si="0"/>
        <v>#DIV/0!</v>
      </c>
      <c r="I63" s="74"/>
      <c r="J63" s="77"/>
    </row>
    <row r="64" spans="1:10" s="5" customFormat="1" ht="23.25" hidden="1" x14ac:dyDescent="0.35">
      <c r="A64" s="116" t="s">
        <v>2</v>
      </c>
      <c r="B64" s="117"/>
      <c r="C64" s="118"/>
      <c r="D64" s="119"/>
      <c r="E64" s="119"/>
      <c r="F64" s="120"/>
      <c r="G64" s="121"/>
      <c r="H64" s="122" t="e">
        <f t="shared" si="0"/>
        <v>#DIV/0!</v>
      </c>
      <c r="I64" s="119"/>
      <c r="J64" s="123"/>
    </row>
    <row r="65" spans="1:10" s="5" customFormat="1" ht="18.75" hidden="1" x14ac:dyDescent="0.3">
      <c r="A65" s="13"/>
      <c r="B65" s="113"/>
      <c r="C65" s="17"/>
      <c r="D65" s="105"/>
      <c r="E65" s="105"/>
      <c r="F65" s="15"/>
      <c r="G65" s="70"/>
      <c r="H65" s="106" t="e">
        <f t="shared" si="0"/>
        <v>#DIV/0!</v>
      </c>
      <c r="I65" s="105"/>
      <c r="J65" s="72"/>
    </row>
    <row r="66" spans="1:10" s="5" customFormat="1" ht="18.75" hidden="1" x14ac:dyDescent="0.3">
      <c r="A66" s="13"/>
      <c r="B66" s="113"/>
      <c r="C66" s="17"/>
      <c r="D66" s="105"/>
      <c r="E66" s="105"/>
      <c r="F66" s="15"/>
      <c r="G66" s="70"/>
      <c r="H66" s="106" t="e">
        <f t="shared" si="0"/>
        <v>#DIV/0!</v>
      </c>
      <c r="I66" s="105"/>
      <c r="J66" s="72"/>
    </row>
    <row r="67" spans="1:10" s="5" customFormat="1" ht="18.75" hidden="1" x14ac:dyDescent="0.3">
      <c r="A67" s="13"/>
      <c r="B67" s="113"/>
      <c r="C67" s="17"/>
      <c r="D67" s="105"/>
      <c r="E67" s="105"/>
      <c r="F67" s="15"/>
      <c r="G67" s="70"/>
      <c r="H67" s="106" t="e">
        <f t="shared" si="0"/>
        <v>#DIV/0!</v>
      </c>
      <c r="I67" s="105"/>
      <c r="J67" s="72"/>
    </row>
    <row r="68" spans="1:10" s="5" customFormat="1" ht="18.75" hidden="1" x14ac:dyDescent="0.3">
      <c r="A68" s="13"/>
      <c r="B68" s="113"/>
      <c r="C68" s="17"/>
      <c r="D68" s="105"/>
      <c r="E68" s="105"/>
      <c r="F68" s="15"/>
      <c r="G68" s="70"/>
      <c r="H68" s="106" t="e">
        <f t="shared" si="0"/>
        <v>#DIV/0!</v>
      </c>
      <c r="I68" s="105"/>
      <c r="J68" s="72"/>
    </row>
    <row r="69" spans="1:10" s="5" customFormat="1" ht="18.75" hidden="1" x14ac:dyDescent="0.3">
      <c r="A69" s="13"/>
      <c r="B69" s="113"/>
      <c r="C69" s="17"/>
      <c r="D69" s="105"/>
      <c r="E69" s="105"/>
      <c r="F69" s="15"/>
      <c r="G69" s="70"/>
      <c r="H69" s="106" t="e">
        <f t="shared" si="0"/>
        <v>#DIV/0!</v>
      </c>
      <c r="I69" s="105"/>
      <c r="J69" s="72"/>
    </row>
    <row r="70" spans="1:10" s="5" customFormat="1" ht="18.75" hidden="1" x14ac:dyDescent="0.3">
      <c r="A70" s="13"/>
      <c r="B70" s="113"/>
      <c r="C70" s="17"/>
      <c r="D70" s="105"/>
      <c r="E70" s="105"/>
      <c r="F70" s="15"/>
      <c r="G70" s="70"/>
      <c r="H70" s="106" t="e">
        <f t="shared" si="0"/>
        <v>#DIV/0!</v>
      </c>
      <c r="I70" s="105"/>
      <c r="J70" s="72"/>
    </row>
    <row r="71" spans="1:10" s="5" customFormat="1" ht="18.75" hidden="1" x14ac:dyDescent="0.3">
      <c r="A71" s="13"/>
      <c r="B71" s="113"/>
      <c r="C71" s="17"/>
      <c r="D71" s="105"/>
      <c r="E71" s="105"/>
      <c r="F71" s="15"/>
      <c r="G71" s="70"/>
      <c r="H71" s="106" t="e">
        <f t="shared" si="0"/>
        <v>#DIV/0!</v>
      </c>
      <c r="I71" s="105"/>
      <c r="J71" s="72"/>
    </row>
    <row r="72" spans="1:10" s="5" customFormat="1" ht="18.75" hidden="1" x14ac:dyDescent="0.3">
      <c r="A72" s="13"/>
      <c r="B72" s="113"/>
      <c r="C72" s="17"/>
      <c r="D72" s="105"/>
      <c r="E72" s="105"/>
      <c r="F72" s="15"/>
      <c r="G72" s="70"/>
      <c r="H72" s="106" t="e">
        <f t="shared" si="0"/>
        <v>#DIV/0!</v>
      </c>
      <c r="I72" s="105"/>
      <c r="J72" s="72"/>
    </row>
    <row r="73" spans="1:10" s="5" customFormat="1" ht="18.75" hidden="1" x14ac:dyDescent="0.3">
      <c r="A73" s="13"/>
      <c r="B73" s="113"/>
      <c r="C73" s="17"/>
      <c r="D73" s="105"/>
      <c r="E73" s="105"/>
      <c r="F73" s="15"/>
      <c r="G73" s="70"/>
      <c r="H73" s="106" t="e">
        <f t="shared" si="0"/>
        <v>#DIV/0!</v>
      </c>
      <c r="I73" s="105"/>
      <c r="J73" s="72"/>
    </row>
    <row r="74" spans="1:10" s="5" customFormat="1" ht="18.75" hidden="1" x14ac:dyDescent="0.3">
      <c r="A74" s="13"/>
      <c r="B74" s="113"/>
      <c r="C74" s="17"/>
      <c r="D74" s="105"/>
      <c r="E74" s="105"/>
      <c r="F74" s="15"/>
      <c r="G74" s="70"/>
      <c r="H74" s="106" t="e">
        <f t="shared" si="0"/>
        <v>#DIV/0!</v>
      </c>
      <c r="I74" s="105"/>
      <c r="J74" s="72"/>
    </row>
    <row r="75" spans="1:10" s="5" customFormat="1" ht="18.75" hidden="1" x14ac:dyDescent="0.3">
      <c r="A75" s="13"/>
      <c r="B75" s="113"/>
      <c r="C75" s="17"/>
      <c r="D75" s="105"/>
      <c r="E75" s="105"/>
      <c r="F75" s="15"/>
      <c r="G75" s="70"/>
      <c r="H75" s="106" t="e">
        <f t="shared" si="0"/>
        <v>#DIV/0!</v>
      </c>
      <c r="I75" s="105"/>
      <c r="J75" s="72"/>
    </row>
    <row r="76" spans="1:10" s="5" customFormat="1" ht="18.75" hidden="1" x14ac:dyDescent="0.3">
      <c r="A76" s="13"/>
      <c r="B76" s="113"/>
      <c r="C76" s="17"/>
      <c r="D76" s="105"/>
      <c r="E76" s="105"/>
      <c r="F76" s="15"/>
      <c r="G76" s="70"/>
      <c r="H76" s="106" t="e">
        <f t="shared" si="0"/>
        <v>#DIV/0!</v>
      </c>
      <c r="I76" s="105"/>
      <c r="J76" s="72"/>
    </row>
    <row r="77" spans="1:10" s="5" customFormat="1" ht="18.75" hidden="1" x14ac:dyDescent="0.3">
      <c r="A77" s="126"/>
      <c r="B77" s="127"/>
      <c r="C77" s="101"/>
      <c r="D77" s="128"/>
      <c r="E77" s="128"/>
      <c r="F77" s="15"/>
      <c r="G77" s="102"/>
      <c r="H77" s="106" t="e">
        <f t="shared" si="0"/>
        <v>#DIV/0!</v>
      </c>
      <c r="I77" s="128"/>
      <c r="J77" s="104"/>
    </row>
    <row r="78" spans="1:10" s="5" customFormat="1" ht="18.75" hidden="1" x14ac:dyDescent="0.3">
      <c r="A78" s="126"/>
      <c r="B78" s="127"/>
      <c r="C78" s="101"/>
      <c r="D78" s="128"/>
      <c r="E78" s="128"/>
      <c r="F78" s="15"/>
      <c r="G78" s="102"/>
      <c r="H78" s="106" t="e">
        <f t="shared" si="0"/>
        <v>#DIV/0!</v>
      </c>
      <c r="I78" s="128"/>
      <c r="J78" s="104"/>
    </row>
    <row r="79" spans="1:10" s="5" customFormat="1" ht="18.75" hidden="1" x14ac:dyDescent="0.3">
      <c r="A79" s="126"/>
      <c r="B79" s="127"/>
      <c r="C79" s="101"/>
      <c r="D79" s="128"/>
      <c r="E79" s="128"/>
      <c r="F79" s="15"/>
      <c r="G79" s="102"/>
      <c r="H79" s="106" t="e">
        <f t="shared" si="0"/>
        <v>#DIV/0!</v>
      </c>
      <c r="I79" s="128"/>
      <c r="J79" s="104"/>
    </row>
    <row r="80" spans="1:10" s="5" customFormat="1" ht="19.5" hidden="1" thickBot="1" x14ac:dyDescent="0.35">
      <c r="A80" s="35"/>
      <c r="B80" s="114"/>
      <c r="C80" s="109"/>
      <c r="D80" s="110"/>
      <c r="E80" s="110"/>
      <c r="F80" s="15"/>
      <c r="G80" s="111"/>
      <c r="H80" s="106" t="e">
        <f t="shared" si="0"/>
        <v>#DIV/0!</v>
      </c>
      <c r="I80" s="110"/>
      <c r="J80" s="112"/>
    </row>
    <row r="81" spans="1:58" ht="26.25" hidden="1" x14ac:dyDescent="0.4">
      <c r="A81" s="38" t="s">
        <v>44</v>
      </c>
      <c r="B81" s="8">
        <f>SUM(B82:B86)</f>
        <v>0</v>
      </c>
      <c r="C81" s="73">
        <f>SUM(C82:C86)</f>
        <v>0</v>
      </c>
      <c r="D81" s="74"/>
      <c r="E81" s="74"/>
      <c r="F81" s="18">
        <f>B81-C81</f>
        <v>0</v>
      </c>
      <c r="G81" s="75">
        <f>SUM(G82:G86)</f>
        <v>0</v>
      </c>
      <c r="H81" s="76" t="e">
        <f t="shared" si="0"/>
        <v>#DIV/0!</v>
      </c>
      <c r="I81" s="74"/>
      <c r="J81" s="77"/>
    </row>
    <row r="82" spans="1:58" ht="18.75" hidden="1" x14ac:dyDescent="0.3">
      <c r="A82" s="13"/>
      <c r="B82" s="113"/>
      <c r="C82" s="17"/>
      <c r="D82" s="105"/>
      <c r="E82" s="105"/>
      <c r="F82" s="47">
        <f>B82-C82</f>
        <v>0</v>
      </c>
      <c r="G82" s="70"/>
      <c r="H82" s="115" t="e">
        <f t="shared" si="0"/>
        <v>#DIV/0!</v>
      </c>
      <c r="I82" s="105"/>
      <c r="J82" s="72"/>
    </row>
    <row r="83" spans="1:58" ht="18.75" hidden="1" x14ac:dyDescent="0.3">
      <c r="A83" s="13"/>
      <c r="B83" s="113"/>
      <c r="C83" s="17"/>
      <c r="D83" s="105"/>
      <c r="E83" s="105"/>
      <c r="F83" s="47">
        <f t="shared" ref="F83:F86" si="9">B83-C83</f>
        <v>0</v>
      </c>
      <c r="G83" s="70"/>
      <c r="H83" s="115" t="e">
        <f t="shared" si="0"/>
        <v>#DIV/0!</v>
      </c>
      <c r="I83" s="105"/>
      <c r="J83" s="72"/>
    </row>
    <row r="84" spans="1:58" ht="18.75" hidden="1" x14ac:dyDescent="0.3">
      <c r="A84" s="13"/>
      <c r="B84" s="113"/>
      <c r="C84" s="17"/>
      <c r="D84" s="105"/>
      <c r="E84" s="105"/>
      <c r="F84" s="47">
        <f t="shared" si="9"/>
        <v>0</v>
      </c>
      <c r="G84" s="70"/>
      <c r="H84" s="115" t="e">
        <f t="shared" si="0"/>
        <v>#DIV/0!</v>
      </c>
      <c r="I84" s="105"/>
      <c r="J84" s="72"/>
    </row>
    <row r="85" spans="1:58" ht="18.75" hidden="1" x14ac:dyDescent="0.3">
      <c r="A85" s="13"/>
      <c r="B85" s="113"/>
      <c r="C85" s="17"/>
      <c r="D85" s="105"/>
      <c r="E85" s="105"/>
      <c r="F85" s="47">
        <f t="shared" si="9"/>
        <v>0</v>
      </c>
      <c r="G85" s="70"/>
      <c r="H85" s="115" t="e">
        <f t="shared" si="0"/>
        <v>#DIV/0!</v>
      </c>
      <c r="I85" s="105"/>
      <c r="J85" s="72"/>
    </row>
    <row r="86" spans="1:58" ht="19.5" hidden="1" thickBot="1" x14ac:dyDescent="0.35">
      <c r="A86" s="35"/>
      <c r="B86" s="114"/>
      <c r="C86" s="109"/>
      <c r="D86" s="110"/>
      <c r="E86" s="110"/>
      <c r="F86" s="47">
        <f t="shared" si="9"/>
        <v>0</v>
      </c>
      <c r="G86" s="111"/>
      <c r="H86" s="129" t="e">
        <f t="shared" si="0"/>
        <v>#DIV/0!</v>
      </c>
      <c r="I86" s="110"/>
      <c r="J86" s="112"/>
    </row>
    <row r="87" spans="1:58" s="49" customFormat="1" ht="72" customHeight="1" thickBot="1" x14ac:dyDescent="0.45">
      <c r="A87" s="50" t="s">
        <v>23</v>
      </c>
      <c r="B87" s="51">
        <f>B2+B4+B8+B11+B13+B16+B23+B30+B35+B41+B81+B45+B63</f>
        <v>72000</v>
      </c>
      <c r="C87" s="51">
        <f t="shared" ref="C87:G87" si="10">C2+C4+C8+C11+C13+C16+C23+C30+C35+C41+C81+C45+C63</f>
        <v>72000</v>
      </c>
      <c r="D87" s="51"/>
      <c r="E87" s="51"/>
      <c r="F87" s="51">
        <f t="shared" si="10"/>
        <v>0</v>
      </c>
      <c r="G87" s="51">
        <f t="shared" si="10"/>
        <v>0</v>
      </c>
      <c r="H87" s="129">
        <f t="shared" si="0"/>
        <v>0</v>
      </c>
      <c r="I87" s="130"/>
      <c r="J87" s="13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s="5" customFormat="1" x14ac:dyDescent="0.25">
      <c r="A88" s="53"/>
      <c r="B88" s="54"/>
      <c r="F88" s="55"/>
      <c r="G88" s="54"/>
    </row>
    <row r="89" spans="1:58" s="5" customFormat="1" x14ac:dyDescent="0.25">
      <c r="A89" s="57" t="s">
        <v>24</v>
      </c>
      <c r="B89" s="132">
        <v>42000</v>
      </c>
      <c r="F89" s="55"/>
      <c r="G89" s="54"/>
    </row>
    <row r="90" spans="1:58" s="5" customFormat="1" x14ac:dyDescent="0.25">
      <c r="A90" s="57"/>
      <c r="B90" s="132"/>
      <c r="E90" s="361">
        <f>B87-C87</f>
        <v>0</v>
      </c>
      <c r="F90" s="362"/>
      <c r="G90" s="362"/>
    </row>
    <row r="91" spans="1:58" s="5" customFormat="1" x14ac:dyDescent="0.25">
      <c r="A91" s="57" t="s">
        <v>25</v>
      </c>
      <c r="B91" s="132">
        <f>SUM(B92:B105)</f>
        <v>30000</v>
      </c>
      <c r="E91" s="362"/>
      <c r="F91" s="362"/>
      <c r="G91" s="362"/>
    </row>
    <row r="92" spans="1:58" s="5" customFormat="1" x14ac:dyDescent="0.25">
      <c r="A92" s="160"/>
      <c r="B92" s="161"/>
      <c r="E92" s="362"/>
      <c r="F92" s="362"/>
      <c r="G92" s="362"/>
    </row>
    <row r="93" spans="1:58" s="5" customFormat="1" x14ac:dyDescent="0.25">
      <c r="A93" s="160">
        <v>44964</v>
      </c>
      <c r="B93" s="279">
        <v>30000</v>
      </c>
      <c r="E93" s="362"/>
      <c r="F93" s="362"/>
      <c r="G93" s="362"/>
    </row>
    <row r="94" spans="1:58" s="5" customFormat="1" x14ac:dyDescent="0.25">
      <c r="A94" s="160"/>
      <c r="B94" s="161"/>
      <c r="E94" s="362"/>
      <c r="F94" s="362"/>
      <c r="G94" s="362"/>
    </row>
    <row r="95" spans="1:58" s="5" customFormat="1" x14ac:dyDescent="0.25">
      <c r="A95" s="160"/>
      <c r="B95" s="161"/>
      <c r="F95" s="55"/>
      <c r="G95" s="54"/>
    </row>
    <row r="96" spans="1:58" s="5" customFormat="1" x14ac:dyDescent="0.25">
      <c r="A96" s="58"/>
      <c r="B96" s="280"/>
      <c r="F96" s="55"/>
      <c r="G96" s="54"/>
    </row>
    <row r="97" spans="1:7" s="5" customFormat="1" x14ac:dyDescent="0.25">
      <c r="A97" s="58"/>
      <c r="B97" s="280"/>
      <c r="F97" s="55"/>
      <c r="G97" s="54"/>
    </row>
    <row r="98" spans="1:7" s="5" customFormat="1" x14ac:dyDescent="0.25">
      <c r="A98" s="58"/>
      <c r="B98" s="280"/>
      <c r="F98" s="55"/>
      <c r="G98" s="54"/>
    </row>
    <row r="99" spans="1:7" s="5" customFormat="1" x14ac:dyDescent="0.25">
      <c r="A99" s="58"/>
      <c r="B99" s="280"/>
      <c r="F99" s="55"/>
      <c r="G99" s="54"/>
    </row>
    <row r="100" spans="1:7" s="5" customFormat="1" x14ac:dyDescent="0.25">
      <c r="A100" s="58"/>
      <c r="B100" s="132"/>
      <c r="F100" s="55"/>
      <c r="G100" s="54"/>
    </row>
    <row r="101" spans="1:7" s="5" customFormat="1" x14ac:dyDescent="0.25">
      <c r="A101" s="58"/>
      <c r="B101" s="132"/>
      <c r="F101" s="55"/>
      <c r="G101" s="54"/>
    </row>
    <row r="102" spans="1:7" s="5" customFormat="1" x14ac:dyDescent="0.25">
      <c r="A102" s="58"/>
      <c r="B102" s="132"/>
      <c r="F102" s="55"/>
      <c r="G102" s="54"/>
    </row>
    <row r="103" spans="1:7" s="5" customFormat="1" x14ac:dyDescent="0.25">
      <c r="A103" s="58"/>
      <c r="B103" s="132"/>
      <c r="F103" s="55"/>
      <c r="G103" s="54"/>
    </row>
    <row r="104" spans="1:7" s="5" customFormat="1" x14ac:dyDescent="0.25">
      <c r="A104" s="57"/>
      <c r="B104" s="132"/>
      <c r="F104" s="55"/>
      <c r="G104" s="54"/>
    </row>
    <row r="105" spans="1:7" s="5" customFormat="1" x14ac:dyDescent="0.25">
      <c r="A105" s="57"/>
      <c r="B105" s="132"/>
      <c r="F105" s="55"/>
      <c r="G105" s="54"/>
    </row>
    <row r="106" spans="1:7" s="5" customFormat="1" x14ac:dyDescent="0.25">
      <c r="A106" s="53"/>
      <c r="B106" s="54"/>
      <c r="F106" s="55"/>
      <c r="G106" s="54"/>
    </row>
    <row r="107" spans="1:7" s="5" customFormat="1" x14ac:dyDescent="0.25">
      <c r="A107" s="59" t="s">
        <v>32</v>
      </c>
      <c r="B107" s="133">
        <f>B89+B91-B87</f>
        <v>0</v>
      </c>
      <c r="F107" s="55"/>
      <c r="G107" s="54"/>
    </row>
    <row r="108" spans="1:7" s="5" customFormat="1" x14ac:dyDescent="0.25">
      <c r="A108" s="53"/>
      <c r="B108" s="54"/>
      <c r="F108" s="55"/>
      <c r="G108" s="54"/>
    </row>
    <row r="109" spans="1:7" s="5" customFormat="1" x14ac:dyDescent="0.25">
      <c r="A109" s="53"/>
      <c r="B109" s="54"/>
      <c r="F109" s="55"/>
      <c r="G109" s="54"/>
    </row>
    <row r="110" spans="1:7" s="5" customFormat="1" x14ac:dyDescent="0.25">
      <c r="A110" s="53"/>
      <c r="B110" s="54"/>
      <c r="F110" s="55"/>
      <c r="G110" s="54"/>
    </row>
    <row r="111" spans="1:7" s="5" customFormat="1" x14ac:dyDescent="0.25">
      <c r="A111" s="53"/>
      <c r="B111" s="54"/>
      <c r="F111" s="55"/>
      <c r="G111" s="54"/>
    </row>
    <row r="112" spans="1:7" s="5" customFormat="1" x14ac:dyDescent="0.25">
      <c r="A112" s="53"/>
      <c r="B112" s="54"/>
      <c r="F112" s="55"/>
      <c r="G112" s="54"/>
    </row>
    <row r="113" spans="1:7" s="5" customFormat="1" x14ac:dyDescent="0.25">
      <c r="A113" s="53"/>
      <c r="B113" s="54"/>
      <c r="F113" s="55"/>
      <c r="G113" s="54"/>
    </row>
    <row r="114" spans="1:7" s="5" customFormat="1" x14ac:dyDescent="0.25">
      <c r="A114" s="53"/>
      <c r="B114" s="54"/>
      <c r="F114" s="55"/>
      <c r="G114" s="54"/>
    </row>
    <row r="115" spans="1:7" s="5" customFormat="1" x14ac:dyDescent="0.25">
      <c r="A115" s="53"/>
      <c r="B115" s="54"/>
      <c r="F115" s="55"/>
      <c r="G115" s="54"/>
    </row>
    <row r="116" spans="1:7" s="5" customFormat="1" x14ac:dyDescent="0.25">
      <c r="A116" s="53"/>
      <c r="B116" s="54"/>
      <c r="F116" s="55"/>
      <c r="G116" s="54"/>
    </row>
    <row r="117" spans="1:7" s="5" customFormat="1" x14ac:dyDescent="0.25">
      <c r="A117" s="53"/>
      <c r="B117" s="54"/>
      <c r="F117" s="55"/>
      <c r="G117" s="54"/>
    </row>
    <row r="118" spans="1:7" s="5" customFormat="1" x14ac:dyDescent="0.25">
      <c r="A118" s="53"/>
      <c r="B118" s="54"/>
      <c r="F118" s="55"/>
      <c r="G118" s="54"/>
    </row>
    <row r="119" spans="1:7" s="5" customFormat="1" x14ac:dyDescent="0.25">
      <c r="A119" s="53"/>
      <c r="B119" s="54"/>
      <c r="F119" s="55"/>
      <c r="G119" s="54"/>
    </row>
    <row r="120" spans="1:7" s="5" customFormat="1" x14ac:dyDescent="0.25">
      <c r="A120" s="53"/>
      <c r="B120" s="54"/>
      <c r="F120" s="55"/>
      <c r="G120" s="54"/>
    </row>
    <row r="121" spans="1:7" s="5" customFormat="1" x14ac:dyDescent="0.25">
      <c r="A121" s="53"/>
      <c r="B121" s="54"/>
      <c r="F121" s="55"/>
      <c r="G121" s="54"/>
    </row>
    <row r="122" spans="1:7" s="5" customFormat="1" x14ac:dyDescent="0.25">
      <c r="A122" s="53"/>
      <c r="B122" s="54"/>
      <c r="F122" s="55"/>
      <c r="G122" s="54"/>
    </row>
    <row r="123" spans="1:7" s="5" customFormat="1" x14ac:dyDescent="0.25">
      <c r="A123" s="53"/>
      <c r="B123" s="54"/>
      <c r="F123" s="55"/>
      <c r="G123" s="54"/>
    </row>
    <row r="124" spans="1:7" s="5" customFormat="1" x14ac:dyDescent="0.25">
      <c r="A124" s="53"/>
      <c r="B124" s="54"/>
      <c r="F124" s="55"/>
      <c r="G124" s="54"/>
    </row>
    <row r="125" spans="1:7" s="5" customFormat="1" x14ac:dyDescent="0.25">
      <c r="A125" s="53"/>
      <c r="B125" s="54"/>
      <c r="F125" s="55"/>
      <c r="G125" s="54"/>
    </row>
    <row r="126" spans="1:7" s="5" customFormat="1" x14ac:dyDescent="0.25">
      <c r="A126" s="53"/>
      <c r="B126" s="54"/>
      <c r="F126" s="55"/>
      <c r="G126" s="54"/>
    </row>
    <row r="127" spans="1:7" s="5" customFormat="1" x14ac:dyDescent="0.25">
      <c r="A127" s="53"/>
      <c r="B127" s="54"/>
      <c r="F127" s="55"/>
      <c r="G127" s="54"/>
    </row>
    <row r="128" spans="1:7" s="5" customFormat="1" x14ac:dyDescent="0.25">
      <c r="A128" s="53"/>
      <c r="B128" s="54"/>
      <c r="F128" s="55"/>
      <c r="G128" s="54"/>
    </row>
    <row r="129" spans="1:7" s="5" customFormat="1" x14ac:dyDescent="0.25">
      <c r="A129" s="53"/>
      <c r="B129" s="54"/>
      <c r="F129" s="55"/>
      <c r="G129" s="54"/>
    </row>
    <row r="130" spans="1:7" s="5" customFormat="1" x14ac:dyDescent="0.25">
      <c r="A130" s="53"/>
      <c r="B130" s="54"/>
      <c r="F130" s="55"/>
      <c r="G130" s="54"/>
    </row>
    <row r="131" spans="1:7" s="5" customFormat="1" x14ac:dyDescent="0.25">
      <c r="A131" s="53"/>
      <c r="B131" s="54"/>
      <c r="F131" s="55"/>
      <c r="G131" s="54"/>
    </row>
    <row r="132" spans="1:7" s="5" customFormat="1" x14ac:dyDescent="0.25">
      <c r="A132" s="53"/>
      <c r="B132" s="54"/>
      <c r="F132" s="55"/>
      <c r="G132" s="54"/>
    </row>
    <row r="133" spans="1:7" s="5" customFormat="1" x14ac:dyDescent="0.25">
      <c r="A133" s="53"/>
      <c r="B133" s="54"/>
      <c r="F133" s="55"/>
      <c r="G133" s="54"/>
    </row>
    <row r="134" spans="1:7" s="5" customFormat="1" x14ac:dyDescent="0.25">
      <c r="A134" s="53"/>
      <c r="B134" s="54"/>
      <c r="F134" s="55"/>
      <c r="G134" s="54"/>
    </row>
    <row r="135" spans="1:7" s="5" customFormat="1" x14ac:dyDescent="0.25">
      <c r="A135" s="53"/>
      <c r="B135" s="54"/>
      <c r="F135" s="55"/>
      <c r="G135" s="54"/>
    </row>
    <row r="136" spans="1:7" s="5" customFormat="1" x14ac:dyDescent="0.25">
      <c r="A136" s="53"/>
      <c r="B136" s="54"/>
      <c r="F136" s="55"/>
      <c r="G136" s="54"/>
    </row>
    <row r="137" spans="1:7" s="5" customFormat="1" x14ac:dyDescent="0.25">
      <c r="A137" s="53"/>
      <c r="B137" s="54"/>
      <c r="F137" s="55"/>
      <c r="G137" s="54"/>
    </row>
    <row r="138" spans="1:7" s="5" customFormat="1" x14ac:dyDescent="0.25">
      <c r="A138" s="53"/>
      <c r="B138" s="54"/>
      <c r="F138" s="55"/>
      <c r="G138" s="54"/>
    </row>
    <row r="139" spans="1:7" s="5" customFormat="1" x14ac:dyDescent="0.25">
      <c r="A139" s="53"/>
      <c r="B139" s="54"/>
      <c r="F139" s="55"/>
      <c r="G139" s="54"/>
    </row>
    <row r="140" spans="1:7" s="5" customFormat="1" x14ac:dyDescent="0.25">
      <c r="A140" s="53"/>
      <c r="B140" s="54"/>
      <c r="F140" s="55"/>
      <c r="G140" s="54"/>
    </row>
    <row r="141" spans="1:7" s="5" customFormat="1" x14ac:dyDescent="0.25">
      <c r="A141" s="53"/>
      <c r="B141" s="54"/>
      <c r="F141" s="55"/>
      <c r="G141" s="54"/>
    </row>
    <row r="142" spans="1:7" s="5" customFormat="1" x14ac:dyDescent="0.25">
      <c r="A142" s="53"/>
      <c r="B142" s="54"/>
      <c r="F142" s="55"/>
      <c r="G142" s="54"/>
    </row>
    <row r="143" spans="1:7" s="5" customFormat="1" x14ac:dyDescent="0.25">
      <c r="A143" s="53"/>
      <c r="B143" s="54"/>
      <c r="F143" s="55"/>
      <c r="G143" s="54"/>
    </row>
    <row r="144" spans="1:7" s="5" customFormat="1" x14ac:dyDescent="0.25">
      <c r="A144" s="53"/>
      <c r="B144" s="54"/>
      <c r="F144" s="55"/>
      <c r="G144" s="54"/>
    </row>
    <row r="145" spans="1:7" s="5" customFormat="1" x14ac:dyDescent="0.25">
      <c r="A145" s="53"/>
      <c r="B145" s="54"/>
      <c r="F145" s="55"/>
      <c r="G145" s="54"/>
    </row>
    <row r="146" spans="1:7" s="5" customFormat="1" x14ac:dyDescent="0.25">
      <c r="A146" s="53"/>
      <c r="B146" s="54"/>
      <c r="F146" s="55"/>
      <c r="G146" s="54"/>
    </row>
    <row r="147" spans="1:7" s="5" customFormat="1" x14ac:dyDescent="0.25">
      <c r="A147" s="53"/>
      <c r="B147" s="54"/>
      <c r="F147" s="55"/>
      <c r="G147" s="54"/>
    </row>
    <row r="148" spans="1:7" s="5" customFormat="1" x14ac:dyDescent="0.25">
      <c r="A148" s="53"/>
      <c r="B148" s="54"/>
      <c r="F148" s="55"/>
      <c r="G148" s="54"/>
    </row>
    <row r="149" spans="1:7" s="5" customFormat="1" x14ac:dyDescent="0.25">
      <c r="A149" s="53"/>
      <c r="B149" s="54"/>
      <c r="F149" s="55"/>
      <c r="G149" s="54"/>
    </row>
    <row r="150" spans="1:7" s="5" customFormat="1" x14ac:dyDescent="0.25">
      <c r="A150" s="53"/>
      <c r="B150" s="54"/>
      <c r="F150" s="55"/>
      <c r="G150" s="54"/>
    </row>
    <row r="151" spans="1:7" s="5" customFormat="1" x14ac:dyDescent="0.25">
      <c r="A151" s="53"/>
      <c r="B151" s="54"/>
      <c r="F151" s="55"/>
      <c r="G151" s="54"/>
    </row>
    <row r="152" spans="1:7" s="5" customFormat="1" x14ac:dyDescent="0.25">
      <c r="A152" s="53"/>
      <c r="B152" s="54"/>
      <c r="F152" s="55"/>
      <c r="G152" s="54"/>
    </row>
    <row r="153" spans="1:7" s="5" customFormat="1" x14ac:dyDescent="0.25">
      <c r="A153" s="53"/>
      <c r="B153" s="54"/>
      <c r="F153" s="55"/>
      <c r="G153" s="54"/>
    </row>
    <row r="154" spans="1:7" s="5" customFormat="1" x14ac:dyDescent="0.25">
      <c r="A154" s="53"/>
      <c r="B154" s="54"/>
      <c r="F154" s="55"/>
      <c r="G154" s="54"/>
    </row>
    <row r="155" spans="1:7" s="5" customFormat="1" x14ac:dyDescent="0.25">
      <c r="A155" s="53"/>
      <c r="B155" s="54"/>
      <c r="F155" s="55"/>
      <c r="G155" s="54"/>
    </row>
    <row r="156" spans="1:7" s="5" customFormat="1" x14ac:dyDescent="0.25">
      <c r="A156" s="53"/>
      <c r="B156" s="54"/>
      <c r="F156" s="55"/>
      <c r="G156" s="54"/>
    </row>
    <row r="157" spans="1:7" s="5" customFormat="1" x14ac:dyDescent="0.25">
      <c r="A157" s="53"/>
      <c r="B157" s="54"/>
      <c r="F157" s="55"/>
      <c r="G157" s="54"/>
    </row>
    <row r="158" spans="1:7" s="5" customFormat="1" x14ac:dyDescent="0.25">
      <c r="A158" s="53"/>
      <c r="B158" s="54"/>
      <c r="F158" s="55"/>
      <c r="G158" s="54"/>
    </row>
    <row r="159" spans="1:7" s="5" customFormat="1" x14ac:dyDescent="0.25">
      <c r="A159" s="53"/>
      <c r="B159" s="54"/>
      <c r="F159" s="55"/>
      <c r="G159" s="54"/>
    </row>
    <row r="160" spans="1:7" s="5" customFormat="1" x14ac:dyDescent="0.25">
      <c r="A160" s="53"/>
      <c r="B160" s="54"/>
      <c r="F160" s="55"/>
      <c r="G160" s="54"/>
    </row>
    <row r="161" spans="1:7" s="5" customFormat="1" x14ac:dyDescent="0.25">
      <c r="A161" s="53"/>
      <c r="B161" s="54"/>
      <c r="F161" s="55"/>
      <c r="G161" s="54"/>
    </row>
    <row r="162" spans="1:7" s="5" customFormat="1" x14ac:dyDescent="0.25">
      <c r="A162" s="53"/>
      <c r="B162" s="54"/>
      <c r="F162" s="55"/>
      <c r="G162" s="54"/>
    </row>
    <row r="163" spans="1:7" s="5" customFormat="1" x14ac:dyDescent="0.25">
      <c r="A163" s="53"/>
      <c r="B163" s="54"/>
      <c r="F163" s="55"/>
      <c r="G163" s="54"/>
    </row>
    <row r="164" spans="1:7" s="5" customFormat="1" x14ac:dyDescent="0.25">
      <c r="A164" s="53"/>
      <c r="B164" s="54"/>
      <c r="F164" s="55"/>
      <c r="G164" s="54"/>
    </row>
    <row r="165" spans="1:7" s="5" customFormat="1" x14ac:dyDescent="0.25">
      <c r="A165" s="53"/>
      <c r="B165" s="54"/>
      <c r="F165" s="55"/>
      <c r="G165" s="54"/>
    </row>
    <row r="166" spans="1:7" s="5" customFormat="1" x14ac:dyDescent="0.25">
      <c r="A166" s="53"/>
      <c r="B166" s="54"/>
      <c r="F166" s="55"/>
      <c r="G166" s="54"/>
    </row>
    <row r="167" spans="1:7" s="5" customFormat="1" x14ac:dyDescent="0.25">
      <c r="A167" s="53"/>
      <c r="B167" s="54"/>
      <c r="F167" s="55"/>
      <c r="G167" s="54"/>
    </row>
    <row r="168" spans="1:7" s="5" customFormat="1" x14ac:dyDescent="0.25">
      <c r="A168" s="53"/>
      <c r="B168" s="54"/>
      <c r="F168" s="55"/>
      <c r="G168" s="54"/>
    </row>
    <row r="169" spans="1:7" s="5" customFormat="1" x14ac:dyDescent="0.25">
      <c r="A169" s="53"/>
      <c r="B169" s="54"/>
      <c r="F169" s="55"/>
      <c r="G169" s="54"/>
    </row>
    <row r="170" spans="1:7" s="5" customFormat="1" x14ac:dyDescent="0.25">
      <c r="A170" s="53"/>
      <c r="B170" s="54"/>
      <c r="F170" s="55"/>
      <c r="G170" s="54"/>
    </row>
  </sheetData>
  <mergeCells count="1">
    <mergeCell ref="E90:G9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3"/>
  <sheetViews>
    <sheetView topLeftCell="A16" zoomScale="70" zoomScaleNormal="70" workbookViewId="0">
      <selection activeCell="D34" sqref="D34"/>
    </sheetView>
  </sheetViews>
  <sheetFormatPr defaultRowHeight="18" x14ac:dyDescent="0.25"/>
  <cols>
    <col min="1" max="1" width="58.85546875" style="60" customWidth="1"/>
    <col min="2" max="2" width="30.85546875" style="61" customWidth="1"/>
    <col min="3" max="3" width="39.7109375" style="6" customWidth="1"/>
    <col min="4" max="4" width="40.5703125" style="6" customWidth="1"/>
    <col min="5" max="5" width="36.28515625" style="6" customWidth="1"/>
    <col min="6" max="6" width="35.140625" style="62" customWidth="1"/>
    <col min="7" max="7" width="29.5703125" style="62" customWidth="1"/>
    <col min="8" max="8" width="14.28515625" style="6" customWidth="1"/>
    <col min="9" max="9" width="18" style="6" customWidth="1"/>
    <col min="10" max="10" width="9.140625" style="4"/>
    <col min="11" max="82" width="9.140625" style="5"/>
    <col min="83" max="16384" width="9.140625" style="6"/>
  </cols>
  <sheetData>
    <row r="1" spans="1:82" ht="54.75" thickBot="1" x14ac:dyDescent="0.3">
      <c r="A1" s="63" t="s">
        <v>1</v>
      </c>
      <c r="B1" s="64" t="s">
        <v>2</v>
      </c>
      <c r="C1" s="64" t="s">
        <v>10</v>
      </c>
      <c r="D1" s="64" t="s">
        <v>3</v>
      </c>
      <c r="E1" s="64" t="s">
        <v>4</v>
      </c>
      <c r="F1" s="64" t="s">
        <v>5</v>
      </c>
      <c r="G1" s="300" t="s">
        <v>95</v>
      </c>
      <c r="H1" s="65" t="s">
        <v>7</v>
      </c>
      <c r="I1" s="64" t="s">
        <v>8</v>
      </c>
      <c r="J1" s="66"/>
    </row>
    <row r="2" spans="1:82" ht="27.75" x14ac:dyDescent="0.4">
      <c r="A2" s="7" t="s">
        <v>37</v>
      </c>
      <c r="B2" s="8">
        <f>B3+B4</f>
        <v>1452219</v>
      </c>
      <c r="C2" s="9">
        <f>SUM(C3:C4)</f>
        <v>0</v>
      </c>
      <c r="D2" s="12"/>
      <c r="E2" s="12"/>
      <c r="F2" s="10">
        <f>B2-C2</f>
        <v>1452219</v>
      </c>
      <c r="G2" s="11">
        <f>SUM(G3:G4)</f>
        <v>1062229.57</v>
      </c>
      <c r="H2" s="68" t="e">
        <f>G2/C2</f>
        <v>#DIV/0!</v>
      </c>
      <c r="I2" s="12"/>
      <c r="J2" s="69"/>
    </row>
    <row r="3" spans="1:82" s="144" customFormat="1" ht="18.75" x14ac:dyDescent="0.3">
      <c r="A3" s="145" t="s">
        <v>30</v>
      </c>
      <c r="B3" s="352">
        <f>1126400+122900+202919</f>
        <v>1452219</v>
      </c>
      <c r="C3" s="78"/>
      <c r="D3" s="147"/>
      <c r="E3" s="147"/>
      <c r="F3" s="146">
        <f>B3-C3</f>
        <v>1452219</v>
      </c>
      <c r="G3" s="22">
        <v>1062229.57</v>
      </c>
      <c r="H3" s="149" t="e">
        <f>G3/C3</f>
        <v>#DIV/0!</v>
      </c>
      <c r="I3" s="147">
        <f>C3-G3</f>
        <v>-1062229.57</v>
      </c>
      <c r="J3" s="150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</row>
    <row r="4" spans="1:82" ht="19.5" thickBot="1" x14ac:dyDescent="0.35">
      <c r="A4" s="35"/>
      <c r="B4" s="109"/>
      <c r="C4" s="109"/>
      <c r="D4" s="109"/>
      <c r="E4" s="109"/>
      <c r="F4" s="15">
        <f>B4+C4</f>
        <v>0</v>
      </c>
      <c r="G4" s="37"/>
      <c r="H4" s="108" t="e">
        <f t="shared" ref="H4:H48" si="0">G4/C4</f>
        <v>#DIV/0!</v>
      </c>
      <c r="I4" s="17">
        <f t="shared" ref="I4:I48" si="1">C4-G4</f>
        <v>0</v>
      </c>
      <c r="J4" s="112"/>
    </row>
    <row r="5" spans="1:82" ht="27.75" x14ac:dyDescent="0.4">
      <c r="A5" s="7" t="s">
        <v>38</v>
      </c>
      <c r="B5" s="8">
        <f>SUM(B6:B8)</f>
        <v>0</v>
      </c>
      <c r="C5" s="73">
        <f>SUM(C6:C8)</f>
        <v>0</v>
      </c>
      <c r="D5" s="74"/>
      <c r="E5" s="74"/>
      <c r="F5" s="18">
        <f>B5-C5</f>
        <v>0</v>
      </c>
      <c r="G5" s="19">
        <f>SUM(G6:G8)</f>
        <v>0</v>
      </c>
      <c r="H5" s="76" t="e">
        <f t="shared" si="0"/>
        <v>#DIV/0!</v>
      </c>
      <c r="I5" s="17">
        <f t="shared" si="1"/>
        <v>0</v>
      </c>
      <c r="J5" s="77"/>
    </row>
    <row r="6" spans="1:82" ht="18.75" x14ac:dyDescent="0.3">
      <c r="A6" s="20" t="s">
        <v>20</v>
      </c>
      <c r="B6" s="78"/>
      <c r="C6" s="78"/>
      <c r="D6" s="78"/>
      <c r="E6" s="78"/>
      <c r="F6" s="21">
        <f>B6-C6</f>
        <v>0</v>
      </c>
      <c r="G6" s="22"/>
      <c r="H6" s="134" t="e">
        <f t="shared" si="0"/>
        <v>#DIV/0!</v>
      </c>
      <c r="I6" s="17">
        <f t="shared" si="1"/>
        <v>0</v>
      </c>
      <c r="J6" s="81"/>
    </row>
    <row r="7" spans="1:82" ht="18.75" x14ac:dyDescent="0.3">
      <c r="A7" s="20" t="s">
        <v>21</v>
      </c>
      <c r="B7" s="78"/>
      <c r="C7" s="78"/>
      <c r="D7" s="78"/>
      <c r="E7" s="78"/>
      <c r="F7" s="21">
        <f t="shared" ref="F7:F8" si="2">B7-C7</f>
        <v>0</v>
      </c>
      <c r="G7" s="22"/>
      <c r="H7" s="134" t="e">
        <f t="shared" si="0"/>
        <v>#DIV/0!</v>
      </c>
      <c r="I7" s="17">
        <f t="shared" si="1"/>
        <v>0</v>
      </c>
      <c r="J7" s="81"/>
    </row>
    <row r="8" spans="1:82" ht="19.5" thickBot="1" x14ac:dyDescent="0.35">
      <c r="A8" s="23" t="s">
        <v>22</v>
      </c>
      <c r="B8" s="82"/>
      <c r="C8" s="82"/>
      <c r="D8" s="82"/>
      <c r="E8" s="82"/>
      <c r="F8" s="21">
        <f t="shared" si="2"/>
        <v>0</v>
      </c>
      <c r="G8" s="25"/>
      <c r="H8" s="135" t="e">
        <f t="shared" si="0"/>
        <v>#DIV/0!</v>
      </c>
      <c r="I8" s="17">
        <f t="shared" si="1"/>
        <v>0</v>
      </c>
      <c r="J8" s="85"/>
    </row>
    <row r="9" spans="1:82" s="31" customFormat="1" ht="27.75" x14ac:dyDescent="0.4">
      <c r="A9" s="26" t="s">
        <v>39</v>
      </c>
      <c r="B9" s="27">
        <f>SUM(B10:B11)</f>
        <v>0</v>
      </c>
      <c r="C9" s="86">
        <f>SUM(C10:C11)</f>
        <v>0</v>
      </c>
      <c r="D9" s="87"/>
      <c r="E9" s="87"/>
      <c r="F9" s="28">
        <f t="shared" ref="F9:F19" si="3">B9-C9</f>
        <v>0</v>
      </c>
      <c r="G9" s="29">
        <f>SUM(G10:G11)</f>
        <v>0</v>
      </c>
      <c r="H9" s="89" t="e">
        <f t="shared" si="0"/>
        <v>#DIV/0!</v>
      </c>
      <c r="I9" s="17">
        <f t="shared" si="1"/>
        <v>0</v>
      </c>
      <c r="J9" s="9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</row>
    <row r="10" spans="1:82" s="34" customFormat="1" ht="18.75" x14ac:dyDescent="0.3">
      <c r="A10" s="13" t="s">
        <v>12</v>
      </c>
      <c r="B10" s="32"/>
      <c r="C10" s="91"/>
      <c r="D10" s="91"/>
      <c r="E10" s="91"/>
      <c r="F10" s="15">
        <f t="shared" si="3"/>
        <v>0</v>
      </c>
      <c r="G10" s="136"/>
      <c r="H10" s="106" t="e">
        <f t="shared" si="0"/>
        <v>#DIV/0!</v>
      </c>
      <c r="I10" s="17">
        <f t="shared" si="1"/>
        <v>0</v>
      </c>
      <c r="J10" s="9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</row>
    <row r="11" spans="1:82" ht="19.5" thickBot="1" x14ac:dyDescent="0.35">
      <c r="A11" s="35" t="s">
        <v>9</v>
      </c>
      <c r="B11" s="36"/>
      <c r="C11" s="94"/>
      <c r="D11" s="94"/>
      <c r="E11" s="94"/>
      <c r="F11" s="15">
        <f t="shared" si="3"/>
        <v>0</v>
      </c>
      <c r="G11" s="25"/>
      <c r="H11" s="108" t="e">
        <f t="shared" si="0"/>
        <v>#DIV/0!</v>
      </c>
      <c r="I11" s="17">
        <f t="shared" si="1"/>
        <v>0</v>
      </c>
      <c r="J11" s="97"/>
    </row>
    <row r="12" spans="1:82" ht="65.25" customHeight="1" x14ac:dyDescent="0.4">
      <c r="A12" s="38" t="s">
        <v>40</v>
      </c>
      <c r="B12" s="8">
        <f>SUM(B13:B14)</f>
        <v>411358.35</v>
      </c>
      <c r="C12" s="73">
        <f>SUM(C13:C14)</f>
        <v>0</v>
      </c>
      <c r="D12" s="74"/>
      <c r="E12" s="74"/>
      <c r="F12" s="18">
        <f t="shared" si="3"/>
        <v>411358.35</v>
      </c>
      <c r="G12" s="19">
        <f>SUM(G13:G14)</f>
        <v>0</v>
      </c>
      <c r="H12" s="76" t="e">
        <f t="shared" si="0"/>
        <v>#DIV/0!</v>
      </c>
      <c r="I12" s="17">
        <f t="shared" si="1"/>
        <v>0</v>
      </c>
      <c r="J12" s="77"/>
    </row>
    <row r="13" spans="1:82" s="144" customFormat="1" ht="34.5" customHeight="1" x14ac:dyDescent="0.3">
      <c r="A13" s="148" t="s">
        <v>31</v>
      </c>
      <c r="B13" s="353">
        <f>340200-27073.06-149.59+37100+61281</f>
        <v>411358.35</v>
      </c>
      <c r="C13" s="302"/>
      <c r="D13" s="151"/>
      <c r="E13" s="151"/>
      <c r="F13" s="146">
        <f t="shared" si="3"/>
        <v>411358.35</v>
      </c>
      <c r="G13" s="22"/>
      <c r="H13" s="149" t="e">
        <f t="shared" si="0"/>
        <v>#DIV/0!</v>
      </c>
      <c r="I13" s="147">
        <f t="shared" si="1"/>
        <v>0</v>
      </c>
      <c r="J13" s="152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</row>
    <row r="14" spans="1:82" ht="19.5" thickBot="1" x14ac:dyDescent="0.35">
      <c r="A14" s="41"/>
      <c r="B14" s="36"/>
      <c r="C14" s="94"/>
      <c r="D14" s="94"/>
      <c r="E14" s="94"/>
      <c r="F14" s="15">
        <f t="shared" si="3"/>
        <v>0</v>
      </c>
      <c r="G14" s="37"/>
      <c r="H14" s="108" t="e">
        <f t="shared" si="0"/>
        <v>#DIV/0!</v>
      </c>
      <c r="I14" s="17">
        <f t="shared" si="1"/>
        <v>0</v>
      </c>
      <c r="J14" s="97"/>
    </row>
    <row r="15" spans="1:82" ht="27.75" x14ac:dyDescent="0.4">
      <c r="A15" s="38" t="s">
        <v>48</v>
      </c>
      <c r="B15" s="8">
        <f>SUM(B16:B17)</f>
        <v>30149.59</v>
      </c>
      <c r="C15" s="73">
        <f>SUM(C16:C17)</f>
        <v>30149.59</v>
      </c>
      <c r="D15" s="74"/>
      <c r="E15" s="74"/>
      <c r="F15" s="18">
        <f t="shared" si="3"/>
        <v>0</v>
      </c>
      <c r="G15" s="19">
        <f>SUM(G16:G17)</f>
        <v>0</v>
      </c>
      <c r="H15" s="76">
        <f t="shared" si="0"/>
        <v>0</v>
      </c>
      <c r="I15" s="17">
        <f t="shared" si="1"/>
        <v>30149.59</v>
      </c>
      <c r="J15" s="77"/>
    </row>
    <row r="16" spans="1:82" ht="18.75" x14ac:dyDescent="0.3">
      <c r="A16" s="39" t="s">
        <v>13</v>
      </c>
      <c r="B16" s="14">
        <f>30000+149.59</f>
        <v>30149.59</v>
      </c>
      <c r="C16" s="17">
        <v>30149.59</v>
      </c>
      <c r="D16" s="17" t="s">
        <v>103</v>
      </c>
      <c r="E16" s="17" t="s">
        <v>104</v>
      </c>
      <c r="F16" s="15">
        <f t="shared" si="3"/>
        <v>0</v>
      </c>
      <c r="G16" s="22"/>
      <c r="H16" s="106">
        <f t="shared" si="0"/>
        <v>0</v>
      </c>
      <c r="I16" s="17">
        <f t="shared" si="1"/>
        <v>30149.59</v>
      </c>
      <c r="J16" s="72"/>
    </row>
    <row r="17" spans="1:10" ht="19.5" thickBot="1" x14ac:dyDescent="0.35">
      <c r="A17" s="44" t="s">
        <v>14</v>
      </c>
      <c r="B17" s="45"/>
      <c r="C17" s="101"/>
      <c r="D17" s="101"/>
      <c r="E17" s="101"/>
      <c r="F17" s="15">
        <f t="shared" si="3"/>
        <v>0</v>
      </c>
      <c r="G17" s="46"/>
      <c r="H17" s="137" t="e">
        <f t="shared" si="0"/>
        <v>#DIV/0!</v>
      </c>
      <c r="I17" s="17">
        <f t="shared" si="1"/>
        <v>0</v>
      </c>
      <c r="J17" s="104"/>
    </row>
    <row r="18" spans="1:10" ht="27.75" x14ac:dyDescent="0.4">
      <c r="A18" s="38" t="s">
        <v>41</v>
      </c>
      <c r="B18" s="8">
        <f>SUM(B19:B24)</f>
        <v>0</v>
      </c>
      <c r="C18" s="73">
        <f>SUM(C19:C24)</f>
        <v>0</v>
      </c>
      <c r="D18" s="74"/>
      <c r="E18" s="74"/>
      <c r="F18" s="18">
        <f t="shared" si="3"/>
        <v>0</v>
      </c>
      <c r="G18" s="19">
        <f>SUM(G19:G24)</f>
        <v>0</v>
      </c>
      <c r="H18" s="76" t="e">
        <f t="shared" si="0"/>
        <v>#DIV/0!</v>
      </c>
      <c r="I18" s="17">
        <f t="shared" si="1"/>
        <v>0</v>
      </c>
      <c r="J18" s="77"/>
    </row>
    <row r="19" spans="1:10" ht="18.75" x14ac:dyDescent="0.3">
      <c r="A19" s="39"/>
      <c r="B19" s="14"/>
      <c r="C19" s="17"/>
      <c r="D19" s="105"/>
      <c r="E19" s="105"/>
      <c r="F19" s="15">
        <f t="shared" si="3"/>
        <v>0</v>
      </c>
      <c r="G19" s="16"/>
      <c r="H19" s="106" t="e">
        <f t="shared" si="0"/>
        <v>#DIV/0!</v>
      </c>
      <c r="I19" s="17">
        <f t="shared" si="1"/>
        <v>0</v>
      </c>
      <c r="J19" s="72"/>
    </row>
    <row r="20" spans="1:10" ht="18.75" x14ac:dyDescent="0.3">
      <c r="A20" s="39"/>
      <c r="B20" s="14"/>
      <c r="C20" s="17"/>
      <c r="D20" s="105"/>
      <c r="E20" s="105"/>
      <c r="F20" s="15">
        <f t="shared" ref="F20:F24" si="4">B20-C20</f>
        <v>0</v>
      </c>
      <c r="G20" s="16"/>
      <c r="H20" s="106" t="e">
        <f t="shared" si="0"/>
        <v>#DIV/0!</v>
      </c>
      <c r="I20" s="17">
        <f t="shared" si="1"/>
        <v>0</v>
      </c>
      <c r="J20" s="72"/>
    </row>
    <row r="21" spans="1:10" ht="18.75" x14ac:dyDescent="0.3">
      <c r="A21" s="39"/>
      <c r="B21" s="14"/>
      <c r="C21" s="17"/>
      <c r="D21" s="105"/>
      <c r="E21" s="105"/>
      <c r="F21" s="15">
        <f t="shared" si="4"/>
        <v>0</v>
      </c>
      <c r="G21" s="16"/>
      <c r="H21" s="106" t="e">
        <f t="shared" si="0"/>
        <v>#DIV/0!</v>
      </c>
      <c r="I21" s="17">
        <f t="shared" si="1"/>
        <v>0</v>
      </c>
      <c r="J21" s="72"/>
    </row>
    <row r="22" spans="1:10" ht="18.75" x14ac:dyDescent="0.3">
      <c r="A22" s="39"/>
      <c r="B22" s="14"/>
      <c r="C22" s="17"/>
      <c r="D22" s="105"/>
      <c r="E22" s="105"/>
      <c r="F22" s="15">
        <f t="shared" si="4"/>
        <v>0</v>
      </c>
      <c r="G22" s="16"/>
      <c r="H22" s="106" t="e">
        <f t="shared" si="0"/>
        <v>#DIV/0!</v>
      </c>
      <c r="I22" s="17">
        <f t="shared" si="1"/>
        <v>0</v>
      </c>
      <c r="J22" s="72"/>
    </row>
    <row r="23" spans="1:10" ht="18.75" x14ac:dyDescent="0.3">
      <c r="A23" s="39"/>
      <c r="B23" s="14"/>
      <c r="C23" s="17"/>
      <c r="D23" s="105"/>
      <c r="E23" s="105"/>
      <c r="F23" s="15">
        <f t="shared" si="4"/>
        <v>0</v>
      </c>
      <c r="G23" s="16"/>
      <c r="H23" s="106" t="e">
        <f t="shared" si="0"/>
        <v>#DIV/0!</v>
      </c>
      <c r="I23" s="17">
        <f t="shared" si="1"/>
        <v>0</v>
      </c>
      <c r="J23" s="72"/>
    </row>
    <row r="24" spans="1:10" ht="19.5" thickBot="1" x14ac:dyDescent="0.35">
      <c r="A24" s="43"/>
      <c r="B24" s="36"/>
      <c r="C24" s="94"/>
      <c r="D24" s="107"/>
      <c r="E24" s="107"/>
      <c r="F24" s="15">
        <f t="shared" si="4"/>
        <v>0</v>
      </c>
      <c r="G24" s="37"/>
      <c r="H24" s="108" t="e">
        <f t="shared" si="0"/>
        <v>#DIV/0!</v>
      </c>
      <c r="I24" s="17">
        <f t="shared" si="1"/>
        <v>0</v>
      </c>
      <c r="J24" s="97"/>
    </row>
    <row r="25" spans="1:10" ht="27.75" x14ac:dyDescent="0.4">
      <c r="A25" s="38" t="s">
        <v>42</v>
      </c>
      <c r="B25" s="8">
        <f>SUM(B26:B35)</f>
        <v>353073.06</v>
      </c>
      <c r="C25" s="73">
        <f>SUM(C26:C35)</f>
        <v>348733.06</v>
      </c>
      <c r="D25" s="74"/>
      <c r="E25" s="74"/>
      <c r="F25" s="18">
        <f>B25-C25</f>
        <v>4340</v>
      </c>
      <c r="G25" s="19">
        <f>SUM(G26:G35)</f>
        <v>0</v>
      </c>
      <c r="H25" s="76">
        <f t="shared" si="0"/>
        <v>0</v>
      </c>
      <c r="I25" s="17">
        <f t="shared" si="1"/>
        <v>348733.06</v>
      </c>
      <c r="J25" s="77"/>
    </row>
    <row r="26" spans="1:10" ht="37.5" x14ac:dyDescent="0.3">
      <c r="A26" s="39" t="s">
        <v>87</v>
      </c>
      <c r="B26" s="14">
        <f>6000</f>
        <v>6000</v>
      </c>
      <c r="C26" s="17">
        <v>1660</v>
      </c>
      <c r="D26" s="105" t="s">
        <v>174</v>
      </c>
      <c r="E26" s="354" t="s">
        <v>177</v>
      </c>
      <c r="F26" s="15">
        <f>B26-C26</f>
        <v>4340</v>
      </c>
      <c r="G26" s="22"/>
      <c r="H26" s="106">
        <f t="shared" si="0"/>
        <v>0</v>
      </c>
      <c r="I26" s="17">
        <f t="shared" si="1"/>
        <v>1660</v>
      </c>
      <c r="J26" s="72"/>
    </row>
    <row r="27" spans="1:10" ht="18.75" hidden="1" x14ac:dyDescent="0.3">
      <c r="A27" s="39" t="s">
        <v>56</v>
      </c>
      <c r="B27" s="14"/>
      <c r="C27" s="17"/>
      <c r="D27" s="105"/>
      <c r="E27" s="105"/>
      <c r="F27" s="15">
        <f t="shared" ref="F27:F35" si="5">B27-C27</f>
        <v>0</v>
      </c>
      <c r="G27" s="22"/>
      <c r="H27" s="106" t="e">
        <f t="shared" si="0"/>
        <v>#DIV/0!</v>
      </c>
      <c r="I27" s="17">
        <f t="shared" si="1"/>
        <v>0</v>
      </c>
      <c r="J27" s="72"/>
    </row>
    <row r="28" spans="1:10" ht="18.75" hidden="1" x14ac:dyDescent="0.3">
      <c r="A28" s="39" t="s">
        <v>53</v>
      </c>
      <c r="B28" s="14"/>
      <c r="C28" s="17"/>
      <c r="D28" s="105"/>
      <c r="E28" s="105"/>
      <c r="F28" s="15">
        <f t="shared" si="5"/>
        <v>0</v>
      </c>
      <c r="G28" s="22"/>
      <c r="H28" s="106" t="e">
        <f t="shared" si="0"/>
        <v>#DIV/0!</v>
      </c>
      <c r="I28" s="17">
        <f t="shared" si="1"/>
        <v>0</v>
      </c>
      <c r="J28" s="72"/>
    </row>
    <row r="29" spans="1:10" ht="18.75" hidden="1" x14ac:dyDescent="0.3">
      <c r="A29" s="39" t="s">
        <v>55</v>
      </c>
      <c r="B29" s="14"/>
      <c r="C29" s="17"/>
      <c r="D29" s="105"/>
      <c r="E29" s="105"/>
      <c r="F29" s="15">
        <f t="shared" si="5"/>
        <v>0</v>
      </c>
      <c r="G29" s="22"/>
      <c r="H29" s="106" t="e">
        <f t="shared" si="0"/>
        <v>#DIV/0!</v>
      </c>
      <c r="I29" s="17">
        <f t="shared" si="1"/>
        <v>0</v>
      </c>
      <c r="J29" s="72"/>
    </row>
    <row r="30" spans="1:10" ht="18.75" hidden="1" x14ac:dyDescent="0.3">
      <c r="A30" s="39" t="s">
        <v>54</v>
      </c>
      <c r="B30" s="14"/>
      <c r="C30" s="17"/>
      <c r="D30" s="105"/>
      <c r="E30" s="105"/>
      <c r="F30" s="15">
        <f t="shared" si="5"/>
        <v>0</v>
      </c>
      <c r="G30" s="22"/>
      <c r="H30" s="106" t="e">
        <f t="shared" si="0"/>
        <v>#DIV/0!</v>
      </c>
      <c r="I30" s="17">
        <f t="shared" si="1"/>
        <v>0</v>
      </c>
      <c r="J30" s="72"/>
    </row>
    <row r="31" spans="1:10" ht="37.5" x14ac:dyDescent="0.3">
      <c r="A31" s="44" t="s">
        <v>91</v>
      </c>
      <c r="B31" s="45"/>
      <c r="C31" s="101"/>
      <c r="D31" s="128"/>
      <c r="E31" s="128"/>
      <c r="F31" s="15">
        <f t="shared" si="5"/>
        <v>0</v>
      </c>
      <c r="G31" s="303"/>
      <c r="H31" s="106" t="e">
        <f t="shared" si="0"/>
        <v>#DIV/0!</v>
      </c>
      <c r="I31" s="17">
        <f t="shared" si="1"/>
        <v>0</v>
      </c>
      <c r="J31" s="104"/>
    </row>
    <row r="32" spans="1:10" ht="18.75" x14ac:dyDescent="0.3">
      <c r="A32" s="44" t="s">
        <v>34</v>
      </c>
      <c r="B32" s="45">
        <f>320000+27073.06</f>
        <v>347073.06</v>
      </c>
      <c r="C32" s="101">
        <v>347073.06</v>
      </c>
      <c r="D32" s="128" t="s">
        <v>110</v>
      </c>
      <c r="E32" s="128" t="s">
        <v>111</v>
      </c>
      <c r="F32" s="15">
        <f t="shared" si="5"/>
        <v>0</v>
      </c>
      <c r="G32" s="303"/>
      <c r="H32" s="106">
        <f t="shared" si="0"/>
        <v>0</v>
      </c>
      <c r="I32" s="17">
        <f t="shared" si="1"/>
        <v>347073.06</v>
      </c>
      <c r="J32" s="104"/>
    </row>
    <row r="33" spans="1:82" ht="18.75" x14ac:dyDescent="0.3">
      <c r="A33" s="44"/>
      <c r="B33" s="45"/>
      <c r="C33" s="101"/>
      <c r="D33" s="128"/>
      <c r="E33" s="128"/>
      <c r="F33" s="15">
        <f t="shared" si="5"/>
        <v>0</v>
      </c>
      <c r="G33" s="303"/>
      <c r="H33" s="106" t="e">
        <f t="shared" si="0"/>
        <v>#DIV/0!</v>
      </c>
      <c r="I33" s="17">
        <f t="shared" si="1"/>
        <v>0</v>
      </c>
      <c r="J33" s="104"/>
    </row>
    <row r="34" spans="1:82" ht="18.75" x14ac:dyDescent="0.3">
      <c r="A34" s="44"/>
      <c r="B34" s="45"/>
      <c r="C34" s="101"/>
      <c r="D34" s="128"/>
      <c r="E34" s="128"/>
      <c r="F34" s="15">
        <f t="shared" si="5"/>
        <v>0</v>
      </c>
      <c r="G34" s="46"/>
      <c r="H34" s="106" t="e">
        <f t="shared" si="0"/>
        <v>#DIV/0!</v>
      </c>
      <c r="I34" s="17">
        <f t="shared" si="1"/>
        <v>0</v>
      </c>
      <c r="J34" s="104"/>
    </row>
    <row r="35" spans="1:82" ht="19.5" thickBot="1" x14ac:dyDescent="0.35">
      <c r="A35" s="41"/>
      <c r="B35" s="42"/>
      <c r="C35" s="109"/>
      <c r="D35" s="110"/>
      <c r="E35" s="110"/>
      <c r="F35" s="15">
        <f t="shared" si="5"/>
        <v>0</v>
      </c>
      <c r="G35" s="37"/>
      <c r="H35" s="108" t="e">
        <f t="shared" si="0"/>
        <v>#DIV/0!</v>
      </c>
      <c r="I35" s="17">
        <f t="shared" si="1"/>
        <v>0</v>
      </c>
      <c r="J35" s="112"/>
    </row>
    <row r="36" spans="1:82" ht="26.25" x14ac:dyDescent="0.4">
      <c r="A36" s="38" t="s">
        <v>47</v>
      </c>
      <c r="B36" s="8">
        <f>SUM(B37:B41)</f>
        <v>0</v>
      </c>
      <c r="C36" s="73">
        <f>SUM(C37:C41)</f>
        <v>0</v>
      </c>
      <c r="D36" s="74"/>
      <c r="E36" s="74"/>
      <c r="F36" s="18">
        <f>B36-C36</f>
        <v>0</v>
      </c>
      <c r="G36" s="19">
        <f>SUM(G37:G41)</f>
        <v>0</v>
      </c>
      <c r="H36" s="76" t="e">
        <f t="shared" si="0"/>
        <v>#DIV/0!</v>
      </c>
      <c r="I36" s="17">
        <f t="shared" si="1"/>
        <v>0</v>
      </c>
      <c r="J36" s="77"/>
    </row>
    <row r="37" spans="1:82" ht="18.75" x14ac:dyDescent="0.3">
      <c r="A37" s="13"/>
      <c r="B37" s="113"/>
      <c r="C37" s="17"/>
      <c r="D37" s="105"/>
      <c r="E37" s="105"/>
      <c r="F37" s="47">
        <f>B37-C37</f>
        <v>0</v>
      </c>
      <c r="G37" s="16"/>
      <c r="H37" s="115" t="e">
        <f t="shared" si="0"/>
        <v>#DIV/0!</v>
      </c>
      <c r="I37" s="17">
        <f t="shared" si="1"/>
        <v>0</v>
      </c>
      <c r="J37" s="72"/>
    </row>
    <row r="38" spans="1:82" ht="18.75" x14ac:dyDescent="0.3">
      <c r="A38" s="13"/>
      <c r="B38" s="113"/>
      <c r="C38" s="17"/>
      <c r="D38" s="105"/>
      <c r="E38" s="105"/>
      <c r="F38" s="47">
        <f t="shared" ref="F38:F41" si="6">B38-C38</f>
        <v>0</v>
      </c>
      <c r="G38" s="16"/>
      <c r="H38" s="115" t="e">
        <f t="shared" si="0"/>
        <v>#DIV/0!</v>
      </c>
      <c r="I38" s="17">
        <f t="shared" si="1"/>
        <v>0</v>
      </c>
      <c r="J38" s="72"/>
    </row>
    <row r="39" spans="1:82" ht="18.75" x14ac:dyDescent="0.3">
      <c r="A39" s="13"/>
      <c r="B39" s="113"/>
      <c r="C39" s="17"/>
      <c r="D39" s="105"/>
      <c r="E39" s="105"/>
      <c r="F39" s="47">
        <f t="shared" si="6"/>
        <v>0</v>
      </c>
      <c r="G39" s="16"/>
      <c r="H39" s="115" t="e">
        <f t="shared" si="0"/>
        <v>#DIV/0!</v>
      </c>
      <c r="I39" s="17">
        <f t="shared" si="1"/>
        <v>0</v>
      </c>
      <c r="J39" s="72"/>
    </row>
    <row r="40" spans="1:82" ht="18.75" x14ac:dyDescent="0.3">
      <c r="A40" s="13"/>
      <c r="B40" s="113"/>
      <c r="C40" s="17"/>
      <c r="D40" s="105"/>
      <c r="E40" s="105"/>
      <c r="F40" s="47">
        <f t="shared" si="6"/>
        <v>0</v>
      </c>
      <c r="G40" s="16"/>
      <c r="H40" s="115" t="e">
        <f t="shared" si="0"/>
        <v>#DIV/0!</v>
      </c>
      <c r="I40" s="17">
        <f t="shared" si="1"/>
        <v>0</v>
      </c>
      <c r="J40" s="72"/>
    </row>
    <row r="41" spans="1:82" ht="19.5" thickBot="1" x14ac:dyDescent="0.35">
      <c r="A41" s="35"/>
      <c r="B41" s="114"/>
      <c r="C41" s="109"/>
      <c r="D41" s="110"/>
      <c r="E41" s="110"/>
      <c r="F41" s="47">
        <f t="shared" si="6"/>
        <v>0</v>
      </c>
      <c r="G41" s="37"/>
      <c r="H41" s="129" t="e">
        <f t="shared" si="0"/>
        <v>#DIV/0!</v>
      </c>
      <c r="I41" s="17">
        <f t="shared" si="1"/>
        <v>0</v>
      </c>
      <c r="J41" s="112"/>
    </row>
    <row r="42" spans="1:82" ht="26.25" x14ac:dyDescent="0.4">
      <c r="A42" s="38" t="s">
        <v>44</v>
      </c>
      <c r="B42" s="8">
        <f>SUM(B43:B47)</f>
        <v>0</v>
      </c>
      <c r="C42" s="73">
        <f>SUM(C43:C47)</f>
        <v>0</v>
      </c>
      <c r="D42" s="74"/>
      <c r="E42" s="74"/>
      <c r="F42" s="18">
        <f>B42-C42</f>
        <v>0</v>
      </c>
      <c r="G42" s="19">
        <f>SUM(G43:G47)</f>
        <v>0</v>
      </c>
      <c r="H42" s="76" t="e">
        <f t="shared" si="0"/>
        <v>#DIV/0!</v>
      </c>
      <c r="I42" s="17">
        <f t="shared" si="1"/>
        <v>0</v>
      </c>
      <c r="J42" s="77"/>
    </row>
    <row r="43" spans="1:82" ht="18.75" x14ac:dyDescent="0.3">
      <c r="A43" s="13"/>
      <c r="B43" s="113"/>
      <c r="C43" s="17"/>
      <c r="D43" s="105"/>
      <c r="E43" s="105"/>
      <c r="F43" s="47">
        <f>B43-C43</f>
        <v>0</v>
      </c>
      <c r="G43" s="16"/>
      <c r="H43" s="115" t="e">
        <f t="shared" si="0"/>
        <v>#DIV/0!</v>
      </c>
      <c r="I43" s="17">
        <f t="shared" si="1"/>
        <v>0</v>
      </c>
      <c r="J43" s="72"/>
    </row>
    <row r="44" spans="1:82" ht="18.75" x14ac:dyDescent="0.3">
      <c r="A44" s="13"/>
      <c r="B44" s="113"/>
      <c r="C44" s="17"/>
      <c r="D44" s="105"/>
      <c r="E44" s="105"/>
      <c r="F44" s="47">
        <f t="shared" ref="F44:F47" si="7">B44-C44</f>
        <v>0</v>
      </c>
      <c r="G44" s="16"/>
      <c r="H44" s="115" t="e">
        <f t="shared" si="0"/>
        <v>#DIV/0!</v>
      </c>
      <c r="I44" s="17">
        <f t="shared" si="1"/>
        <v>0</v>
      </c>
      <c r="J44" s="72"/>
    </row>
    <row r="45" spans="1:82" ht="18.75" x14ac:dyDescent="0.3">
      <c r="A45" s="13"/>
      <c r="B45" s="113"/>
      <c r="C45" s="17"/>
      <c r="D45" s="105"/>
      <c r="E45" s="105"/>
      <c r="F45" s="47">
        <f t="shared" si="7"/>
        <v>0</v>
      </c>
      <c r="G45" s="16"/>
      <c r="H45" s="115" t="e">
        <f t="shared" si="0"/>
        <v>#DIV/0!</v>
      </c>
      <c r="I45" s="17">
        <f t="shared" si="1"/>
        <v>0</v>
      </c>
      <c r="J45" s="72"/>
    </row>
    <row r="46" spans="1:82" ht="18.75" x14ac:dyDescent="0.3">
      <c r="A46" s="13"/>
      <c r="B46" s="113"/>
      <c r="C46" s="17"/>
      <c r="D46" s="105"/>
      <c r="E46" s="105"/>
      <c r="F46" s="47">
        <f t="shared" si="7"/>
        <v>0</v>
      </c>
      <c r="G46" s="16"/>
      <c r="H46" s="115" t="e">
        <f t="shared" si="0"/>
        <v>#DIV/0!</v>
      </c>
      <c r="I46" s="17">
        <f t="shared" si="1"/>
        <v>0</v>
      </c>
      <c r="J46" s="72"/>
    </row>
    <row r="47" spans="1:82" ht="19.5" thickBot="1" x14ac:dyDescent="0.35">
      <c r="A47" s="35"/>
      <c r="B47" s="114"/>
      <c r="C47" s="109"/>
      <c r="D47" s="110"/>
      <c r="E47" s="110"/>
      <c r="F47" s="47">
        <f t="shared" si="7"/>
        <v>0</v>
      </c>
      <c r="G47" s="37"/>
      <c r="H47" s="129" t="e">
        <f t="shared" si="0"/>
        <v>#DIV/0!</v>
      </c>
      <c r="I47" s="17">
        <f t="shared" si="1"/>
        <v>0</v>
      </c>
      <c r="J47" s="112"/>
    </row>
    <row r="48" spans="1:82" s="49" customFormat="1" ht="72" customHeight="1" thickBot="1" x14ac:dyDescent="0.45">
      <c r="A48" s="50" t="s">
        <v>23</v>
      </c>
      <c r="B48" s="51">
        <f>B2+B5+B9+B12+B15+B18+B25+B36+B42</f>
        <v>2246800</v>
      </c>
      <c r="C48" s="51">
        <f>C2+C5+C9+C12+C15+C18+C25+C36+C42</f>
        <v>378882.65</v>
      </c>
      <c r="D48" s="51"/>
      <c r="E48" s="51"/>
      <c r="F48" s="51">
        <f t="shared" ref="F48:G48" si="8">F2+F5+F9+F12+F15+F18+F25+F36+F42</f>
        <v>1867917.35</v>
      </c>
      <c r="G48" s="52">
        <f t="shared" si="8"/>
        <v>1062229.57</v>
      </c>
      <c r="H48" s="138">
        <f t="shared" si="0"/>
        <v>2.803584619142629</v>
      </c>
      <c r="I48" s="17">
        <f t="shared" si="1"/>
        <v>-683346.92</v>
      </c>
      <c r="J48" s="13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</row>
    <row r="49" spans="1:8" s="5" customFormat="1" x14ac:dyDescent="0.25">
      <c r="A49" s="53"/>
      <c r="B49" s="54"/>
      <c r="F49" s="55"/>
      <c r="G49" s="55"/>
    </row>
    <row r="50" spans="1:8" s="5" customFormat="1" x14ac:dyDescent="0.25">
      <c r="A50" s="57" t="s">
        <v>24</v>
      </c>
      <c r="B50" s="132">
        <v>1822600</v>
      </c>
      <c r="F50" s="55"/>
      <c r="G50" s="55"/>
    </row>
    <row r="51" spans="1:8" s="5" customFormat="1" x14ac:dyDescent="0.25">
      <c r="A51" s="57"/>
      <c r="B51" s="132"/>
      <c r="F51" s="361">
        <f>B48-C48</f>
        <v>1867917.35</v>
      </c>
      <c r="G51" s="362"/>
      <c r="H51" s="362"/>
    </row>
    <row r="52" spans="1:8" s="5" customFormat="1" x14ac:dyDescent="0.25">
      <c r="A52" s="57" t="s">
        <v>25</v>
      </c>
      <c r="B52" s="132">
        <f>SUM(B53:B65)</f>
        <v>424200</v>
      </c>
      <c r="F52" s="362"/>
      <c r="G52" s="362"/>
      <c r="H52" s="362"/>
    </row>
    <row r="53" spans="1:8" s="5" customFormat="1" x14ac:dyDescent="0.25">
      <c r="A53" s="58">
        <v>45107</v>
      </c>
      <c r="B53" s="281">
        <v>160000</v>
      </c>
      <c r="F53" s="362"/>
      <c r="G53" s="362"/>
      <c r="H53" s="362"/>
    </row>
    <row r="54" spans="1:8" s="5" customFormat="1" x14ac:dyDescent="0.25">
      <c r="A54" s="58"/>
      <c r="B54" s="162"/>
      <c r="F54" s="362"/>
      <c r="G54" s="362"/>
      <c r="H54" s="362"/>
    </row>
    <row r="55" spans="1:8" s="5" customFormat="1" x14ac:dyDescent="0.25">
      <c r="A55" s="58">
        <v>45275</v>
      </c>
      <c r="B55" s="162">
        <v>264200</v>
      </c>
      <c r="F55" s="362"/>
      <c r="G55" s="362"/>
      <c r="H55" s="362"/>
    </row>
    <row r="56" spans="1:8" s="5" customFormat="1" x14ac:dyDescent="0.25">
      <c r="A56" s="58"/>
      <c r="B56" s="132"/>
      <c r="F56" s="55"/>
      <c r="G56" s="55"/>
    </row>
    <row r="57" spans="1:8" s="5" customFormat="1" x14ac:dyDescent="0.25">
      <c r="A57" s="58"/>
      <c r="B57" s="132"/>
      <c r="D57" s="6"/>
      <c r="E57" s="6">
        <v>69690</v>
      </c>
      <c r="F57" s="55"/>
      <c r="G57" s="55"/>
    </row>
    <row r="58" spans="1:8" s="5" customFormat="1" x14ac:dyDescent="0.25">
      <c r="A58" s="58"/>
      <c r="B58" s="132"/>
      <c r="D58" s="6">
        <v>211</v>
      </c>
      <c r="E58" s="285">
        <f>E57/1.302</f>
        <v>53525.345622119814</v>
      </c>
      <c r="F58" s="55"/>
      <c r="G58" s="55"/>
    </row>
    <row r="59" spans="1:8" s="5" customFormat="1" x14ac:dyDescent="0.25">
      <c r="A59" s="58"/>
      <c r="B59" s="132"/>
      <c r="D59" s="6">
        <v>213</v>
      </c>
      <c r="E59" s="285">
        <f>E57-E58</f>
        <v>16164.654377880186</v>
      </c>
      <c r="F59" s="55"/>
      <c r="G59" s="55"/>
    </row>
    <row r="60" spans="1:8" s="5" customFormat="1" x14ac:dyDescent="0.25">
      <c r="A60" s="58"/>
      <c r="B60" s="132"/>
      <c r="D60" s="6"/>
      <c r="E60" s="6"/>
      <c r="F60" s="55"/>
      <c r="G60" s="55"/>
    </row>
    <row r="61" spans="1:8" s="5" customFormat="1" x14ac:dyDescent="0.25">
      <c r="A61" s="58"/>
      <c r="B61" s="132"/>
      <c r="F61" s="55"/>
      <c r="G61" s="55"/>
    </row>
    <row r="62" spans="1:8" s="5" customFormat="1" x14ac:dyDescent="0.25">
      <c r="A62" s="58"/>
      <c r="B62" s="132"/>
      <c r="F62" s="55"/>
      <c r="G62" s="55"/>
    </row>
    <row r="63" spans="1:8" s="5" customFormat="1" x14ac:dyDescent="0.25">
      <c r="A63" s="58"/>
      <c r="B63" s="132"/>
      <c r="F63" s="55"/>
      <c r="G63" s="55"/>
    </row>
    <row r="64" spans="1:8" s="5" customFormat="1" x14ac:dyDescent="0.25">
      <c r="A64" s="58"/>
      <c r="B64" s="132"/>
      <c r="F64" s="55"/>
      <c r="G64" s="55"/>
    </row>
    <row r="65" spans="1:7" s="5" customFormat="1" x14ac:dyDescent="0.25">
      <c r="A65" s="58"/>
      <c r="B65" s="132"/>
      <c r="F65" s="55"/>
      <c r="G65" s="55"/>
    </row>
    <row r="66" spans="1:7" s="5" customFormat="1" x14ac:dyDescent="0.25">
      <c r="A66" s="53"/>
      <c r="B66" s="139"/>
      <c r="F66" s="55"/>
      <c r="G66" s="55"/>
    </row>
    <row r="67" spans="1:7" s="5" customFormat="1" x14ac:dyDescent="0.25">
      <c r="A67" s="59" t="s">
        <v>32</v>
      </c>
      <c r="B67" s="140">
        <f>B50+B52-B48</f>
        <v>0</v>
      </c>
      <c r="F67" s="55"/>
      <c r="G67" s="55"/>
    </row>
    <row r="68" spans="1:7" s="5" customFormat="1" x14ac:dyDescent="0.25">
      <c r="A68" s="53"/>
      <c r="B68" s="54"/>
      <c r="F68" s="55"/>
      <c r="G68" s="55"/>
    </row>
    <row r="69" spans="1:7" s="5" customFormat="1" x14ac:dyDescent="0.25">
      <c r="A69" s="53"/>
      <c r="B69" s="54"/>
      <c r="F69" s="55"/>
      <c r="G69" s="55"/>
    </row>
    <row r="70" spans="1:7" s="5" customFormat="1" x14ac:dyDescent="0.25">
      <c r="A70" s="53"/>
      <c r="B70" s="54"/>
      <c r="F70" s="55"/>
      <c r="G70" s="55"/>
    </row>
    <row r="71" spans="1:7" s="5" customFormat="1" x14ac:dyDescent="0.25">
      <c r="A71" s="53"/>
      <c r="B71" s="54"/>
      <c r="F71" s="55"/>
      <c r="G71" s="55"/>
    </row>
    <row r="72" spans="1:7" s="5" customFormat="1" x14ac:dyDescent="0.25">
      <c r="A72" s="53"/>
      <c r="B72" s="54"/>
      <c r="F72" s="55"/>
      <c r="G72" s="55"/>
    </row>
    <row r="73" spans="1:7" s="5" customFormat="1" x14ac:dyDescent="0.25">
      <c r="A73" s="53"/>
      <c r="B73" s="54"/>
      <c r="F73" s="55"/>
      <c r="G73" s="55"/>
    </row>
    <row r="74" spans="1:7" s="5" customFormat="1" x14ac:dyDescent="0.25">
      <c r="A74" s="53"/>
      <c r="B74" s="54"/>
      <c r="F74" s="55"/>
      <c r="G74" s="55"/>
    </row>
    <row r="75" spans="1:7" s="5" customFormat="1" x14ac:dyDescent="0.25">
      <c r="A75" s="53"/>
      <c r="B75" s="54"/>
      <c r="F75" s="55"/>
      <c r="G75" s="55"/>
    </row>
    <row r="76" spans="1:7" s="5" customFormat="1" x14ac:dyDescent="0.25">
      <c r="A76" s="53"/>
      <c r="B76" s="54"/>
      <c r="F76" s="55"/>
      <c r="G76" s="55"/>
    </row>
    <row r="77" spans="1:7" s="5" customFormat="1" x14ac:dyDescent="0.25">
      <c r="A77" s="53"/>
      <c r="B77" s="54"/>
      <c r="F77" s="55"/>
      <c r="G77" s="55"/>
    </row>
    <row r="78" spans="1:7" s="5" customFormat="1" x14ac:dyDescent="0.25">
      <c r="A78" s="53"/>
      <c r="B78" s="54"/>
      <c r="F78" s="55"/>
      <c r="G78" s="55"/>
    </row>
    <row r="79" spans="1:7" s="5" customFormat="1" x14ac:dyDescent="0.25">
      <c r="A79" s="53"/>
      <c r="B79" s="54"/>
      <c r="F79" s="55"/>
      <c r="G79" s="55"/>
    </row>
    <row r="80" spans="1:7" s="5" customFormat="1" x14ac:dyDescent="0.25">
      <c r="A80" s="53"/>
      <c r="B80" s="54"/>
      <c r="F80" s="55"/>
      <c r="G80" s="55"/>
    </row>
    <row r="81" spans="1:7" s="5" customFormat="1" x14ac:dyDescent="0.25">
      <c r="A81" s="53"/>
      <c r="B81" s="54"/>
      <c r="F81" s="55"/>
      <c r="G81" s="55"/>
    </row>
    <row r="82" spans="1:7" s="5" customFormat="1" x14ac:dyDescent="0.25">
      <c r="A82" s="53"/>
      <c r="B82" s="54"/>
      <c r="F82" s="55"/>
      <c r="G82" s="55"/>
    </row>
    <row r="83" spans="1:7" s="5" customFormat="1" x14ac:dyDescent="0.25">
      <c r="A83" s="53"/>
      <c r="B83" s="54"/>
      <c r="F83" s="55"/>
      <c r="G83" s="55"/>
    </row>
    <row r="84" spans="1:7" s="5" customFormat="1" x14ac:dyDescent="0.25">
      <c r="A84" s="53"/>
      <c r="B84" s="54"/>
      <c r="F84" s="55"/>
      <c r="G84" s="55"/>
    </row>
    <row r="85" spans="1:7" s="5" customFormat="1" x14ac:dyDescent="0.25">
      <c r="A85" s="53"/>
      <c r="B85" s="54"/>
      <c r="F85" s="55"/>
      <c r="G85" s="55"/>
    </row>
    <row r="86" spans="1:7" s="5" customFormat="1" x14ac:dyDescent="0.25">
      <c r="A86" s="53"/>
      <c r="B86" s="54"/>
      <c r="F86" s="55"/>
      <c r="G86" s="55"/>
    </row>
    <row r="87" spans="1:7" s="5" customFormat="1" x14ac:dyDescent="0.25">
      <c r="A87" s="53"/>
      <c r="B87" s="54"/>
      <c r="F87" s="55"/>
      <c r="G87" s="55"/>
    </row>
    <row r="88" spans="1:7" s="5" customFormat="1" x14ac:dyDescent="0.25">
      <c r="A88" s="53"/>
      <c r="B88" s="54"/>
      <c r="F88" s="55"/>
      <c r="G88" s="55"/>
    </row>
    <row r="89" spans="1:7" s="5" customFormat="1" x14ac:dyDescent="0.25">
      <c r="A89" s="53"/>
      <c r="B89" s="54"/>
      <c r="F89" s="55"/>
      <c r="G89" s="55"/>
    </row>
    <row r="90" spans="1:7" s="5" customFormat="1" x14ac:dyDescent="0.25">
      <c r="A90" s="53"/>
      <c r="B90" s="54"/>
      <c r="F90" s="55"/>
      <c r="G90" s="55"/>
    </row>
    <row r="91" spans="1:7" s="5" customFormat="1" x14ac:dyDescent="0.25">
      <c r="A91" s="53"/>
      <c r="B91" s="54"/>
      <c r="F91" s="55"/>
      <c r="G91" s="55"/>
    </row>
    <row r="92" spans="1:7" s="5" customFormat="1" x14ac:dyDescent="0.25">
      <c r="A92" s="53"/>
      <c r="B92" s="54"/>
      <c r="F92" s="55"/>
      <c r="G92" s="55"/>
    </row>
    <row r="93" spans="1:7" s="5" customFormat="1" x14ac:dyDescent="0.25">
      <c r="A93" s="53"/>
      <c r="B93" s="54"/>
      <c r="F93" s="55"/>
      <c r="G93" s="55"/>
    </row>
    <row r="94" spans="1:7" s="5" customFormat="1" x14ac:dyDescent="0.25">
      <c r="A94" s="53"/>
      <c r="B94" s="54"/>
      <c r="F94" s="55"/>
      <c r="G94" s="55"/>
    </row>
    <row r="95" spans="1:7" s="5" customFormat="1" x14ac:dyDescent="0.25">
      <c r="A95" s="53"/>
      <c r="B95" s="54"/>
      <c r="F95" s="55"/>
      <c r="G95" s="55"/>
    </row>
    <row r="96" spans="1:7" s="5" customFormat="1" x14ac:dyDescent="0.25">
      <c r="A96" s="53"/>
      <c r="B96" s="54"/>
      <c r="F96" s="55"/>
      <c r="G96" s="55"/>
    </row>
    <row r="97" spans="1:7" s="5" customFormat="1" x14ac:dyDescent="0.25">
      <c r="A97" s="53"/>
      <c r="B97" s="54"/>
      <c r="F97" s="55"/>
      <c r="G97" s="55"/>
    </row>
    <row r="98" spans="1:7" s="5" customFormat="1" x14ac:dyDescent="0.25">
      <c r="A98" s="53"/>
      <c r="B98" s="54"/>
      <c r="F98" s="55"/>
      <c r="G98" s="55"/>
    </row>
    <row r="99" spans="1:7" s="5" customFormat="1" x14ac:dyDescent="0.25">
      <c r="A99" s="53"/>
      <c r="B99" s="54"/>
      <c r="F99" s="55"/>
      <c r="G99" s="55"/>
    </row>
    <row r="100" spans="1:7" s="5" customFormat="1" x14ac:dyDescent="0.25">
      <c r="A100" s="53"/>
      <c r="B100" s="54"/>
      <c r="F100" s="55"/>
      <c r="G100" s="55"/>
    </row>
    <row r="101" spans="1:7" s="5" customFormat="1" x14ac:dyDescent="0.25">
      <c r="A101" s="53"/>
      <c r="B101" s="54"/>
      <c r="F101" s="55"/>
      <c r="G101" s="55"/>
    </row>
    <row r="102" spans="1:7" s="5" customFormat="1" x14ac:dyDescent="0.25">
      <c r="A102" s="53"/>
      <c r="B102" s="54"/>
      <c r="F102" s="55"/>
      <c r="G102" s="55"/>
    </row>
    <row r="103" spans="1:7" s="5" customFormat="1" x14ac:dyDescent="0.25">
      <c r="A103" s="53"/>
      <c r="B103" s="54"/>
      <c r="F103" s="55"/>
      <c r="G103" s="55"/>
    </row>
    <row r="104" spans="1:7" s="5" customFormat="1" x14ac:dyDescent="0.25">
      <c r="A104" s="53"/>
      <c r="B104" s="54"/>
      <c r="F104" s="55"/>
      <c r="G104" s="55"/>
    </row>
    <row r="105" spans="1:7" s="5" customFormat="1" x14ac:dyDescent="0.25">
      <c r="A105" s="53"/>
      <c r="B105" s="54"/>
      <c r="F105" s="55"/>
      <c r="G105" s="55"/>
    </row>
    <row r="106" spans="1:7" s="5" customFormat="1" x14ac:dyDescent="0.25">
      <c r="A106" s="53"/>
      <c r="B106" s="54"/>
      <c r="F106" s="55"/>
      <c r="G106" s="55"/>
    </row>
    <row r="107" spans="1:7" s="5" customFormat="1" x14ac:dyDescent="0.25">
      <c r="A107" s="53"/>
      <c r="B107" s="54"/>
      <c r="F107" s="55"/>
      <c r="G107" s="55"/>
    </row>
    <row r="108" spans="1:7" s="5" customFormat="1" x14ac:dyDescent="0.25">
      <c r="A108" s="53"/>
      <c r="B108" s="54"/>
      <c r="F108" s="55"/>
      <c r="G108" s="55"/>
    </row>
    <row r="109" spans="1:7" s="5" customFormat="1" x14ac:dyDescent="0.25">
      <c r="A109" s="53"/>
      <c r="B109" s="54"/>
      <c r="F109" s="55"/>
      <c r="G109" s="55"/>
    </row>
    <row r="110" spans="1:7" s="5" customFormat="1" x14ac:dyDescent="0.25">
      <c r="A110" s="53"/>
      <c r="B110" s="54"/>
      <c r="F110" s="55"/>
      <c r="G110" s="55"/>
    </row>
    <row r="111" spans="1:7" s="5" customFormat="1" x14ac:dyDescent="0.25">
      <c r="A111" s="53"/>
      <c r="B111" s="54"/>
      <c r="F111" s="55"/>
      <c r="G111" s="55"/>
    </row>
    <row r="112" spans="1:7" s="5" customFormat="1" x14ac:dyDescent="0.25">
      <c r="A112" s="53"/>
      <c r="B112" s="54"/>
      <c r="F112" s="55"/>
      <c r="G112" s="55"/>
    </row>
    <row r="113" spans="1:7" s="5" customFormat="1" x14ac:dyDescent="0.25">
      <c r="A113" s="53"/>
      <c r="B113" s="54"/>
      <c r="F113" s="55"/>
      <c r="G113" s="55"/>
    </row>
    <row r="114" spans="1:7" s="5" customFormat="1" x14ac:dyDescent="0.25">
      <c r="A114" s="53"/>
      <c r="B114" s="54"/>
      <c r="F114" s="55"/>
      <c r="G114" s="55"/>
    </row>
    <row r="115" spans="1:7" s="5" customFormat="1" x14ac:dyDescent="0.25">
      <c r="A115" s="53"/>
      <c r="B115" s="54"/>
      <c r="F115" s="55"/>
      <c r="G115" s="55"/>
    </row>
    <row r="116" spans="1:7" s="5" customFormat="1" x14ac:dyDescent="0.25">
      <c r="A116" s="53"/>
      <c r="B116" s="54"/>
      <c r="F116" s="55"/>
      <c r="G116" s="55"/>
    </row>
    <row r="117" spans="1:7" s="5" customFormat="1" x14ac:dyDescent="0.25">
      <c r="A117" s="53"/>
      <c r="B117" s="54"/>
      <c r="F117" s="55"/>
      <c r="G117" s="55"/>
    </row>
    <row r="118" spans="1:7" s="5" customFormat="1" x14ac:dyDescent="0.25">
      <c r="A118" s="53"/>
      <c r="B118" s="54"/>
      <c r="F118" s="55"/>
      <c r="G118" s="55"/>
    </row>
    <row r="119" spans="1:7" s="5" customFormat="1" x14ac:dyDescent="0.25">
      <c r="A119" s="53"/>
      <c r="B119" s="54"/>
      <c r="F119" s="55"/>
      <c r="G119" s="55"/>
    </row>
    <row r="120" spans="1:7" s="5" customFormat="1" x14ac:dyDescent="0.25">
      <c r="A120" s="53"/>
      <c r="B120" s="54"/>
      <c r="F120" s="55"/>
      <c r="G120" s="55"/>
    </row>
    <row r="121" spans="1:7" s="5" customFormat="1" x14ac:dyDescent="0.25">
      <c r="A121" s="53"/>
      <c r="B121" s="54"/>
      <c r="F121" s="55"/>
      <c r="G121" s="55"/>
    </row>
    <row r="122" spans="1:7" s="5" customFormat="1" x14ac:dyDescent="0.25">
      <c r="A122" s="53"/>
      <c r="B122" s="54"/>
      <c r="F122" s="55"/>
      <c r="G122" s="55"/>
    </row>
    <row r="123" spans="1:7" s="5" customFormat="1" x14ac:dyDescent="0.25">
      <c r="A123" s="53"/>
      <c r="B123" s="54"/>
      <c r="F123" s="55"/>
      <c r="G123" s="55"/>
    </row>
    <row r="124" spans="1:7" s="5" customFormat="1" x14ac:dyDescent="0.25">
      <c r="A124" s="53"/>
      <c r="B124" s="54"/>
      <c r="F124" s="55"/>
      <c r="G124" s="55"/>
    </row>
    <row r="125" spans="1:7" s="5" customFormat="1" x14ac:dyDescent="0.25">
      <c r="A125" s="53"/>
      <c r="B125" s="54"/>
      <c r="F125" s="55"/>
      <c r="G125" s="55"/>
    </row>
    <row r="126" spans="1:7" s="5" customFormat="1" x14ac:dyDescent="0.25">
      <c r="A126" s="53"/>
      <c r="B126" s="54"/>
      <c r="F126" s="55"/>
      <c r="G126" s="55"/>
    </row>
    <row r="127" spans="1:7" s="5" customFormat="1" x14ac:dyDescent="0.25">
      <c r="A127" s="53"/>
      <c r="B127" s="54"/>
      <c r="F127" s="55"/>
      <c r="G127" s="55"/>
    </row>
    <row r="128" spans="1:7" s="5" customFormat="1" x14ac:dyDescent="0.25">
      <c r="A128" s="53"/>
      <c r="B128" s="54"/>
      <c r="F128" s="55"/>
      <c r="G128" s="55"/>
    </row>
    <row r="129" spans="1:7" s="5" customFormat="1" x14ac:dyDescent="0.25">
      <c r="A129" s="53"/>
      <c r="B129" s="54"/>
      <c r="F129" s="55"/>
      <c r="G129" s="55"/>
    </row>
    <row r="130" spans="1:7" s="5" customFormat="1" x14ac:dyDescent="0.25">
      <c r="A130" s="53"/>
      <c r="B130" s="54"/>
      <c r="F130" s="55"/>
      <c r="G130" s="55"/>
    </row>
    <row r="131" spans="1:7" s="5" customFormat="1" x14ac:dyDescent="0.25">
      <c r="A131" s="53"/>
      <c r="B131" s="54"/>
      <c r="F131" s="55"/>
      <c r="G131" s="55"/>
    </row>
    <row r="132" spans="1:7" s="5" customFormat="1" x14ac:dyDescent="0.25">
      <c r="A132" s="53"/>
      <c r="B132" s="54"/>
      <c r="F132" s="55"/>
      <c r="G132" s="55"/>
    </row>
    <row r="133" spans="1:7" s="5" customFormat="1" x14ac:dyDescent="0.25">
      <c r="A133" s="53"/>
      <c r="B133" s="54"/>
      <c r="F133" s="55"/>
      <c r="G133" s="55"/>
    </row>
    <row r="134" spans="1:7" s="5" customFormat="1" x14ac:dyDescent="0.25">
      <c r="A134" s="53"/>
      <c r="B134" s="54"/>
      <c r="F134" s="55"/>
      <c r="G134" s="55"/>
    </row>
    <row r="135" spans="1:7" s="5" customFormat="1" x14ac:dyDescent="0.25">
      <c r="A135" s="53"/>
      <c r="B135" s="54"/>
      <c r="F135" s="55"/>
      <c r="G135" s="55"/>
    </row>
    <row r="136" spans="1:7" s="5" customFormat="1" x14ac:dyDescent="0.25">
      <c r="A136" s="53"/>
      <c r="B136" s="54"/>
      <c r="F136" s="55"/>
      <c r="G136" s="55"/>
    </row>
    <row r="137" spans="1:7" s="5" customFormat="1" x14ac:dyDescent="0.25">
      <c r="A137" s="53"/>
      <c r="B137" s="54"/>
      <c r="F137" s="55"/>
      <c r="G137" s="55"/>
    </row>
    <row r="138" spans="1:7" s="5" customFormat="1" x14ac:dyDescent="0.25">
      <c r="A138" s="53"/>
      <c r="B138" s="54"/>
      <c r="F138" s="55"/>
      <c r="G138" s="55"/>
    </row>
    <row r="139" spans="1:7" s="5" customFormat="1" x14ac:dyDescent="0.25">
      <c r="A139" s="53"/>
      <c r="B139" s="54"/>
      <c r="F139" s="55"/>
      <c r="G139" s="55"/>
    </row>
    <row r="140" spans="1:7" s="5" customFormat="1" x14ac:dyDescent="0.25">
      <c r="A140" s="53"/>
      <c r="B140" s="54"/>
      <c r="F140" s="55"/>
      <c r="G140" s="55"/>
    </row>
    <row r="141" spans="1:7" s="5" customFormat="1" x14ac:dyDescent="0.25">
      <c r="A141" s="53"/>
      <c r="B141" s="54"/>
      <c r="F141" s="55"/>
      <c r="G141" s="55"/>
    </row>
    <row r="142" spans="1:7" s="5" customFormat="1" x14ac:dyDescent="0.25">
      <c r="A142" s="53"/>
      <c r="B142" s="54"/>
      <c r="F142" s="55"/>
      <c r="G142" s="55"/>
    </row>
    <row r="143" spans="1:7" s="5" customFormat="1" x14ac:dyDescent="0.25">
      <c r="A143" s="53"/>
      <c r="B143" s="54"/>
      <c r="F143" s="55"/>
      <c r="G143" s="55"/>
    </row>
    <row r="144" spans="1:7" s="5" customFormat="1" x14ac:dyDescent="0.25">
      <c r="A144" s="53"/>
      <c r="B144" s="54"/>
      <c r="F144" s="55"/>
      <c r="G144" s="55"/>
    </row>
    <row r="145" spans="1:7" s="5" customFormat="1" x14ac:dyDescent="0.25">
      <c r="A145" s="53"/>
      <c r="B145" s="54"/>
      <c r="F145" s="55"/>
      <c r="G145" s="55"/>
    </row>
    <row r="146" spans="1:7" s="5" customFormat="1" x14ac:dyDescent="0.25">
      <c r="A146" s="53"/>
      <c r="B146" s="54"/>
      <c r="F146" s="55"/>
      <c r="G146" s="55"/>
    </row>
    <row r="147" spans="1:7" s="5" customFormat="1" x14ac:dyDescent="0.25">
      <c r="A147" s="53"/>
      <c r="B147" s="54"/>
      <c r="F147" s="55"/>
      <c r="G147" s="55"/>
    </row>
    <row r="148" spans="1:7" s="5" customFormat="1" x14ac:dyDescent="0.25">
      <c r="A148" s="53"/>
      <c r="B148" s="54"/>
      <c r="F148" s="55"/>
      <c r="G148" s="55"/>
    </row>
    <row r="149" spans="1:7" s="5" customFormat="1" x14ac:dyDescent="0.25">
      <c r="A149" s="53"/>
      <c r="B149" s="54"/>
      <c r="F149" s="55"/>
      <c r="G149" s="55"/>
    </row>
    <row r="150" spans="1:7" s="5" customFormat="1" x14ac:dyDescent="0.25">
      <c r="A150" s="53"/>
      <c r="B150" s="54"/>
      <c r="F150" s="55"/>
      <c r="G150" s="55"/>
    </row>
    <row r="151" spans="1:7" s="5" customFormat="1" x14ac:dyDescent="0.25">
      <c r="A151" s="53"/>
      <c r="B151" s="54"/>
      <c r="F151" s="55"/>
      <c r="G151" s="55"/>
    </row>
    <row r="152" spans="1:7" s="5" customFormat="1" x14ac:dyDescent="0.25">
      <c r="A152" s="53"/>
      <c r="B152" s="54"/>
      <c r="F152" s="55"/>
      <c r="G152" s="55"/>
    </row>
    <row r="153" spans="1:7" s="5" customFormat="1" x14ac:dyDescent="0.25">
      <c r="A153" s="53"/>
      <c r="B153" s="54"/>
      <c r="F153" s="55"/>
      <c r="G153" s="55"/>
    </row>
    <row r="154" spans="1:7" s="5" customFormat="1" x14ac:dyDescent="0.25">
      <c r="A154" s="53"/>
      <c r="B154" s="54"/>
      <c r="F154" s="55"/>
      <c r="G154" s="55"/>
    </row>
    <row r="155" spans="1:7" s="5" customFormat="1" x14ac:dyDescent="0.25">
      <c r="A155" s="53"/>
      <c r="B155" s="54"/>
      <c r="F155" s="55"/>
      <c r="G155" s="55"/>
    </row>
    <row r="156" spans="1:7" s="5" customFormat="1" x14ac:dyDescent="0.25">
      <c r="A156" s="53"/>
      <c r="B156" s="54"/>
      <c r="F156" s="55"/>
      <c r="G156" s="55"/>
    </row>
    <row r="157" spans="1:7" s="5" customFormat="1" x14ac:dyDescent="0.25">
      <c r="A157" s="53"/>
      <c r="B157" s="54"/>
      <c r="F157" s="55"/>
      <c r="G157" s="55"/>
    </row>
    <row r="158" spans="1:7" s="5" customFormat="1" x14ac:dyDescent="0.25">
      <c r="A158" s="53"/>
      <c r="B158" s="54"/>
      <c r="F158" s="55"/>
      <c r="G158" s="55"/>
    </row>
    <row r="159" spans="1:7" s="5" customFormat="1" x14ac:dyDescent="0.25">
      <c r="A159" s="53"/>
      <c r="B159" s="54"/>
      <c r="F159" s="55"/>
      <c r="G159" s="55"/>
    </row>
    <row r="160" spans="1:7" s="5" customFormat="1" x14ac:dyDescent="0.25">
      <c r="A160" s="53"/>
      <c r="B160" s="54"/>
      <c r="F160" s="55"/>
      <c r="G160" s="55"/>
    </row>
    <row r="161" spans="1:7" s="5" customFormat="1" x14ac:dyDescent="0.25">
      <c r="A161" s="53"/>
      <c r="B161" s="54"/>
      <c r="F161" s="55"/>
      <c r="G161" s="55"/>
    </row>
    <row r="162" spans="1:7" s="5" customFormat="1" x14ac:dyDescent="0.25">
      <c r="A162" s="53"/>
      <c r="B162" s="54"/>
      <c r="F162" s="55"/>
      <c r="G162" s="55"/>
    </row>
    <row r="163" spans="1:7" s="5" customFormat="1" x14ac:dyDescent="0.25">
      <c r="A163" s="53"/>
      <c r="B163" s="54"/>
      <c r="F163" s="55"/>
      <c r="G163" s="55"/>
    </row>
    <row r="164" spans="1:7" s="5" customFormat="1" x14ac:dyDescent="0.25">
      <c r="A164" s="53"/>
      <c r="B164" s="54"/>
      <c r="F164" s="55"/>
      <c r="G164" s="55"/>
    </row>
    <row r="165" spans="1:7" s="5" customFormat="1" x14ac:dyDescent="0.25">
      <c r="A165" s="53"/>
      <c r="B165" s="54"/>
      <c r="F165" s="55"/>
      <c r="G165" s="55"/>
    </row>
    <row r="166" spans="1:7" s="5" customFormat="1" x14ac:dyDescent="0.25">
      <c r="A166" s="53"/>
      <c r="B166" s="54"/>
      <c r="F166" s="55"/>
      <c r="G166" s="55"/>
    </row>
    <row r="167" spans="1:7" s="5" customFormat="1" x14ac:dyDescent="0.25">
      <c r="A167" s="53"/>
      <c r="B167" s="54"/>
      <c r="F167" s="55"/>
      <c r="G167" s="55"/>
    </row>
    <row r="168" spans="1:7" s="5" customFormat="1" x14ac:dyDescent="0.25">
      <c r="A168" s="53"/>
      <c r="B168" s="54"/>
      <c r="F168" s="55"/>
      <c r="G168" s="55"/>
    </row>
    <row r="169" spans="1:7" s="5" customFormat="1" x14ac:dyDescent="0.25">
      <c r="A169" s="53"/>
      <c r="B169" s="54"/>
      <c r="F169" s="55"/>
      <c r="G169" s="55"/>
    </row>
    <row r="170" spans="1:7" s="5" customFormat="1" x14ac:dyDescent="0.25">
      <c r="A170" s="53"/>
      <c r="B170" s="54"/>
      <c r="F170" s="55"/>
      <c r="G170" s="55"/>
    </row>
    <row r="171" spans="1:7" s="5" customFormat="1" x14ac:dyDescent="0.25">
      <c r="A171" s="53"/>
      <c r="B171" s="54"/>
      <c r="F171" s="55"/>
      <c r="G171" s="55"/>
    </row>
    <row r="172" spans="1:7" s="5" customFormat="1" x14ac:dyDescent="0.25">
      <c r="A172" s="53"/>
      <c r="B172" s="54"/>
      <c r="F172" s="55"/>
      <c r="G172" s="55"/>
    </row>
    <row r="173" spans="1:7" s="5" customFormat="1" x14ac:dyDescent="0.25">
      <c r="A173" s="53"/>
      <c r="B173" s="54"/>
      <c r="F173" s="55"/>
      <c r="G173" s="55"/>
    </row>
    <row r="174" spans="1:7" s="5" customFormat="1" x14ac:dyDescent="0.25">
      <c r="A174" s="53"/>
      <c r="B174" s="54"/>
      <c r="F174" s="55"/>
      <c r="G174" s="55"/>
    </row>
    <row r="175" spans="1:7" s="5" customFormat="1" x14ac:dyDescent="0.25">
      <c r="A175" s="53"/>
      <c r="B175" s="54"/>
      <c r="F175" s="55"/>
      <c r="G175" s="55"/>
    </row>
    <row r="176" spans="1:7" s="5" customFormat="1" x14ac:dyDescent="0.25">
      <c r="A176" s="53"/>
      <c r="B176" s="54"/>
      <c r="F176" s="55"/>
      <c r="G176" s="55"/>
    </row>
    <row r="177" spans="1:7" s="5" customFormat="1" x14ac:dyDescent="0.25">
      <c r="A177" s="53"/>
      <c r="B177" s="54"/>
      <c r="F177" s="55"/>
      <c r="G177" s="55"/>
    </row>
    <row r="178" spans="1:7" s="5" customFormat="1" x14ac:dyDescent="0.25">
      <c r="A178" s="53"/>
      <c r="B178" s="54"/>
      <c r="F178" s="55"/>
      <c r="G178" s="55"/>
    </row>
    <row r="179" spans="1:7" s="5" customFormat="1" x14ac:dyDescent="0.25">
      <c r="A179" s="53"/>
      <c r="B179" s="54"/>
      <c r="F179" s="55"/>
      <c r="G179" s="55"/>
    </row>
    <row r="180" spans="1:7" s="5" customFormat="1" x14ac:dyDescent="0.25">
      <c r="A180" s="53"/>
      <c r="B180" s="54"/>
      <c r="F180" s="55"/>
      <c r="G180" s="55"/>
    </row>
    <row r="181" spans="1:7" s="5" customFormat="1" x14ac:dyDescent="0.25">
      <c r="A181" s="53"/>
      <c r="B181" s="54"/>
      <c r="F181" s="55"/>
      <c r="G181" s="55"/>
    </row>
    <row r="182" spans="1:7" s="5" customFormat="1" x14ac:dyDescent="0.25">
      <c r="A182" s="53"/>
      <c r="B182" s="54"/>
      <c r="F182" s="55"/>
      <c r="G182" s="55"/>
    </row>
    <row r="183" spans="1:7" s="5" customFormat="1" x14ac:dyDescent="0.25">
      <c r="A183" s="53"/>
      <c r="B183" s="54"/>
      <c r="F183" s="55"/>
      <c r="G183" s="55"/>
    </row>
    <row r="184" spans="1:7" s="5" customFormat="1" x14ac:dyDescent="0.25">
      <c r="A184" s="53"/>
      <c r="B184" s="54"/>
      <c r="F184" s="55"/>
      <c r="G184" s="55"/>
    </row>
    <row r="185" spans="1:7" s="5" customFormat="1" x14ac:dyDescent="0.25">
      <c r="A185" s="53"/>
      <c r="B185" s="54"/>
      <c r="F185" s="55"/>
      <c r="G185" s="55"/>
    </row>
    <row r="186" spans="1:7" s="5" customFormat="1" x14ac:dyDescent="0.25">
      <c r="A186" s="53"/>
      <c r="B186" s="54"/>
      <c r="F186" s="55"/>
      <c r="G186" s="55"/>
    </row>
    <row r="187" spans="1:7" s="5" customFormat="1" x14ac:dyDescent="0.25">
      <c r="A187" s="53"/>
      <c r="B187" s="54"/>
      <c r="F187" s="55"/>
      <c r="G187" s="55"/>
    </row>
    <row r="188" spans="1:7" s="5" customFormat="1" x14ac:dyDescent="0.25">
      <c r="A188" s="53"/>
      <c r="B188" s="54"/>
      <c r="F188" s="55"/>
      <c r="G188" s="55"/>
    </row>
    <row r="189" spans="1:7" s="5" customFormat="1" x14ac:dyDescent="0.25">
      <c r="A189" s="53"/>
      <c r="B189" s="54"/>
      <c r="F189" s="55"/>
      <c r="G189" s="55"/>
    </row>
    <row r="190" spans="1:7" s="5" customFormat="1" x14ac:dyDescent="0.25">
      <c r="A190" s="53"/>
      <c r="B190" s="54"/>
      <c r="F190" s="55"/>
      <c r="G190" s="55"/>
    </row>
    <row r="191" spans="1:7" s="5" customFormat="1" x14ac:dyDescent="0.25">
      <c r="A191" s="53"/>
      <c r="B191" s="54"/>
      <c r="F191" s="55"/>
      <c r="G191" s="55"/>
    </row>
    <row r="192" spans="1:7" s="5" customFormat="1" x14ac:dyDescent="0.25">
      <c r="A192" s="53"/>
      <c r="B192" s="54"/>
      <c r="F192" s="55"/>
      <c r="G192" s="55"/>
    </row>
    <row r="193" spans="1:7" s="5" customFormat="1" x14ac:dyDescent="0.25">
      <c r="A193" s="53"/>
      <c r="B193" s="54"/>
      <c r="F193" s="55"/>
      <c r="G193" s="55"/>
    </row>
  </sheetData>
  <mergeCells count="1">
    <mergeCell ref="F51:H5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70"/>
  <sheetViews>
    <sheetView zoomScale="70" zoomScaleNormal="70" workbookViewId="0">
      <selection activeCell="E44" sqref="E44"/>
    </sheetView>
  </sheetViews>
  <sheetFormatPr defaultRowHeight="18" x14ac:dyDescent="0.25"/>
  <cols>
    <col min="1" max="1" width="58.85546875" style="60" customWidth="1"/>
    <col min="2" max="2" width="31.140625" style="61" customWidth="1"/>
    <col min="3" max="3" width="30.7109375" style="6" customWidth="1"/>
    <col min="4" max="4" width="29" style="6" customWidth="1"/>
    <col min="5" max="5" width="60.7109375" style="6" customWidth="1"/>
    <col min="6" max="6" width="25.7109375" style="62" customWidth="1"/>
    <col min="7" max="7" width="24.42578125" style="61" customWidth="1"/>
    <col min="8" max="8" width="11.28515625" style="6" customWidth="1"/>
    <col min="9" max="9" width="18" style="6" customWidth="1"/>
    <col min="10" max="10" width="9.140625" style="4"/>
    <col min="11" max="58" width="9.140625" style="5"/>
    <col min="59" max="16384" width="9.140625" style="6"/>
  </cols>
  <sheetData>
    <row r="1" spans="1:58" ht="54.75" thickBot="1" x14ac:dyDescent="0.3">
      <c r="A1" s="63" t="s">
        <v>1</v>
      </c>
      <c r="B1" s="64" t="s">
        <v>2</v>
      </c>
      <c r="C1" s="64" t="s">
        <v>10</v>
      </c>
      <c r="D1" s="64" t="s">
        <v>3</v>
      </c>
      <c r="E1" s="64" t="s">
        <v>4</v>
      </c>
      <c r="F1" s="64" t="s">
        <v>5</v>
      </c>
      <c r="G1" s="64" t="s">
        <v>6</v>
      </c>
      <c r="H1" s="65" t="s">
        <v>7</v>
      </c>
      <c r="I1" s="64" t="s">
        <v>8</v>
      </c>
      <c r="J1" s="66"/>
    </row>
    <row r="2" spans="1:58" ht="27.75" hidden="1" x14ac:dyDescent="0.4">
      <c r="A2" s="7" t="s">
        <v>37</v>
      </c>
      <c r="B2" s="8">
        <f>SUM(B3)</f>
        <v>0</v>
      </c>
      <c r="C2" s="10">
        <f>SUM(C3)</f>
        <v>0</v>
      </c>
      <c r="D2" s="12"/>
      <c r="E2" s="12"/>
      <c r="F2" s="10">
        <f>B2-C2</f>
        <v>0</v>
      </c>
      <c r="G2" s="67">
        <f>SUM(G3)</f>
        <v>0</v>
      </c>
      <c r="H2" s="68" t="e">
        <f>G2/C2</f>
        <v>#DIV/0!</v>
      </c>
      <c r="I2" s="12"/>
      <c r="J2" s="69"/>
    </row>
    <row r="3" spans="1:58" ht="19.5" hidden="1" thickBot="1" x14ac:dyDescent="0.35">
      <c r="A3" s="13" t="s">
        <v>0</v>
      </c>
      <c r="B3" s="14"/>
      <c r="C3" s="17"/>
      <c r="D3" s="17"/>
      <c r="E3" s="17"/>
      <c r="F3" s="15">
        <f>B3-C3</f>
        <v>0</v>
      </c>
      <c r="G3" s="70"/>
      <c r="H3" s="71" t="e">
        <f>G3/C3</f>
        <v>#DIV/0!</v>
      </c>
      <c r="I3" s="17"/>
      <c r="J3" s="72"/>
    </row>
    <row r="4" spans="1:58" ht="27.75" hidden="1" x14ac:dyDescent="0.4">
      <c r="A4" s="7" t="s">
        <v>38</v>
      </c>
      <c r="B4" s="8">
        <f>SUM(B5:B7)</f>
        <v>0</v>
      </c>
      <c r="C4" s="73">
        <f>SUM(C5:C7)</f>
        <v>0</v>
      </c>
      <c r="D4" s="74"/>
      <c r="E4" s="74"/>
      <c r="F4" s="18">
        <f>B4-C4</f>
        <v>0</v>
      </c>
      <c r="G4" s="75">
        <f>SUM(G5:G7)</f>
        <v>0</v>
      </c>
      <c r="H4" s="76" t="e">
        <f t="shared" ref="H4:H87" si="0">G4/C4</f>
        <v>#DIV/0!</v>
      </c>
      <c r="I4" s="74"/>
      <c r="J4" s="77"/>
    </row>
    <row r="5" spans="1:58" ht="18.75" hidden="1" x14ac:dyDescent="0.3">
      <c r="A5" s="20" t="s">
        <v>20</v>
      </c>
      <c r="B5" s="78"/>
      <c r="C5" s="78"/>
      <c r="D5" s="78"/>
      <c r="E5" s="78"/>
      <c r="F5" s="21">
        <f>B5-C5</f>
        <v>0</v>
      </c>
      <c r="G5" s="79"/>
      <c r="H5" s="80" t="e">
        <f t="shared" si="0"/>
        <v>#DIV/0!</v>
      </c>
      <c r="I5" s="78"/>
      <c r="J5" s="81"/>
    </row>
    <row r="6" spans="1:58" ht="18.75" hidden="1" x14ac:dyDescent="0.3">
      <c r="A6" s="20" t="s">
        <v>21</v>
      </c>
      <c r="B6" s="78"/>
      <c r="C6" s="78"/>
      <c r="D6" s="78"/>
      <c r="E6" s="78"/>
      <c r="F6" s="21">
        <f t="shared" ref="F6:F7" si="1">B6-C6</f>
        <v>0</v>
      </c>
      <c r="G6" s="79"/>
      <c r="H6" s="80" t="e">
        <f t="shared" si="0"/>
        <v>#DIV/0!</v>
      </c>
      <c r="I6" s="78"/>
      <c r="J6" s="81"/>
    </row>
    <row r="7" spans="1:58" ht="19.5" hidden="1" thickBot="1" x14ac:dyDescent="0.35">
      <c r="A7" s="23" t="s">
        <v>22</v>
      </c>
      <c r="B7" s="82"/>
      <c r="C7" s="82"/>
      <c r="D7" s="82"/>
      <c r="E7" s="82"/>
      <c r="F7" s="24">
        <f t="shared" si="1"/>
        <v>0</v>
      </c>
      <c r="G7" s="83"/>
      <c r="H7" s="84" t="e">
        <f t="shared" si="0"/>
        <v>#DIV/0!</v>
      </c>
      <c r="I7" s="82"/>
      <c r="J7" s="85"/>
    </row>
    <row r="8" spans="1:58" s="31" customFormat="1" ht="27.75" hidden="1" x14ac:dyDescent="0.4">
      <c r="A8" s="26" t="s">
        <v>39</v>
      </c>
      <c r="B8" s="27">
        <f>SUM(B9:B10)</f>
        <v>0</v>
      </c>
      <c r="C8" s="86">
        <f>SUM(C9:C10)</f>
        <v>0</v>
      </c>
      <c r="D8" s="87"/>
      <c r="E8" s="87"/>
      <c r="F8" s="28">
        <f t="shared" ref="F8:F17" si="2">B8-C8</f>
        <v>0</v>
      </c>
      <c r="G8" s="88">
        <f>SUM(G9:G10)</f>
        <v>0</v>
      </c>
      <c r="H8" s="89" t="e">
        <f t="shared" si="0"/>
        <v>#DIV/0!</v>
      </c>
      <c r="I8" s="87"/>
      <c r="J8" s="9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pans="1:58" s="34" customFormat="1" ht="18.75" hidden="1" x14ac:dyDescent="0.3">
      <c r="A9" s="13" t="s">
        <v>12</v>
      </c>
      <c r="B9" s="32"/>
      <c r="C9" s="91"/>
      <c r="D9" s="91"/>
      <c r="E9" s="91"/>
      <c r="F9" s="15">
        <f t="shared" si="2"/>
        <v>0</v>
      </c>
      <c r="G9" s="92"/>
      <c r="H9" s="71" t="e">
        <f t="shared" si="0"/>
        <v>#DIV/0!</v>
      </c>
      <c r="I9" s="91"/>
      <c r="J9" s="9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</row>
    <row r="10" spans="1:58" ht="19.5" hidden="1" thickBot="1" x14ac:dyDescent="0.35">
      <c r="A10" s="35" t="s">
        <v>9</v>
      </c>
      <c r="B10" s="36"/>
      <c r="C10" s="94"/>
      <c r="D10" s="94"/>
      <c r="E10" s="94"/>
      <c r="F10" s="15">
        <f t="shared" si="2"/>
        <v>0</v>
      </c>
      <c r="G10" s="95"/>
      <c r="H10" s="96" t="e">
        <f t="shared" si="0"/>
        <v>#DIV/0!</v>
      </c>
      <c r="I10" s="94"/>
      <c r="J10" s="97"/>
    </row>
    <row r="11" spans="1:58" ht="65.25" hidden="1" customHeight="1" x14ac:dyDescent="0.4">
      <c r="A11" s="38" t="s">
        <v>40</v>
      </c>
      <c r="B11" s="8">
        <f>SUM(B12)</f>
        <v>0</v>
      </c>
      <c r="C11" s="73">
        <f>SUM(C12)</f>
        <v>0</v>
      </c>
      <c r="D11" s="74"/>
      <c r="E11" s="74"/>
      <c r="F11" s="18">
        <f t="shared" si="2"/>
        <v>0</v>
      </c>
      <c r="G11" s="75">
        <f>SUM(G12)</f>
        <v>0</v>
      </c>
      <c r="H11" s="76" t="e">
        <f t="shared" si="0"/>
        <v>#DIV/0!</v>
      </c>
      <c r="I11" s="74"/>
      <c r="J11" s="77"/>
    </row>
    <row r="12" spans="1:58" ht="34.5" hidden="1" customHeight="1" thickBot="1" x14ac:dyDescent="0.35">
      <c r="A12" s="39" t="s">
        <v>11</v>
      </c>
      <c r="B12" s="40"/>
      <c r="C12" s="98"/>
      <c r="D12" s="98"/>
      <c r="E12" s="98"/>
      <c r="F12" s="15">
        <f t="shared" si="2"/>
        <v>0</v>
      </c>
      <c r="G12" s="99"/>
      <c r="H12" s="71" t="e">
        <f t="shared" si="0"/>
        <v>#DIV/0!</v>
      </c>
      <c r="I12" s="98"/>
      <c r="J12" s="100"/>
    </row>
    <row r="13" spans="1:58" ht="18.75" hidden="1" x14ac:dyDescent="0.3">
      <c r="A13" s="38" t="s">
        <v>26</v>
      </c>
      <c r="B13" s="8">
        <f>SUM(B14:B15)</f>
        <v>0</v>
      </c>
      <c r="C13" s="73">
        <f>SUM(C14:C15)</f>
        <v>0</v>
      </c>
      <c r="D13" s="74"/>
      <c r="E13" s="74"/>
      <c r="F13" s="18">
        <f t="shared" si="2"/>
        <v>0</v>
      </c>
      <c r="G13" s="75">
        <f>SUM(G14:G15)</f>
        <v>0</v>
      </c>
      <c r="H13" s="76" t="e">
        <f t="shared" si="0"/>
        <v>#DIV/0!</v>
      </c>
      <c r="I13" s="74"/>
      <c r="J13" s="77"/>
    </row>
    <row r="14" spans="1:58" ht="18.75" hidden="1" x14ac:dyDescent="0.3">
      <c r="A14" s="39"/>
      <c r="B14" s="14"/>
      <c r="C14" s="17"/>
      <c r="D14" s="17"/>
      <c r="E14" s="17"/>
      <c r="F14" s="15">
        <f t="shared" si="2"/>
        <v>0</v>
      </c>
      <c r="G14" s="70"/>
      <c r="H14" s="71" t="e">
        <f t="shared" si="0"/>
        <v>#DIV/0!</v>
      </c>
      <c r="I14" s="17"/>
      <c r="J14" s="72"/>
    </row>
    <row r="15" spans="1:58" ht="19.5" hidden="1" thickBot="1" x14ac:dyDescent="0.35">
      <c r="A15" s="44"/>
      <c r="B15" s="45"/>
      <c r="C15" s="101"/>
      <c r="D15" s="101"/>
      <c r="E15" s="101"/>
      <c r="F15" s="15">
        <f t="shared" si="2"/>
        <v>0</v>
      </c>
      <c r="G15" s="102"/>
      <c r="H15" s="103" t="e">
        <f t="shared" si="0"/>
        <v>#DIV/0!</v>
      </c>
      <c r="I15" s="101"/>
      <c r="J15" s="104"/>
    </row>
    <row r="16" spans="1:58" ht="27.75" hidden="1" x14ac:dyDescent="0.4">
      <c r="A16" s="38" t="s">
        <v>41</v>
      </c>
      <c r="B16" s="8">
        <f>SUM(B17:B22)</f>
        <v>0</v>
      </c>
      <c r="C16" s="73">
        <f>SUM(C17:C22)</f>
        <v>0</v>
      </c>
      <c r="D16" s="74"/>
      <c r="E16" s="74"/>
      <c r="F16" s="18">
        <f t="shared" si="2"/>
        <v>0</v>
      </c>
      <c r="G16" s="75">
        <f>SUM(G17:G22)</f>
        <v>0</v>
      </c>
      <c r="H16" s="76" t="e">
        <f t="shared" si="0"/>
        <v>#DIV/0!</v>
      </c>
      <c r="I16" s="74"/>
      <c r="J16" s="77"/>
    </row>
    <row r="17" spans="1:10" ht="18.75" hidden="1" x14ac:dyDescent="0.3">
      <c r="A17" s="39"/>
      <c r="B17" s="14"/>
      <c r="C17" s="17"/>
      <c r="D17" s="105"/>
      <c r="E17" s="105"/>
      <c r="F17" s="15">
        <f t="shared" si="2"/>
        <v>0</v>
      </c>
      <c r="G17" s="70"/>
      <c r="H17" s="106" t="e">
        <f t="shared" si="0"/>
        <v>#DIV/0!</v>
      </c>
      <c r="I17" s="105"/>
      <c r="J17" s="72"/>
    </row>
    <row r="18" spans="1:10" ht="18.75" hidden="1" x14ac:dyDescent="0.3">
      <c r="A18" s="39"/>
      <c r="B18" s="14"/>
      <c r="C18" s="17"/>
      <c r="D18" s="105"/>
      <c r="E18" s="105"/>
      <c r="F18" s="15">
        <f t="shared" ref="F18:F22" si="3">B18-C18</f>
        <v>0</v>
      </c>
      <c r="G18" s="70"/>
      <c r="H18" s="106" t="e">
        <f t="shared" si="0"/>
        <v>#DIV/0!</v>
      </c>
      <c r="I18" s="105"/>
      <c r="J18" s="72"/>
    </row>
    <row r="19" spans="1:10" ht="18.75" hidden="1" x14ac:dyDescent="0.3">
      <c r="A19" s="39"/>
      <c r="B19" s="14"/>
      <c r="C19" s="17"/>
      <c r="D19" s="105"/>
      <c r="E19" s="105"/>
      <c r="F19" s="15">
        <f t="shared" si="3"/>
        <v>0</v>
      </c>
      <c r="G19" s="70"/>
      <c r="H19" s="106" t="e">
        <f t="shared" si="0"/>
        <v>#DIV/0!</v>
      </c>
      <c r="I19" s="105"/>
      <c r="J19" s="72"/>
    </row>
    <row r="20" spans="1:10" ht="18.75" hidden="1" x14ac:dyDescent="0.3">
      <c r="A20" s="39"/>
      <c r="B20" s="14"/>
      <c r="C20" s="17"/>
      <c r="D20" s="105"/>
      <c r="E20" s="105"/>
      <c r="F20" s="15">
        <f t="shared" si="3"/>
        <v>0</v>
      </c>
      <c r="G20" s="70"/>
      <c r="H20" s="106" t="e">
        <f t="shared" si="0"/>
        <v>#DIV/0!</v>
      </c>
      <c r="I20" s="105"/>
      <c r="J20" s="72"/>
    </row>
    <row r="21" spans="1:10" ht="18.75" hidden="1" x14ac:dyDescent="0.3">
      <c r="A21" s="39"/>
      <c r="B21" s="14"/>
      <c r="C21" s="17"/>
      <c r="D21" s="105"/>
      <c r="E21" s="105"/>
      <c r="F21" s="15">
        <f t="shared" si="3"/>
        <v>0</v>
      </c>
      <c r="G21" s="70"/>
      <c r="H21" s="106" t="e">
        <f t="shared" si="0"/>
        <v>#DIV/0!</v>
      </c>
      <c r="I21" s="105"/>
      <c r="J21" s="72"/>
    </row>
    <row r="22" spans="1:10" ht="19.5" hidden="1" thickBot="1" x14ac:dyDescent="0.35">
      <c r="A22" s="43"/>
      <c r="B22" s="36"/>
      <c r="C22" s="94"/>
      <c r="D22" s="107"/>
      <c r="E22" s="107"/>
      <c r="F22" s="15">
        <f t="shared" si="3"/>
        <v>0</v>
      </c>
      <c r="G22" s="95"/>
      <c r="H22" s="108" t="e">
        <f t="shared" si="0"/>
        <v>#DIV/0!</v>
      </c>
      <c r="I22" s="107"/>
      <c r="J22" s="97"/>
    </row>
    <row r="23" spans="1:10" ht="27.75" hidden="1" x14ac:dyDescent="0.4">
      <c r="A23" s="38" t="s">
        <v>42</v>
      </c>
      <c r="B23" s="8">
        <f>SUM(B24:B29)</f>
        <v>0</v>
      </c>
      <c r="C23" s="73">
        <f>SUM(C24:C29)</f>
        <v>0</v>
      </c>
      <c r="D23" s="74"/>
      <c r="E23" s="74"/>
      <c r="F23" s="18">
        <f>B23-C23</f>
        <v>0</v>
      </c>
      <c r="G23" s="75">
        <f>SUM(G24:G29)</f>
        <v>0</v>
      </c>
      <c r="H23" s="76" t="e">
        <f t="shared" si="0"/>
        <v>#DIV/0!</v>
      </c>
      <c r="I23" s="74"/>
      <c r="J23" s="77"/>
    </row>
    <row r="24" spans="1:10" ht="18.75" hidden="1" x14ac:dyDescent="0.3">
      <c r="A24" s="39"/>
      <c r="B24" s="14"/>
      <c r="C24" s="17"/>
      <c r="D24" s="105"/>
      <c r="E24" s="105"/>
      <c r="F24" s="15">
        <f>B24-C24</f>
        <v>0</v>
      </c>
      <c r="G24" s="70"/>
      <c r="H24" s="106" t="e">
        <f t="shared" si="0"/>
        <v>#DIV/0!</v>
      </c>
      <c r="I24" s="105"/>
      <c r="J24" s="72"/>
    </row>
    <row r="25" spans="1:10" ht="18.75" hidden="1" x14ac:dyDescent="0.3">
      <c r="A25" s="39"/>
      <c r="B25" s="14"/>
      <c r="C25" s="17"/>
      <c r="D25" s="105"/>
      <c r="E25" s="105"/>
      <c r="F25" s="15">
        <f t="shared" ref="F25:F29" si="4">B25-C25</f>
        <v>0</v>
      </c>
      <c r="G25" s="70"/>
      <c r="H25" s="106" t="e">
        <f t="shared" si="0"/>
        <v>#DIV/0!</v>
      </c>
      <c r="I25" s="105"/>
      <c r="J25" s="72"/>
    </row>
    <row r="26" spans="1:10" ht="18.75" hidden="1" x14ac:dyDescent="0.3">
      <c r="A26" s="39"/>
      <c r="B26" s="14"/>
      <c r="C26" s="17"/>
      <c r="D26" s="105"/>
      <c r="E26" s="105"/>
      <c r="F26" s="15">
        <f t="shared" si="4"/>
        <v>0</v>
      </c>
      <c r="G26" s="70"/>
      <c r="H26" s="106" t="e">
        <f t="shared" si="0"/>
        <v>#DIV/0!</v>
      </c>
      <c r="I26" s="105"/>
      <c r="J26" s="72"/>
    </row>
    <row r="27" spans="1:10" ht="18.75" hidden="1" x14ac:dyDescent="0.3">
      <c r="A27" s="39"/>
      <c r="B27" s="14"/>
      <c r="C27" s="17"/>
      <c r="D27" s="105"/>
      <c r="E27" s="105"/>
      <c r="F27" s="15">
        <f t="shared" si="4"/>
        <v>0</v>
      </c>
      <c r="G27" s="70"/>
      <c r="H27" s="106" t="e">
        <f t="shared" si="0"/>
        <v>#DIV/0!</v>
      </c>
      <c r="I27" s="105"/>
      <c r="J27" s="72"/>
    </row>
    <row r="28" spans="1:10" ht="18.75" hidden="1" x14ac:dyDescent="0.3">
      <c r="A28" s="39"/>
      <c r="B28" s="14"/>
      <c r="C28" s="17"/>
      <c r="D28" s="105"/>
      <c r="E28" s="105"/>
      <c r="F28" s="15">
        <f t="shared" si="4"/>
        <v>0</v>
      </c>
      <c r="G28" s="70"/>
      <c r="H28" s="106" t="e">
        <f t="shared" si="0"/>
        <v>#DIV/0!</v>
      </c>
      <c r="I28" s="105"/>
      <c r="J28" s="72"/>
    </row>
    <row r="29" spans="1:10" ht="19.5" hidden="1" thickBot="1" x14ac:dyDescent="0.35">
      <c r="A29" s="41"/>
      <c r="B29" s="42"/>
      <c r="C29" s="109"/>
      <c r="D29" s="110"/>
      <c r="E29" s="110"/>
      <c r="F29" s="15">
        <f t="shared" si="4"/>
        <v>0</v>
      </c>
      <c r="G29" s="111"/>
      <c r="H29" s="108" t="e">
        <f t="shared" si="0"/>
        <v>#DIV/0!</v>
      </c>
      <c r="I29" s="110"/>
      <c r="J29" s="112"/>
    </row>
    <row r="30" spans="1:10" ht="26.25" hidden="1" x14ac:dyDescent="0.4">
      <c r="A30" s="38" t="s">
        <v>45</v>
      </c>
      <c r="B30" s="8">
        <f>SUM(B31:B34)</f>
        <v>0</v>
      </c>
      <c r="C30" s="73">
        <f>SUM(C31:C34)</f>
        <v>0</v>
      </c>
      <c r="D30" s="74"/>
      <c r="E30" s="74"/>
      <c r="F30" s="18">
        <f>B30-C30</f>
        <v>0</v>
      </c>
      <c r="G30" s="75">
        <f>SUM(G31:G34)</f>
        <v>0</v>
      </c>
      <c r="H30" s="76" t="e">
        <f t="shared" si="0"/>
        <v>#DIV/0!</v>
      </c>
      <c r="I30" s="74"/>
      <c r="J30" s="77"/>
    </row>
    <row r="31" spans="1:10" ht="18.75" hidden="1" x14ac:dyDescent="0.3">
      <c r="A31" s="39"/>
      <c r="B31" s="14"/>
      <c r="C31" s="17"/>
      <c r="D31" s="105"/>
      <c r="E31" s="105"/>
      <c r="F31" s="15">
        <f>B31-C31</f>
        <v>0</v>
      </c>
      <c r="G31" s="70"/>
      <c r="H31" s="106" t="e">
        <f t="shared" si="0"/>
        <v>#DIV/0!</v>
      </c>
      <c r="I31" s="105"/>
      <c r="J31" s="72"/>
    </row>
    <row r="32" spans="1:10" ht="18.75" hidden="1" x14ac:dyDescent="0.3">
      <c r="A32" s="13"/>
      <c r="B32" s="113"/>
      <c r="C32" s="17"/>
      <c r="D32" s="105"/>
      <c r="E32" s="105"/>
      <c r="F32" s="15">
        <f t="shared" ref="F32:F34" si="5">B32-C32</f>
        <v>0</v>
      </c>
      <c r="G32" s="70"/>
      <c r="H32" s="106" t="e">
        <f t="shared" si="0"/>
        <v>#DIV/0!</v>
      </c>
      <c r="I32" s="105"/>
      <c r="J32" s="72"/>
    </row>
    <row r="33" spans="1:10" ht="18.75" hidden="1" x14ac:dyDescent="0.3">
      <c r="A33" s="13"/>
      <c r="B33" s="113"/>
      <c r="C33" s="17"/>
      <c r="D33" s="105"/>
      <c r="E33" s="105"/>
      <c r="F33" s="15">
        <f t="shared" si="5"/>
        <v>0</v>
      </c>
      <c r="G33" s="70"/>
      <c r="H33" s="106" t="e">
        <f t="shared" si="0"/>
        <v>#DIV/0!</v>
      </c>
      <c r="I33" s="105"/>
      <c r="J33" s="72"/>
    </row>
    <row r="34" spans="1:10" ht="19.5" hidden="1" thickBot="1" x14ac:dyDescent="0.35">
      <c r="A34" s="35"/>
      <c r="B34" s="114"/>
      <c r="C34" s="109"/>
      <c r="D34" s="110"/>
      <c r="E34" s="110"/>
      <c r="F34" s="15">
        <f t="shared" si="5"/>
        <v>0</v>
      </c>
      <c r="G34" s="111"/>
      <c r="H34" s="108" t="e">
        <f t="shared" si="0"/>
        <v>#DIV/0!</v>
      </c>
      <c r="I34" s="110"/>
      <c r="J34" s="112"/>
    </row>
    <row r="35" spans="1:10" ht="59.25" hidden="1" customHeight="1" x14ac:dyDescent="0.3">
      <c r="A35" s="38">
        <v>290</v>
      </c>
      <c r="B35" s="8">
        <f>SUM(B36:B40)</f>
        <v>0</v>
      </c>
      <c r="C35" s="73">
        <f>SUM(C36:C40)</f>
        <v>0</v>
      </c>
      <c r="D35" s="74"/>
      <c r="E35" s="74"/>
      <c r="F35" s="18">
        <f>B35-C35</f>
        <v>0</v>
      </c>
      <c r="G35" s="75">
        <f>SUM(G36:G40)</f>
        <v>0</v>
      </c>
      <c r="H35" s="76" t="e">
        <f t="shared" si="0"/>
        <v>#DIV/0!</v>
      </c>
      <c r="I35" s="74"/>
      <c r="J35" s="77"/>
    </row>
    <row r="36" spans="1:10" ht="18.75" hidden="1" x14ac:dyDescent="0.3">
      <c r="A36" s="13"/>
      <c r="B36" s="113"/>
      <c r="C36" s="17"/>
      <c r="D36" s="105"/>
      <c r="E36" s="105"/>
      <c r="F36" s="15">
        <f>B36-C36</f>
        <v>0</v>
      </c>
      <c r="G36" s="70"/>
      <c r="H36" s="106" t="e">
        <f t="shared" si="0"/>
        <v>#DIV/0!</v>
      </c>
      <c r="I36" s="105"/>
      <c r="J36" s="72"/>
    </row>
    <row r="37" spans="1:10" ht="18.75" hidden="1" x14ac:dyDescent="0.3">
      <c r="A37" s="20"/>
      <c r="B37" s="163"/>
      <c r="C37" s="78"/>
      <c r="D37" s="105"/>
      <c r="E37" s="105"/>
      <c r="F37" s="15">
        <f t="shared" ref="F37:F40" si="6">B37-C37</f>
        <v>0</v>
      </c>
      <c r="G37" s="70"/>
      <c r="H37" s="106" t="e">
        <f t="shared" si="0"/>
        <v>#DIV/0!</v>
      </c>
      <c r="I37" s="105"/>
      <c r="J37" s="72"/>
    </row>
    <row r="38" spans="1:10" ht="18.75" hidden="1" x14ac:dyDescent="0.3">
      <c r="A38" s="20"/>
      <c r="B38" s="163"/>
      <c r="C38" s="78"/>
      <c r="D38" s="105"/>
      <c r="E38" s="105"/>
      <c r="F38" s="15">
        <f t="shared" si="6"/>
        <v>0</v>
      </c>
      <c r="G38" s="70"/>
      <c r="H38" s="106" t="e">
        <f t="shared" si="0"/>
        <v>#DIV/0!</v>
      </c>
      <c r="I38" s="105"/>
      <c r="J38" s="72"/>
    </row>
    <row r="39" spans="1:10" ht="18.75" hidden="1" x14ac:dyDescent="0.3">
      <c r="A39" s="20"/>
      <c r="B39" s="163"/>
      <c r="C39" s="78"/>
      <c r="D39" s="105"/>
      <c r="E39" s="105"/>
      <c r="F39" s="15">
        <f t="shared" si="6"/>
        <v>0</v>
      </c>
      <c r="G39" s="70"/>
      <c r="H39" s="106" t="e">
        <f t="shared" si="0"/>
        <v>#DIV/0!</v>
      </c>
      <c r="I39" s="105"/>
      <c r="J39" s="72"/>
    </row>
    <row r="40" spans="1:10" ht="19.5" hidden="1" thickBot="1" x14ac:dyDescent="0.35">
      <c r="A40" s="35"/>
      <c r="B40" s="114"/>
      <c r="C40" s="109"/>
      <c r="D40" s="110"/>
      <c r="E40" s="110"/>
      <c r="F40" s="15">
        <f t="shared" si="6"/>
        <v>0</v>
      </c>
      <c r="G40" s="111"/>
      <c r="H40" s="108" t="e">
        <f t="shared" si="0"/>
        <v>#DIV/0!</v>
      </c>
      <c r="I40" s="110"/>
      <c r="J40" s="112"/>
    </row>
    <row r="41" spans="1:10" ht="26.25" x14ac:dyDescent="0.4">
      <c r="A41" s="38" t="s">
        <v>47</v>
      </c>
      <c r="B41" s="8">
        <f>SUM(B42:B44)</f>
        <v>42800</v>
      </c>
      <c r="C41" s="8">
        <f t="shared" ref="C41:F41" si="7">SUM(C42:C44)</f>
        <v>42800</v>
      </c>
      <c r="D41" s="8"/>
      <c r="E41" s="8"/>
      <c r="F41" s="8">
        <f t="shared" si="7"/>
        <v>0</v>
      </c>
      <c r="G41" s="75">
        <f>SUM(G42:G44)</f>
        <v>0</v>
      </c>
      <c r="H41" s="76">
        <f t="shared" si="0"/>
        <v>0</v>
      </c>
      <c r="I41" s="74"/>
      <c r="J41" s="77"/>
    </row>
    <row r="42" spans="1:10" ht="18.75" x14ac:dyDescent="0.3">
      <c r="A42" s="13"/>
      <c r="B42" s="113"/>
      <c r="C42" s="17"/>
      <c r="D42" s="105"/>
      <c r="E42" s="105"/>
      <c r="F42" s="47">
        <f>B42-C42</f>
        <v>0</v>
      </c>
      <c r="G42" s="70"/>
      <c r="H42" s="115" t="e">
        <f t="shared" si="0"/>
        <v>#DIV/0!</v>
      </c>
      <c r="I42" s="105"/>
      <c r="J42" s="72"/>
    </row>
    <row r="43" spans="1:10" ht="18.75" x14ac:dyDescent="0.3">
      <c r="A43" s="13" t="s">
        <v>155</v>
      </c>
      <c r="B43" s="351">
        <v>42800</v>
      </c>
      <c r="C43" s="17">
        <v>42800</v>
      </c>
      <c r="D43" s="105" t="s">
        <v>156</v>
      </c>
      <c r="E43" s="105" t="s">
        <v>157</v>
      </c>
      <c r="F43" s="47">
        <f t="shared" ref="F43:F44" si="8">B43-C43</f>
        <v>0</v>
      </c>
      <c r="G43" s="70"/>
      <c r="H43" s="115">
        <f t="shared" si="0"/>
        <v>0</v>
      </c>
      <c r="I43" s="105"/>
      <c r="J43" s="72"/>
    </row>
    <row r="44" spans="1:10" ht="19.5" thickBot="1" x14ac:dyDescent="0.35">
      <c r="A44" s="13"/>
      <c r="B44" s="113"/>
      <c r="C44" s="17"/>
      <c r="D44" s="105"/>
      <c r="E44" s="105"/>
      <c r="F44" s="47">
        <f t="shared" si="8"/>
        <v>0</v>
      </c>
      <c r="G44" s="70"/>
      <c r="H44" s="115" t="e">
        <f t="shared" si="0"/>
        <v>#DIV/0!</v>
      </c>
      <c r="I44" s="105"/>
      <c r="J44" s="72"/>
    </row>
    <row r="45" spans="1:10" ht="26.25" hidden="1" x14ac:dyDescent="0.4">
      <c r="A45" s="38" t="s">
        <v>43</v>
      </c>
      <c r="B45" s="8">
        <f>SUM(B46:B62)</f>
        <v>0</v>
      </c>
      <c r="C45" s="8">
        <f t="shared" ref="C45:F45" si="9">SUM(C46:C62)</f>
        <v>0</v>
      </c>
      <c r="D45" s="8"/>
      <c r="E45" s="8"/>
      <c r="F45" s="8">
        <f t="shared" si="9"/>
        <v>0</v>
      </c>
      <c r="G45" s="75">
        <f>SUM(G46:G62)</f>
        <v>0</v>
      </c>
      <c r="H45" s="76" t="e">
        <f t="shared" ref="H45:H80" si="10">G45/C45</f>
        <v>#DIV/0!</v>
      </c>
      <c r="I45" s="74"/>
      <c r="J45" s="77"/>
    </row>
    <row r="46" spans="1:10" ht="23.25" hidden="1" x14ac:dyDescent="0.35">
      <c r="A46" s="116" t="s">
        <v>2</v>
      </c>
      <c r="B46" s="117"/>
      <c r="C46" s="118"/>
      <c r="D46" s="119"/>
      <c r="E46" s="119"/>
      <c r="F46" s="120"/>
      <c r="G46" s="121"/>
      <c r="H46" s="122" t="e">
        <f t="shared" si="10"/>
        <v>#DIV/0!</v>
      </c>
      <c r="I46" s="119"/>
      <c r="J46" s="123"/>
    </row>
    <row r="47" spans="1:10" ht="19.5" hidden="1" thickBot="1" x14ac:dyDescent="0.35">
      <c r="A47" s="13"/>
      <c r="B47" s="113"/>
      <c r="C47" s="17"/>
      <c r="D47" s="105"/>
      <c r="E47" s="105"/>
      <c r="F47" s="47"/>
      <c r="G47" s="70"/>
      <c r="H47" s="115" t="e">
        <f t="shared" si="10"/>
        <v>#DIV/0!</v>
      </c>
      <c r="I47" s="105"/>
      <c r="J47" s="72"/>
    </row>
    <row r="48" spans="1:10" ht="18.75" hidden="1" x14ac:dyDescent="0.3">
      <c r="A48" s="13"/>
      <c r="B48" s="113"/>
      <c r="C48" s="17"/>
      <c r="D48" s="105"/>
      <c r="E48" s="105"/>
      <c r="F48" s="47"/>
      <c r="G48" s="70"/>
      <c r="H48" s="115" t="e">
        <f t="shared" si="10"/>
        <v>#DIV/0!</v>
      </c>
      <c r="I48" s="105"/>
      <c r="J48" s="72"/>
    </row>
    <row r="49" spans="1:10" ht="18.75" hidden="1" x14ac:dyDescent="0.3">
      <c r="A49" s="124"/>
      <c r="B49" s="113"/>
      <c r="C49" s="17"/>
      <c r="D49" s="105"/>
      <c r="E49" s="105"/>
      <c r="F49" s="15"/>
      <c r="G49" s="70"/>
      <c r="H49" s="106" t="e">
        <f t="shared" si="10"/>
        <v>#DIV/0!</v>
      </c>
      <c r="I49" s="105"/>
      <c r="J49" s="105"/>
    </row>
    <row r="50" spans="1:10" ht="18.75" hidden="1" x14ac:dyDescent="0.3">
      <c r="A50" s="124"/>
      <c r="B50" s="113"/>
      <c r="C50" s="17"/>
      <c r="D50" s="105"/>
      <c r="E50" s="105"/>
      <c r="F50" s="15"/>
      <c r="G50" s="70"/>
      <c r="H50" s="106" t="e">
        <f t="shared" si="10"/>
        <v>#DIV/0!</v>
      </c>
      <c r="I50" s="105"/>
      <c r="J50" s="105"/>
    </row>
    <row r="51" spans="1:10" ht="18.75" hidden="1" x14ac:dyDescent="0.3">
      <c r="A51" s="124"/>
      <c r="B51" s="113"/>
      <c r="C51" s="17"/>
      <c r="D51" s="105"/>
      <c r="E51" s="105"/>
      <c r="F51" s="15"/>
      <c r="G51" s="70"/>
      <c r="H51" s="106" t="e">
        <f t="shared" si="10"/>
        <v>#DIV/0!</v>
      </c>
      <c r="I51" s="105"/>
      <c r="J51" s="105"/>
    </row>
    <row r="52" spans="1:10" ht="18.75" hidden="1" x14ac:dyDescent="0.3">
      <c r="A52" s="124"/>
      <c r="B52" s="113"/>
      <c r="C52" s="17"/>
      <c r="D52" s="105"/>
      <c r="E52" s="105"/>
      <c r="F52" s="15"/>
      <c r="G52" s="70"/>
      <c r="H52" s="106" t="e">
        <f t="shared" si="10"/>
        <v>#DIV/0!</v>
      </c>
      <c r="I52" s="105"/>
      <c r="J52" s="105"/>
    </row>
    <row r="53" spans="1:10" ht="18.75" hidden="1" x14ac:dyDescent="0.3">
      <c r="A53" s="13"/>
      <c r="B53" s="113"/>
      <c r="C53" s="17"/>
      <c r="D53" s="105"/>
      <c r="E53" s="105"/>
      <c r="F53" s="15"/>
      <c r="G53" s="70"/>
      <c r="H53" s="106" t="e">
        <f t="shared" si="10"/>
        <v>#DIV/0!</v>
      </c>
      <c r="I53" s="105"/>
      <c r="J53" s="72"/>
    </row>
    <row r="54" spans="1:10" ht="18.75" hidden="1" x14ac:dyDescent="0.3">
      <c r="A54" s="13"/>
      <c r="B54" s="113"/>
      <c r="C54" s="17"/>
      <c r="D54" s="105"/>
      <c r="E54" s="105"/>
      <c r="F54" s="15"/>
      <c r="G54" s="70"/>
      <c r="H54" s="106" t="e">
        <f t="shared" si="10"/>
        <v>#DIV/0!</v>
      </c>
      <c r="I54" s="105"/>
      <c r="J54" s="72"/>
    </row>
    <row r="55" spans="1:10" ht="18.75" hidden="1" x14ac:dyDescent="0.3">
      <c r="A55" s="13"/>
      <c r="B55" s="113"/>
      <c r="C55" s="17"/>
      <c r="D55" s="105"/>
      <c r="E55" s="105"/>
      <c r="F55" s="15"/>
      <c r="G55" s="70"/>
      <c r="H55" s="106" t="e">
        <f t="shared" si="10"/>
        <v>#DIV/0!</v>
      </c>
      <c r="I55" s="105"/>
      <c r="J55" s="72"/>
    </row>
    <row r="56" spans="1:10" ht="18.75" hidden="1" x14ac:dyDescent="0.3">
      <c r="A56" s="13"/>
      <c r="B56" s="113"/>
      <c r="C56" s="17"/>
      <c r="D56" s="105"/>
      <c r="E56" s="105"/>
      <c r="F56" s="15"/>
      <c r="G56" s="70"/>
      <c r="H56" s="106" t="e">
        <f t="shared" si="10"/>
        <v>#DIV/0!</v>
      </c>
      <c r="I56" s="105"/>
      <c r="J56" s="72"/>
    </row>
    <row r="57" spans="1:10" ht="18.75" hidden="1" x14ac:dyDescent="0.3">
      <c r="A57" s="13"/>
      <c r="B57" s="113"/>
      <c r="C57" s="17"/>
      <c r="D57" s="105"/>
      <c r="E57" s="105"/>
      <c r="F57" s="15"/>
      <c r="G57" s="70"/>
      <c r="H57" s="106" t="e">
        <f t="shared" si="10"/>
        <v>#DIV/0!</v>
      </c>
      <c r="I57" s="105"/>
      <c r="J57" s="72"/>
    </row>
    <row r="58" spans="1:10" ht="18.75" hidden="1" x14ac:dyDescent="0.3">
      <c r="A58" s="13"/>
      <c r="B58" s="113"/>
      <c r="C58" s="17"/>
      <c r="D58" s="105"/>
      <c r="E58" s="105"/>
      <c r="F58" s="15"/>
      <c r="G58" s="70"/>
      <c r="H58" s="106" t="e">
        <f t="shared" si="10"/>
        <v>#DIV/0!</v>
      </c>
      <c r="I58" s="105"/>
      <c r="J58" s="72"/>
    </row>
    <row r="59" spans="1:10" ht="18.75" hidden="1" x14ac:dyDescent="0.3">
      <c r="A59" s="13"/>
      <c r="B59" s="113"/>
      <c r="C59" s="17"/>
      <c r="D59" s="105"/>
      <c r="E59" s="105"/>
      <c r="F59" s="15"/>
      <c r="G59" s="70"/>
      <c r="H59" s="106" t="e">
        <f t="shared" si="10"/>
        <v>#DIV/0!</v>
      </c>
      <c r="I59" s="105"/>
      <c r="J59" s="72"/>
    </row>
    <row r="60" spans="1:10" ht="18.75" hidden="1" x14ac:dyDescent="0.3">
      <c r="A60" s="13"/>
      <c r="B60" s="113"/>
      <c r="C60" s="17"/>
      <c r="D60" s="105"/>
      <c r="E60" s="105"/>
      <c r="F60" s="15"/>
      <c r="G60" s="70"/>
      <c r="H60" s="106" t="e">
        <f t="shared" si="10"/>
        <v>#DIV/0!</v>
      </c>
      <c r="I60" s="105"/>
      <c r="J60" s="72"/>
    </row>
    <row r="61" spans="1:10" ht="18.75" hidden="1" x14ac:dyDescent="0.3">
      <c r="A61" s="13"/>
      <c r="B61" s="113"/>
      <c r="C61" s="17"/>
      <c r="D61" s="105"/>
      <c r="E61" s="105"/>
      <c r="F61" s="15"/>
      <c r="G61" s="70"/>
      <c r="H61" s="106" t="e">
        <f t="shared" si="10"/>
        <v>#DIV/0!</v>
      </c>
      <c r="I61" s="105"/>
      <c r="J61" s="72"/>
    </row>
    <row r="62" spans="1:10" ht="19.5" hidden="1" thickBot="1" x14ac:dyDescent="0.35">
      <c r="A62" s="13"/>
      <c r="B62" s="113"/>
      <c r="C62" s="17"/>
      <c r="D62" s="105"/>
      <c r="E62" s="105"/>
      <c r="F62" s="15"/>
      <c r="G62" s="70"/>
      <c r="H62" s="106" t="e">
        <f t="shared" si="10"/>
        <v>#DIV/0!</v>
      </c>
      <c r="I62" s="105"/>
      <c r="J62" s="72"/>
    </row>
    <row r="63" spans="1:10" ht="26.25" hidden="1" x14ac:dyDescent="0.4">
      <c r="A63" s="125" t="s">
        <v>29</v>
      </c>
      <c r="B63" s="8">
        <f>SUM(B64:B80)</f>
        <v>0</v>
      </c>
      <c r="C63" s="8">
        <f t="shared" ref="C63:F63" si="11">SUM(C64:C80)</f>
        <v>0</v>
      </c>
      <c r="D63" s="8"/>
      <c r="E63" s="8"/>
      <c r="F63" s="8">
        <f t="shared" si="11"/>
        <v>0</v>
      </c>
      <c r="G63" s="75">
        <f>SUM(G64:G80)</f>
        <v>0</v>
      </c>
      <c r="H63" s="76" t="e">
        <f t="shared" ref="H63:H64" si="12">G63/C63</f>
        <v>#DIV/0!</v>
      </c>
      <c r="I63" s="74"/>
      <c r="J63" s="77"/>
    </row>
    <row r="64" spans="1:10" ht="24" hidden="1" thickBot="1" x14ac:dyDescent="0.4">
      <c r="A64" s="116" t="s">
        <v>2</v>
      </c>
      <c r="B64" s="117"/>
      <c r="C64" s="118"/>
      <c r="D64" s="119"/>
      <c r="E64" s="119"/>
      <c r="F64" s="120"/>
      <c r="G64" s="121"/>
      <c r="H64" s="122" t="e">
        <f t="shared" si="12"/>
        <v>#DIV/0!</v>
      </c>
      <c r="I64" s="119"/>
      <c r="J64" s="123"/>
    </row>
    <row r="65" spans="1:10" ht="18.75" hidden="1" x14ac:dyDescent="0.3">
      <c r="A65" s="13"/>
      <c r="B65" s="113"/>
      <c r="C65" s="17"/>
      <c r="D65" s="105"/>
      <c r="E65" s="105"/>
      <c r="F65" s="15"/>
      <c r="G65" s="70"/>
      <c r="H65" s="106" t="e">
        <f t="shared" si="10"/>
        <v>#DIV/0!</v>
      </c>
      <c r="I65" s="105"/>
      <c r="J65" s="72"/>
    </row>
    <row r="66" spans="1:10" ht="18.75" hidden="1" x14ac:dyDescent="0.3">
      <c r="A66" s="13"/>
      <c r="B66" s="113"/>
      <c r="C66" s="17"/>
      <c r="D66" s="105"/>
      <c r="E66" s="105"/>
      <c r="F66" s="15"/>
      <c r="G66" s="70"/>
      <c r="H66" s="106" t="e">
        <f t="shared" si="10"/>
        <v>#DIV/0!</v>
      </c>
      <c r="I66" s="105"/>
      <c r="J66" s="72"/>
    </row>
    <row r="67" spans="1:10" ht="18.75" hidden="1" x14ac:dyDescent="0.3">
      <c r="A67" s="13"/>
      <c r="B67" s="113"/>
      <c r="C67" s="17"/>
      <c r="D67" s="105"/>
      <c r="E67" s="105"/>
      <c r="F67" s="15"/>
      <c r="G67" s="70"/>
      <c r="H67" s="106" t="e">
        <f t="shared" si="10"/>
        <v>#DIV/0!</v>
      </c>
      <c r="I67" s="105"/>
      <c r="J67" s="72"/>
    </row>
    <row r="68" spans="1:10" ht="18.75" hidden="1" x14ac:dyDescent="0.3">
      <c r="A68" s="13"/>
      <c r="B68" s="113"/>
      <c r="C68" s="17"/>
      <c r="D68" s="105"/>
      <c r="E68" s="105"/>
      <c r="F68" s="15"/>
      <c r="G68" s="70"/>
      <c r="H68" s="106" t="e">
        <f t="shared" si="10"/>
        <v>#DIV/0!</v>
      </c>
      <c r="I68" s="105"/>
      <c r="J68" s="72"/>
    </row>
    <row r="69" spans="1:10" ht="18.75" hidden="1" x14ac:dyDescent="0.3">
      <c r="A69" s="13"/>
      <c r="B69" s="113"/>
      <c r="C69" s="17"/>
      <c r="D69" s="105"/>
      <c r="E69" s="105"/>
      <c r="F69" s="15"/>
      <c r="G69" s="70"/>
      <c r="H69" s="106" t="e">
        <f t="shared" si="10"/>
        <v>#DIV/0!</v>
      </c>
      <c r="I69" s="105"/>
      <c r="J69" s="72"/>
    </row>
    <row r="70" spans="1:10" ht="18.75" hidden="1" x14ac:dyDescent="0.3">
      <c r="A70" s="13"/>
      <c r="B70" s="113"/>
      <c r="C70" s="17"/>
      <c r="D70" s="105"/>
      <c r="E70" s="105"/>
      <c r="F70" s="15"/>
      <c r="G70" s="70"/>
      <c r="H70" s="106" t="e">
        <f t="shared" si="10"/>
        <v>#DIV/0!</v>
      </c>
      <c r="I70" s="105"/>
      <c r="J70" s="72"/>
    </row>
    <row r="71" spans="1:10" ht="18.75" hidden="1" x14ac:dyDescent="0.3">
      <c r="A71" s="13"/>
      <c r="B71" s="113"/>
      <c r="C71" s="17"/>
      <c r="D71" s="105"/>
      <c r="E71" s="105"/>
      <c r="F71" s="15"/>
      <c r="G71" s="70"/>
      <c r="H71" s="106" t="e">
        <f t="shared" si="10"/>
        <v>#DIV/0!</v>
      </c>
      <c r="I71" s="105"/>
      <c r="J71" s="72"/>
    </row>
    <row r="72" spans="1:10" ht="18.75" hidden="1" x14ac:dyDescent="0.3">
      <c r="A72" s="13"/>
      <c r="B72" s="113"/>
      <c r="C72" s="17"/>
      <c r="D72" s="105"/>
      <c r="E72" s="105"/>
      <c r="F72" s="15"/>
      <c r="G72" s="70"/>
      <c r="H72" s="106" t="e">
        <f t="shared" si="10"/>
        <v>#DIV/0!</v>
      </c>
      <c r="I72" s="105"/>
      <c r="J72" s="72"/>
    </row>
    <row r="73" spans="1:10" ht="18.75" hidden="1" x14ac:dyDescent="0.3">
      <c r="A73" s="13"/>
      <c r="B73" s="113"/>
      <c r="C73" s="17"/>
      <c r="D73" s="105"/>
      <c r="E73" s="105"/>
      <c r="F73" s="15"/>
      <c r="G73" s="70"/>
      <c r="H73" s="106" t="e">
        <f t="shared" si="10"/>
        <v>#DIV/0!</v>
      </c>
      <c r="I73" s="105"/>
      <c r="J73" s="72"/>
    </row>
    <row r="74" spans="1:10" ht="18.75" hidden="1" x14ac:dyDescent="0.3">
      <c r="A74" s="13"/>
      <c r="B74" s="113"/>
      <c r="C74" s="17"/>
      <c r="D74" s="105"/>
      <c r="E74" s="105"/>
      <c r="F74" s="15"/>
      <c r="G74" s="70"/>
      <c r="H74" s="106" t="e">
        <f t="shared" si="10"/>
        <v>#DIV/0!</v>
      </c>
      <c r="I74" s="105"/>
      <c r="J74" s="72"/>
    </row>
    <row r="75" spans="1:10" ht="18.75" hidden="1" x14ac:dyDescent="0.3">
      <c r="A75" s="13"/>
      <c r="B75" s="113"/>
      <c r="C75" s="17"/>
      <c r="D75" s="105"/>
      <c r="E75" s="105"/>
      <c r="F75" s="15"/>
      <c r="G75" s="70"/>
      <c r="H75" s="106" t="e">
        <f t="shared" si="10"/>
        <v>#DIV/0!</v>
      </c>
      <c r="I75" s="105"/>
      <c r="J75" s="72"/>
    </row>
    <row r="76" spans="1:10" ht="18.75" hidden="1" x14ac:dyDescent="0.3">
      <c r="A76" s="13"/>
      <c r="B76" s="113"/>
      <c r="C76" s="17"/>
      <c r="D76" s="105"/>
      <c r="E76" s="105"/>
      <c r="F76" s="15"/>
      <c r="G76" s="70"/>
      <c r="H76" s="106" t="e">
        <f t="shared" si="10"/>
        <v>#DIV/0!</v>
      </c>
      <c r="I76" s="105"/>
      <c r="J76" s="72"/>
    </row>
    <row r="77" spans="1:10" ht="18.75" hidden="1" x14ac:dyDescent="0.3">
      <c r="A77" s="126"/>
      <c r="B77" s="127"/>
      <c r="C77" s="101"/>
      <c r="D77" s="128"/>
      <c r="E77" s="128"/>
      <c r="F77" s="15"/>
      <c r="G77" s="102"/>
      <c r="H77" s="106" t="e">
        <f t="shared" si="10"/>
        <v>#DIV/0!</v>
      </c>
      <c r="I77" s="128"/>
      <c r="J77" s="104"/>
    </row>
    <row r="78" spans="1:10" ht="18.75" hidden="1" x14ac:dyDescent="0.3">
      <c r="A78" s="126"/>
      <c r="B78" s="127"/>
      <c r="C78" s="101"/>
      <c r="D78" s="128"/>
      <c r="E78" s="128"/>
      <c r="F78" s="15"/>
      <c r="G78" s="102"/>
      <c r="H78" s="106" t="e">
        <f t="shared" si="10"/>
        <v>#DIV/0!</v>
      </c>
      <c r="I78" s="128"/>
      <c r="J78" s="104"/>
    </row>
    <row r="79" spans="1:10" ht="18.75" hidden="1" x14ac:dyDescent="0.3">
      <c r="A79" s="126"/>
      <c r="B79" s="127"/>
      <c r="C79" s="101"/>
      <c r="D79" s="128"/>
      <c r="E79" s="128"/>
      <c r="F79" s="15"/>
      <c r="G79" s="102"/>
      <c r="H79" s="106" t="e">
        <f t="shared" si="10"/>
        <v>#DIV/0!</v>
      </c>
      <c r="I79" s="128"/>
      <c r="J79" s="104"/>
    </row>
    <row r="80" spans="1:10" ht="19.5" hidden="1" thickBot="1" x14ac:dyDescent="0.35">
      <c r="A80" s="35"/>
      <c r="B80" s="114"/>
      <c r="C80" s="109"/>
      <c r="D80" s="110"/>
      <c r="E80" s="110"/>
      <c r="F80" s="15"/>
      <c r="G80" s="111"/>
      <c r="H80" s="106" t="e">
        <f t="shared" si="10"/>
        <v>#DIV/0!</v>
      </c>
      <c r="I80" s="110"/>
      <c r="J80" s="112"/>
    </row>
    <row r="81" spans="1:58" ht="26.25" hidden="1" x14ac:dyDescent="0.4">
      <c r="A81" s="38" t="s">
        <v>44</v>
      </c>
      <c r="B81" s="8">
        <f>SUM(B82:B86)</f>
        <v>0</v>
      </c>
      <c r="C81" s="73">
        <f>SUM(C82:C86)</f>
        <v>0</v>
      </c>
      <c r="D81" s="74"/>
      <c r="E81" s="74"/>
      <c r="F81" s="18">
        <f>B81-C81</f>
        <v>0</v>
      </c>
      <c r="G81" s="75">
        <f>SUM(G82:G86)</f>
        <v>0</v>
      </c>
      <c r="H81" s="76" t="e">
        <f t="shared" si="0"/>
        <v>#DIV/0!</v>
      </c>
      <c r="I81" s="74"/>
      <c r="J81" s="77"/>
    </row>
    <row r="82" spans="1:58" ht="18.75" hidden="1" x14ac:dyDescent="0.3">
      <c r="A82" s="13"/>
      <c r="B82" s="113"/>
      <c r="C82" s="17"/>
      <c r="D82" s="105"/>
      <c r="E82" s="105"/>
      <c r="F82" s="47">
        <f>B82-C82</f>
        <v>0</v>
      </c>
      <c r="G82" s="70"/>
      <c r="H82" s="115" t="e">
        <f t="shared" si="0"/>
        <v>#DIV/0!</v>
      </c>
      <c r="I82" s="105"/>
      <c r="J82" s="72"/>
    </row>
    <row r="83" spans="1:58" ht="18.75" hidden="1" x14ac:dyDescent="0.3">
      <c r="A83" s="13"/>
      <c r="B83" s="113"/>
      <c r="C83" s="17"/>
      <c r="D83" s="105"/>
      <c r="E83" s="105"/>
      <c r="F83" s="47">
        <f t="shared" ref="F83:F86" si="13">B83-C83</f>
        <v>0</v>
      </c>
      <c r="G83" s="70"/>
      <c r="H83" s="115" t="e">
        <f t="shared" si="0"/>
        <v>#DIV/0!</v>
      </c>
      <c r="I83" s="105"/>
      <c r="J83" s="72"/>
    </row>
    <row r="84" spans="1:58" ht="18.75" hidden="1" x14ac:dyDescent="0.3">
      <c r="A84" s="13"/>
      <c r="B84" s="113"/>
      <c r="C84" s="17"/>
      <c r="D84" s="105"/>
      <c r="E84" s="105"/>
      <c r="F84" s="47">
        <f t="shared" si="13"/>
        <v>0</v>
      </c>
      <c r="G84" s="70"/>
      <c r="H84" s="115" t="e">
        <f t="shared" si="0"/>
        <v>#DIV/0!</v>
      </c>
      <c r="I84" s="105"/>
      <c r="J84" s="72"/>
    </row>
    <row r="85" spans="1:58" ht="18.75" hidden="1" x14ac:dyDescent="0.3">
      <c r="A85" s="13"/>
      <c r="B85" s="113"/>
      <c r="C85" s="17"/>
      <c r="D85" s="105"/>
      <c r="E85" s="105"/>
      <c r="F85" s="47">
        <f t="shared" si="13"/>
        <v>0</v>
      </c>
      <c r="G85" s="70"/>
      <c r="H85" s="115" t="e">
        <f t="shared" si="0"/>
        <v>#DIV/0!</v>
      </c>
      <c r="I85" s="105"/>
      <c r="J85" s="72"/>
    </row>
    <row r="86" spans="1:58" ht="19.5" hidden="1" thickBot="1" x14ac:dyDescent="0.35">
      <c r="A86" s="35"/>
      <c r="B86" s="114"/>
      <c r="C86" s="109"/>
      <c r="D86" s="110"/>
      <c r="E86" s="110"/>
      <c r="F86" s="47">
        <f t="shared" si="13"/>
        <v>0</v>
      </c>
      <c r="G86" s="111"/>
      <c r="H86" s="129" t="e">
        <f t="shared" si="0"/>
        <v>#DIV/0!</v>
      </c>
      <c r="I86" s="110"/>
      <c r="J86" s="112"/>
    </row>
    <row r="87" spans="1:58" s="49" customFormat="1" ht="72" customHeight="1" thickBot="1" x14ac:dyDescent="0.45">
      <c r="A87" s="50" t="s">
        <v>23</v>
      </c>
      <c r="B87" s="51">
        <f>B2+B4+B8+B11+B13+B16+B23+B30+B35+B41+B81+B45+B63</f>
        <v>42800</v>
      </c>
      <c r="C87" s="51">
        <f t="shared" ref="C87:G87" si="14">C2+C4+C8+C11+C13+C16+C23+C30+C35+C41+C81+C45+C63</f>
        <v>42800</v>
      </c>
      <c r="D87" s="51"/>
      <c r="E87" s="51"/>
      <c r="F87" s="51">
        <f t="shared" si="14"/>
        <v>0</v>
      </c>
      <c r="G87" s="51">
        <f t="shared" si="14"/>
        <v>0</v>
      </c>
      <c r="H87" s="129">
        <f t="shared" si="0"/>
        <v>0</v>
      </c>
      <c r="I87" s="130"/>
      <c r="J87" s="13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s="5" customFormat="1" x14ac:dyDescent="0.25">
      <c r="A88" s="53"/>
      <c r="B88" s="54"/>
      <c r="F88" s="55"/>
      <c r="G88" s="54"/>
    </row>
    <row r="89" spans="1:58" s="5" customFormat="1" x14ac:dyDescent="0.25">
      <c r="A89" s="57" t="s">
        <v>24</v>
      </c>
      <c r="B89" s="132"/>
      <c r="F89" s="55"/>
      <c r="G89" s="54"/>
    </row>
    <row r="90" spans="1:58" s="5" customFormat="1" ht="25.5" x14ac:dyDescent="0.35">
      <c r="A90" s="57"/>
      <c r="B90" s="142"/>
      <c r="E90" s="361">
        <f>B87-C87</f>
        <v>0</v>
      </c>
      <c r="F90" s="362"/>
      <c r="G90" s="362"/>
    </row>
    <row r="91" spans="1:58" s="5" customFormat="1" ht="25.5" x14ac:dyDescent="0.35">
      <c r="A91" s="57" t="s">
        <v>25</v>
      </c>
      <c r="B91" s="142">
        <f>SUM(B92:B105)</f>
        <v>42800</v>
      </c>
      <c r="E91" s="362"/>
      <c r="F91" s="362"/>
      <c r="G91" s="362"/>
    </row>
    <row r="92" spans="1:58" s="5" customFormat="1" ht="25.5" x14ac:dyDescent="0.35">
      <c r="A92" s="58"/>
      <c r="B92" s="142"/>
      <c r="E92" s="362"/>
      <c r="F92" s="362"/>
      <c r="G92" s="362"/>
    </row>
    <row r="93" spans="1:58" s="5" customFormat="1" ht="25.5" x14ac:dyDescent="0.35">
      <c r="A93" s="160">
        <v>45091</v>
      </c>
      <c r="B93" s="350">
        <v>42800</v>
      </c>
      <c r="E93" s="362"/>
      <c r="F93" s="362"/>
      <c r="G93" s="362"/>
    </row>
    <row r="94" spans="1:58" s="5" customFormat="1" ht="25.5" x14ac:dyDescent="0.35">
      <c r="A94" s="160"/>
      <c r="B94" s="164"/>
      <c r="E94" s="362"/>
      <c r="F94" s="362"/>
      <c r="G94" s="362"/>
    </row>
    <row r="95" spans="1:58" s="5" customFormat="1" ht="25.5" x14ac:dyDescent="0.35">
      <c r="A95" s="160"/>
      <c r="B95" s="164"/>
      <c r="F95" s="55"/>
      <c r="G95" s="54"/>
    </row>
    <row r="96" spans="1:58" s="5" customFormat="1" ht="25.5" hidden="1" x14ac:dyDescent="0.35">
      <c r="A96" s="58"/>
      <c r="B96" s="142"/>
      <c r="F96" s="55"/>
      <c r="G96" s="54"/>
    </row>
    <row r="97" spans="1:7" s="5" customFormat="1" ht="25.5" hidden="1" x14ac:dyDescent="0.35">
      <c r="A97" s="58"/>
      <c r="B97" s="142"/>
      <c r="F97" s="55"/>
      <c r="G97" s="54"/>
    </row>
    <row r="98" spans="1:7" s="5" customFormat="1" ht="25.5" hidden="1" x14ac:dyDescent="0.35">
      <c r="A98" s="58"/>
      <c r="B98" s="142"/>
      <c r="F98" s="55"/>
      <c r="G98" s="54"/>
    </row>
    <row r="99" spans="1:7" s="5" customFormat="1" ht="25.5" hidden="1" x14ac:dyDescent="0.35">
      <c r="A99" s="58"/>
      <c r="B99" s="142"/>
      <c r="F99" s="55"/>
      <c r="G99" s="54"/>
    </row>
    <row r="100" spans="1:7" s="5" customFormat="1" ht="25.5" hidden="1" x14ac:dyDescent="0.35">
      <c r="A100" s="58"/>
      <c r="B100" s="142"/>
      <c r="F100" s="55"/>
      <c r="G100" s="54"/>
    </row>
    <row r="101" spans="1:7" s="5" customFormat="1" ht="25.5" hidden="1" x14ac:dyDescent="0.35">
      <c r="A101" s="58"/>
      <c r="B101" s="142"/>
      <c r="F101" s="55"/>
      <c r="G101" s="54"/>
    </row>
    <row r="102" spans="1:7" s="5" customFormat="1" hidden="1" x14ac:dyDescent="0.25">
      <c r="A102" s="58"/>
      <c r="B102" s="132"/>
      <c r="F102" s="55"/>
      <c r="G102" s="54"/>
    </row>
    <row r="103" spans="1:7" s="5" customFormat="1" hidden="1" x14ac:dyDescent="0.25">
      <c r="A103" s="58"/>
      <c r="B103" s="132"/>
      <c r="F103" s="55"/>
      <c r="G103" s="54"/>
    </row>
    <row r="104" spans="1:7" s="5" customFormat="1" x14ac:dyDescent="0.25">
      <c r="A104" s="57"/>
      <c r="B104" s="132"/>
      <c r="F104" s="55"/>
      <c r="G104" s="54"/>
    </row>
    <row r="105" spans="1:7" s="5" customFormat="1" x14ac:dyDescent="0.25">
      <c r="A105" s="57"/>
      <c r="B105" s="132"/>
      <c r="F105" s="55"/>
      <c r="G105" s="54"/>
    </row>
    <row r="106" spans="1:7" s="5" customFormat="1" x14ac:dyDescent="0.25">
      <c r="A106" s="53"/>
      <c r="B106" s="54"/>
      <c r="F106" s="55"/>
      <c r="G106" s="54"/>
    </row>
    <row r="107" spans="1:7" s="5" customFormat="1" x14ac:dyDescent="0.25">
      <c r="A107" s="59" t="s">
        <v>32</v>
      </c>
      <c r="B107" s="133">
        <f>B89+B91-B87</f>
        <v>0</v>
      </c>
      <c r="F107" s="55"/>
      <c r="G107" s="54"/>
    </row>
    <row r="108" spans="1:7" s="5" customFormat="1" x14ac:dyDescent="0.25">
      <c r="A108" s="53"/>
      <c r="B108" s="54"/>
      <c r="F108" s="55"/>
      <c r="G108" s="54"/>
    </row>
    <row r="109" spans="1:7" s="5" customFormat="1" x14ac:dyDescent="0.25">
      <c r="A109" s="53"/>
      <c r="B109" s="54"/>
      <c r="F109" s="55"/>
      <c r="G109" s="54"/>
    </row>
    <row r="110" spans="1:7" s="5" customFormat="1" x14ac:dyDescent="0.25">
      <c r="A110" s="53"/>
      <c r="B110" s="54"/>
      <c r="F110" s="55"/>
      <c r="G110" s="54"/>
    </row>
    <row r="111" spans="1:7" s="5" customFormat="1" x14ac:dyDescent="0.25">
      <c r="A111" s="53"/>
      <c r="B111" s="54"/>
      <c r="F111" s="55"/>
      <c r="G111" s="54"/>
    </row>
    <row r="112" spans="1:7" s="5" customFormat="1" x14ac:dyDescent="0.25">
      <c r="A112" s="53"/>
      <c r="B112" s="54"/>
      <c r="F112" s="55"/>
      <c r="G112" s="54"/>
    </row>
    <row r="113" spans="1:7" s="5" customFormat="1" x14ac:dyDescent="0.25">
      <c r="A113" s="53"/>
      <c r="B113" s="54"/>
      <c r="F113" s="55"/>
      <c r="G113" s="54"/>
    </row>
    <row r="114" spans="1:7" s="5" customFormat="1" x14ac:dyDescent="0.25">
      <c r="A114" s="53"/>
      <c r="B114" s="54"/>
      <c r="F114" s="55"/>
      <c r="G114" s="54"/>
    </row>
    <row r="115" spans="1:7" s="5" customFormat="1" x14ac:dyDescent="0.25">
      <c r="A115" s="53"/>
      <c r="B115" s="54"/>
      <c r="F115" s="55"/>
      <c r="G115" s="54"/>
    </row>
    <row r="116" spans="1:7" s="5" customFormat="1" x14ac:dyDescent="0.25">
      <c r="A116" s="53"/>
      <c r="B116" s="54"/>
      <c r="F116" s="55"/>
      <c r="G116" s="54"/>
    </row>
    <row r="117" spans="1:7" s="5" customFormat="1" x14ac:dyDescent="0.25">
      <c r="A117" s="53"/>
      <c r="B117" s="54"/>
      <c r="F117" s="55"/>
      <c r="G117" s="54"/>
    </row>
    <row r="118" spans="1:7" s="5" customFormat="1" x14ac:dyDescent="0.25">
      <c r="A118" s="53"/>
      <c r="B118" s="54"/>
      <c r="F118" s="55"/>
      <c r="G118" s="54"/>
    </row>
    <row r="119" spans="1:7" s="5" customFormat="1" x14ac:dyDescent="0.25">
      <c r="A119" s="53"/>
      <c r="B119" s="54"/>
      <c r="F119" s="55"/>
      <c r="G119" s="54"/>
    </row>
    <row r="120" spans="1:7" s="5" customFormat="1" x14ac:dyDescent="0.25">
      <c r="A120" s="53"/>
      <c r="B120" s="54"/>
      <c r="F120" s="55"/>
      <c r="G120" s="54"/>
    </row>
    <row r="121" spans="1:7" s="5" customFormat="1" x14ac:dyDescent="0.25">
      <c r="A121" s="53"/>
      <c r="B121" s="54"/>
      <c r="F121" s="55"/>
      <c r="G121" s="54"/>
    </row>
    <row r="122" spans="1:7" s="5" customFormat="1" x14ac:dyDescent="0.25">
      <c r="A122" s="53"/>
      <c r="B122" s="54"/>
      <c r="F122" s="55"/>
      <c r="G122" s="54"/>
    </row>
    <row r="123" spans="1:7" s="5" customFormat="1" x14ac:dyDescent="0.25">
      <c r="A123" s="53"/>
      <c r="B123" s="54"/>
      <c r="F123" s="55"/>
      <c r="G123" s="54"/>
    </row>
    <row r="124" spans="1:7" s="5" customFormat="1" x14ac:dyDescent="0.25">
      <c r="A124" s="53"/>
      <c r="B124" s="54"/>
      <c r="F124" s="55"/>
      <c r="G124" s="54"/>
    </row>
    <row r="125" spans="1:7" s="5" customFormat="1" x14ac:dyDescent="0.25">
      <c r="A125" s="53"/>
      <c r="B125" s="54"/>
      <c r="F125" s="55"/>
      <c r="G125" s="54"/>
    </row>
    <row r="126" spans="1:7" s="5" customFormat="1" x14ac:dyDescent="0.25">
      <c r="A126" s="53"/>
      <c r="B126" s="54"/>
      <c r="F126" s="55"/>
      <c r="G126" s="54"/>
    </row>
    <row r="127" spans="1:7" s="5" customFormat="1" x14ac:dyDescent="0.25">
      <c r="A127" s="53"/>
      <c r="B127" s="54"/>
      <c r="F127" s="55"/>
      <c r="G127" s="54"/>
    </row>
    <row r="128" spans="1:7" s="5" customFormat="1" x14ac:dyDescent="0.25">
      <c r="A128" s="53"/>
      <c r="B128" s="54"/>
      <c r="F128" s="55"/>
      <c r="G128" s="54"/>
    </row>
    <row r="129" spans="1:7" s="5" customFormat="1" x14ac:dyDescent="0.25">
      <c r="A129" s="53"/>
      <c r="B129" s="54"/>
      <c r="F129" s="55"/>
      <c r="G129" s="54"/>
    </row>
    <row r="130" spans="1:7" s="5" customFormat="1" x14ac:dyDescent="0.25">
      <c r="A130" s="53"/>
      <c r="B130" s="54"/>
      <c r="F130" s="55"/>
      <c r="G130" s="54"/>
    </row>
    <row r="131" spans="1:7" s="5" customFormat="1" x14ac:dyDescent="0.25">
      <c r="A131" s="53"/>
      <c r="B131" s="54"/>
      <c r="F131" s="55"/>
      <c r="G131" s="54"/>
    </row>
    <row r="132" spans="1:7" s="5" customFormat="1" x14ac:dyDescent="0.25">
      <c r="A132" s="53"/>
      <c r="B132" s="54"/>
      <c r="F132" s="55"/>
      <c r="G132" s="54"/>
    </row>
    <row r="133" spans="1:7" s="5" customFormat="1" x14ac:dyDescent="0.25">
      <c r="A133" s="53"/>
      <c r="B133" s="54"/>
      <c r="F133" s="55"/>
      <c r="G133" s="54"/>
    </row>
    <row r="134" spans="1:7" s="5" customFormat="1" x14ac:dyDescent="0.25">
      <c r="A134" s="53"/>
      <c r="B134" s="54"/>
      <c r="F134" s="55"/>
      <c r="G134" s="54"/>
    </row>
    <row r="135" spans="1:7" s="5" customFormat="1" x14ac:dyDescent="0.25">
      <c r="A135" s="53"/>
      <c r="B135" s="54"/>
      <c r="F135" s="55"/>
      <c r="G135" s="54"/>
    </row>
    <row r="136" spans="1:7" s="5" customFormat="1" x14ac:dyDescent="0.25">
      <c r="A136" s="53"/>
      <c r="B136" s="54"/>
      <c r="F136" s="55"/>
      <c r="G136" s="54"/>
    </row>
    <row r="137" spans="1:7" s="5" customFormat="1" x14ac:dyDescent="0.25">
      <c r="A137" s="53"/>
      <c r="B137" s="54"/>
      <c r="F137" s="55"/>
      <c r="G137" s="54"/>
    </row>
    <row r="138" spans="1:7" s="5" customFormat="1" x14ac:dyDescent="0.25">
      <c r="A138" s="53"/>
      <c r="B138" s="54"/>
      <c r="F138" s="55"/>
      <c r="G138" s="54"/>
    </row>
    <row r="139" spans="1:7" s="5" customFormat="1" x14ac:dyDescent="0.25">
      <c r="A139" s="53"/>
      <c r="B139" s="54"/>
      <c r="F139" s="55"/>
      <c r="G139" s="54"/>
    </row>
    <row r="140" spans="1:7" s="5" customFormat="1" x14ac:dyDescent="0.25">
      <c r="A140" s="53"/>
      <c r="B140" s="54"/>
      <c r="F140" s="55"/>
      <c r="G140" s="54"/>
    </row>
    <row r="141" spans="1:7" s="5" customFormat="1" x14ac:dyDescent="0.25">
      <c r="A141" s="53"/>
      <c r="B141" s="54"/>
      <c r="F141" s="55"/>
      <c r="G141" s="54"/>
    </row>
    <row r="142" spans="1:7" s="5" customFormat="1" x14ac:dyDescent="0.25">
      <c r="A142" s="53"/>
      <c r="B142" s="54"/>
      <c r="F142" s="55"/>
      <c r="G142" s="54"/>
    </row>
    <row r="143" spans="1:7" s="5" customFormat="1" x14ac:dyDescent="0.25">
      <c r="A143" s="53"/>
      <c r="B143" s="54"/>
      <c r="F143" s="55"/>
      <c r="G143" s="54"/>
    </row>
    <row r="144" spans="1:7" s="5" customFormat="1" x14ac:dyDescent="0.25">
      <c r="A144" s="53"/>
      <c r="B144" s="54"/>
      <c r="F144" s="55"/>
      <c r="G144" s="54"/>
    </row>
    <row r="145" spans="1:7" s="5" customFormat="1" x14ac:dyDescent="0.25">
      <c r="A145" s="53"/>
      <c r="B145" s="54"/>
      <c r="F145" s="55"/>
      <c r="G145" s="54"/>
    </row>
    <row r="146" spans="1:7" s="5" customFormat="1" x14ac:dyDescent="0.25">
      <c r="A146" s="53"/>
      <c r="B146" s="54"/>
      <c r="F146" s="55"/>
      <c r="G146" s="54"/>
    </row>
    <row r="147" spans="1:7" s="5" customFormat="1" x14ac:dyDescent="0.25">
      <c r="A147" s="53"/>
      <c r="B147" s="54"/>
      <c r="F147" s="55"/>
      <c r="G147" s="54"/>
    </row>
    <row r="148" spans="1:7" s="5" customFormat="1" x14ac:dyDescent="0.25">
      <c r="A148" s="53"/>
      <c r="B148" s="54"/>
      <c r="F148" s="55"/>
      <c r="G148" s="54"/>
    </row>
    <row r="149" spans="1:7" s="5" customFormat="1" x14ac:dyDescent="0.25">
      <c r="A149" s="53"/>
      <c r="B149" s="54"/>
      <c r="F149" s="55"/>
      <c r="G149" s="54"/>
    </row>
    <row r="150" spans="1:7" s="5" customFormat="1" x14ac:dyDescent="0.25">
      <c r="A150" s="53"/>
      <c r="B150" s="54"/>
      <c r="F150" s="55"/>
      <c r="G150" s="54"/>
    </row>
    <row r="151" spans="1:7" s="5" customFormat="1" x14ac:dyDescent="0.25">
      <c r="A151" s="53"/>
      <c r="B151" s="54"/>
      <c r="F151" s="55"/>
      <c r="G151" s="54"/>
    </row>
    <row r="152" spans="1:7" s="5" customFormat="1" x14ac:dyDescent="0.25">
      <c r="A152" s="53"/>
      <c r="B152" s="54"/>
      <c r="F152" s="55"/>
      <c r="G152" s="54"/>
    </row>
    <row r="153" spans="1:7" s="5" customFormat="1" x14ac:dyDescent="0.25">
      <c r="A153" s="53"/>
      <c r="B153" s="54"/>
      <c r="F153" s="55"/>
      <c r="G153" s="54"/>
    </row>
    <row r="154" spans="1:7" s="5" customFormat="1" x14ac:dyDescent="0.25">
      <c r="A154" s="53"/>
      <c r="B154" s="54"/>
      <c r="F154" s="55"/>
      <c r="G154" s="54"/>
    </row>
    <row r="155" spans="1:7" s="5" customFormat="1" x14ac:dyDescent="0.25">
      <c r="A155" s="53"/>
      <c r="B155" s="54"/>
      <c r="F155" s="55"/>
      <c r="G155" s="54"/>
    </row>
    <row r="156" spans="1:7" s="5" customFormat="1" x14ac:dyDescent="0.25">
      <c r="A156" s="53"/>
      <c r="B156" s="54"/>
      <c r="F156" s="55"/>
      <c r="G156" s="54"/>
    </row>
    <row r="157" spans="1:7" s="5" customFormat="1" x14ac:dyDescent="0.25">
      <c r="A157" s="53"/>
      <c r="B157" s="54"/>
      <c r="F157" s="55"/>
      <c r="G157" s="54"/>
    </row>
    <row r="158" spans="1:7" s="5" customFormat="1" x14ac:dyDescent="0.25">
      <c r="A158" s="53"/>
      <c r="B158" s="54"/>
      <c r="F158" s="55"/>
      <c r="G158" s="54"/>
    </row>
    <row r="159" spans="1:7" s="5" customFormat="1" x14ac:dyDescent="0.25">
      <c r="A159" s="53"/>
      <c r="B159" s="54"/>
      <c r="F159" s="55"/>
      <c r="G159" s="54"/>
    </row>
    <row r="160" spans="1:7" s="5" customFormat="1" x14ac:dyDescent="0.25">
      <c r="A160" s="53"/>
      <c r="B160" s="54"/>
      <c r="F160" s="55"/>
      <c r="G160" s="54"/>
    </row>
    <row r="161" spans="1:7" s="5" customFormat="1" x14ac:dyDescent="0.25">
      <c r="A161" s="53"/>
      <c r="B161" s="54"/>
      <c r="F161" s="55"/>
      <c r="G161" s="54"/>
    </row>
    <row r="162" spans="1:7" s="5" customFormat="1" x14ac:dyDescent="0.25">
      <c r="A162" s="53"/>
      <c r="B162" s="54"/>
      <c r="F162" s="55"/>
      <c r="G162" s="54"/>
    </row>
    <row r="163" spans="1:7" s="5" customFormat="1" x14ac:dyDescent="0.25">
      <c r="A163" s="53"/>
      <c r="B163" s="54"/>
      <c r="F163" s="55"/>
      <c r="G163" s="54"/>
    </row>
    <row r="164" spans="1:7" s="5" customFormat="1" x14ac:dyDescent="0.25">
      <c r="A164" s="53"/>
      <c r="B164" s="54"/>
      <c r="F164" s="55"/>
      <c r="G164" s="54"/>
    </row>
    <row r="165" spans="1:7" s="5" customFormat="1" x14ac:dyDescent="0.25">
      <c r="A165" s="53"/>
      <c r="B165" s="54"/>
      <c r="F165" s="55"/>
      <c r="G165" s="54"/>
    </row>
    <row r="166" spans="1:7" s="5" customFormat="1" x14ac:dyDescent="0.25">
      <c r="A166" s="53"/>
      <c r="B166" s="54"/>
      <c r="F166" s="55"/>
      <c r="G166" s="54"/>
    </row>
    <row r="167" spans="1:7" s="5" customFormat="1" x14ac:dyDescent="0.25">
      <c r="A167" s="53"/>
      <c r="B167" s="54"/>
      <c r="F167" s="55"/>
      <c r="G167" s="54"/>
    </row>
    <row r="168" spans="1:7" s="5" customFormat="1" x14ac:dyDescent="0.25">
      <c r="A168" s="53"/>
      <c r="B168" s="54"/>
      <c r="F168" s="55"/>
      <c r="G168" s="54"/>
    </row>
    <row r="169" spans="1:7" s="5" customFormat="1" x14ac:dyDescent="0.25">
      <c r="A169" s="53"/>
      <c r="B169" s="54"/>
      <c r="F169" s="55"/>
      <c r="G169" s="54"/>
    </row>
    <row r="170" spans="1:7" s="5" customFormat="1" x14ac:dyDescent="0.25">
      <c r="A170" s="53"/>
      <c r="B170" s="54"/>
      <c r="F170" s="55"/>
      <c r="G170" s="54"/>
    </row>
  </sheetData>
  <mergeCells count="1">
    <mergeCell ref="E90:G9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20"/>
  <sheetViews>
    <sheetView zoomScale="70" zoomScaleNormal="70" workbookViewId="0">
      <selection activeCell="B2" sqref="B2:C2"/>
    </sheetView>
  </sheetViews>
  <sheetFormatPr defaultRowHeight="18" x14ac:dyDescent="0.25"/>
  <cols>
    <col min="1" max="1" width="58.85546875" style="60" customWidth="1"/>
    <col min="2" max="2" width="21.7109375" style="6" customWidth="1"/>
    <col min="3" max="3" width="25.28515625" style="61" customWidth="1"/>
    <col min="4" max="4" width="27.5703125" style="6" customWidth="1"/>
    <col min="5" max="5" width="33.42578125" style="6" customWidth="1"/>
    <col min="6" max="6" width="46.85546875" style="6" customWidth="1"/>
    <col min="7" max="7" width="28" style="62" customWidth="1"/>
    <col min="8" max="8" width="24.42578125" style="6" customWidth="1"/>
    <col min="9" max="9" width="11.28515625" style="6" customWidth="1"/>
    <col min="10" max="10" width="18" style="6" customWidth="1"/>
    <col min="11" max="12" width="9.140625" style="4"/>
    <col min="13" max="71" width="9.140625" style="5"/>
    <col min="72" max="16384" width="9.140625" style="6"/>
  </cols>
  <sheetData>
    <row r="1" spans="1:71" ht="54.75" thickBot="1" x14ac:dyDescent="0.3">
      <c r="A1" s="1" t="s">
        <v>1</v>
      </c>
      <c r="B1" s="2" t="s">
        <v>96</v>
      </c>
      <c r="C1" s="2" t="s">
        <v>2</v>
      </c>
      <c r="D1" s="2" t="s">
        <v>10</v>
      </c>
      <c r="E1" s="2" t="s">
        <v>3</v>
      </c>
      <c r="F1" s="2" t="s">
        <v>4</v>
      </c>
      <c r="G1" s="2" t="s">
        <v>5</v>
      </c>
      <c r="H1" s="2" t="s">
        <v>6</v>
      </c>
      <c r="I1" s="141" t="s">
        <v>7</v>
      </c>
      <c r="J1" s="2" t="s">
        <v>8</v>
      </c>
      <c r="K1" s="3"/>
    </row>
    <row r="2" spans="1:71" ht="26.25" x14ac:dyDescent="0.4">
      <c r="A2" s="259" t="s">
        <v>49</v>
      </c>
      <c r="B2" s="260">
        <f>SUM(B3:B24)</f>
        <v>91364.52</v>
      </c>
      <c r="C2" s="260">
        <f>SUM(C3:C24)</f>
        <v>140000</v>
      </c>
      <c r="D2" s="261">
        <f>SUM(D3:D24)</f>
        <v>228390</v>
      </c>
      <c r="E2" s="262"/>
      <c r="F2" s="262"/>
      <c r="G2" s="263">
        <f>B2+C2-D2</f>
        <v>2974.5200000000186</v>
      </c>
      <c r="H2" s="264">
        <f>SUM(H3:H24)</f>
        <v>0</v>
      </c>
      <c r="I2" s="270">
        <f t="shared" ref="I2:I25" si="0">H2/D2</f>
        <v>0</v>
      </c>
      <c r="J2" s="262"/>
      <c r="K2" s="265"/>
    </row>
    <row r="3" spans="1:71" s="305" customFormat="1" ht="50.25" customHeight="1" x14ac:dyDescent="0.25">
      <c r="A3" s="304" t="s">
        <v>68</v>
      </c>
      <c r="B3" s="310">
        <v>91364.52</v>
      </c>
      <c r="C3" s="301">
        <v>140000</v>
      </c>
      <c r="D3" s="302">
        <v>60703</v>
      </c>
      <c r="E3" s="305" t="s">
        <v>106</v>
      </c>
      <c r="F3" s="305" t="s">
        <v>107</v>
      </c>
      <c r="G3" s="306"/>
      <c r="H3" s="92"/>
      <c r="I3" s="307">
        <f t="shared" si="0"/>
        <v>0</v>
      </c>
      <c r="K3" s="308"/>
      <c r="L3" s="308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</row>
    <row r="4" spans="1:71" x14ac:dyDescent="0.25">
      <c r="A4" s="271"/>
      <c r="B4" s="98"/>
      <c r="C4" s="40"/>
      <c r="D4" s="98">
        <v>16398</v>
      </c>
      <c r="E4" s="6" t="s">
        <v>106</v>
      </c>
      <c r="F4" s="6" t="s">
        <v>113</v>
      </c>
      <c r="G4" s="272"/>
      <c r="H4" s="99"/>
      <c r="I4" s="273">
        <f t="shared" si="0"/>
        <v>0</v>
      </c>
    </row>
    <row r="5" spans="1:71" x14ac:dyDescent="0.25">
      <c r="A5" s="271"/>
      <c r="B5" s="98"/>
      <c r="C5" s="40"/>
      <c r="D5" s="98">
        <v>9208</v>
      </c>
      <c r="E5" s="6" t="s">
        <v>159</v>
      </c>
      <c r="F5" s="305" t="s">
        <v>107</v>
      </c>
      <c r="G5" s="272"/>
      <c r="H5" s="99"/>
      <c r="I5" s="273">
        <f t="shared" si="0"/>
        <v>0</v>
      </c>
    </row>
    <row r="6" spans="1:71" x14ac:dyDescent="0.25">
      <c r="A6" s="271"/>
      <c r="B6" s="98"/>
      <c r="C6" s="40"/>
      <c r="D6" s="98">
        <v>2620</v>
      </c>
      <c r="E6" s="6" t="s">
        <v>159</v>
      </c>
      <c r="F6" s="6" t="s">
        <v>113</v>
      </c>
      <c r="G6" s="272"/>
      <c r="H6" s="99"/>
      <c r="I6" s="273">
        <f t="shared" si="0"/>
        <v>0</v>
      </c>
    </row>
    <row r="7" spans="1:71" x14ac:dyDescent="0.25">
      <c r="A7" s="271"/>
      <c r="B7" s="98"/>
      <c r="C7" s="40"/>
      <c r="D7" s="98">
        <v>5559</v>
      </c>
      <c r="E7" s="6" t="s">
        <v>163</v>
      </c>
      <c r="F7" s="305" t="s">
        <v>107</v>
      </c>
      <c r="G7" s="272"/>
      <c r="H7" s="99"/>
      <c r="I7" s="273">
        <f t="shared" si="0"/>
        <v>0</v>
      </c>
    </row>
    <row r="8" spans="1:71" x14ac:dyDescent="0.25">
      <c r="A8" s="271"/>
      <c r="B8" s="98"/>
      <c r="C8" s="40"/>
      <c r="D8" s="98">
        <v>10257</v>
      </c>
      <c r="E8" s="6" t="s">
        <v>162</v>
      </c>
      <c r="F8" s="305" t="s">
        <v>107</v>
      </c>
      <c r="G8" s="272"/>
      <c r="H8" s="99"/>
      <c r="I8" s="273">
        <f t="shared" si="0"/>
        <v>0</v>
      </c>
    </row>
    <row r="9" spans="1:71" x14ac:dyDescent="0.25">
      <c r="A9" s="271"/>
      <c r="B9" s="98"/>
      <c r="C9" s="40"/>
      <c r="D9" s="98">
        <v>2460</v>
      </c>
      <c r="E9" s="6" t="s">
        <v>162</v>
      </c>
      <c r="F9" s="6" t="s">
        <v>113</v>
      </c>
      <c r="G9" s="272"/>
      <c r="H9" s="99"/>
      <c r="I9" s="273">
        <f t="shared" si="0"/>
        <v>0</v>
      </c>
    </row>
    <row r="10" spans="1:71" x14ac:dyDescent="0.25">
      <c r="A10" s="271"/>
      <c r="B10" s="98"/>
      <c r="C10" s="40"/>
      <c r="D10" s="98">
        <v>9666</v>
      </c>
      <c r="E10" s="6" t="s">
        <v>171</v>
      </c>
      <c r="F10" s="305" t="s">
        <v>107</v>
      </c>
      <c r="G10" s="272"/>
      <c r="H10" s="99"/>
      <c r="I10" s="273">
        <f t="shared" si="0"/>
        <v>0</v>
      </c>
    </row>
    <row r="11" spans="1:71" x14ac:dyDescent="0.25">
      <c r="A11" s="271"/>
      <c r="B11" s="98"/>
      <c r="C11" s="40"/>
      <c r="D11" s="98">
        <v>3192</v>
      </c>
      <c r="E11" s="6" t="s">
        <v>172</v>
      </c>
      <c r="F11" s="6" t="s">
        <v>113</v>
      </c>
      <c r="G11" s="272"/>
      <c r="H11" s="99"/>
      <c r="I11" s="273">
        <f t="shared" si="0"/>
        <v>0</v>
      </c>
    </row>
    <row r="12" spans="1:71" x14ac:dyDescent="0.25">
      <c r="A12" s="271"/>
      <c r="B12" s="98"/>
      <c r="C12" s="40"/>
      <c r="D12" s="98">
        <v>10849</v>
      </c>
      <c r="E12" s="6" t="s">
        <v>178</v>
      </c>
      <c r="F12" s="305" t="s">
        <v>107</v>
      </c>
      <c r="G12" s="272"/>
      <c r="H12" s="99"/>
      <c r="I12" s="273">
        <f t="shared" si="0"/>
        <v>0</v>
      </c>
    </row>
    <row r="13" spans="1:71" x14ac:dyDescent="0.25">
      <c r="A13" s="271"/>
      <c r="B13" s="98"/>
      <c r="C13" s="40"/>
      <c r="D13" s="98">
        <v>3034</v>
      </c>
      <c r="E13" s="6" t="s">
        <v>179</v>
      </c>
      <c r="F13" s="6" t="s">
        <v>113</v>
      </c>
      <c r="G13" s="272"/>
      <c r="H13" s="99"/>
      <c r="I13" s="273">
        <f t="shared" si="0"/>
        <v>0</v>
      </c>
    </row>
    <row r="14" spans="1:71" x14ac:dyDescent="0.25">
      <c r="A14" s="271"/>
      <c r="B14" s="98"/>
      <c r="C14" s="40"/>
      <c r="D14" s="98">
        <v>2722</v>
      </c>
      <c r="E14" s="6" t="s">
        <v>190</v>
      </c>
      <c r="F14" s="6" t="s">
        <v>113</v>
      </c>
      <c r="G14" s="272"/>
      <c r="H14" s="99"/>
      <c r="I14" s="273">
        <f t="shared" si="0"/>
        <v>0</v>
      </c>
    </row>
    <row r="15" spans="1:71" x14ac:dyDescent="0.25">
      <c r="A15" s="271" t="s">
        <v>197</v>
      </c>
      <c r="B15" s="98"/>
      <c r="C15" s="40"/>
      <c r="D15" s="98">
        <v>8800</v>
      </c>
      <c r="E15" s="6" t="s">
        <v>195</v>
      </c>
      <c r="F15" s="6" t="s">
        <v>196</v>
      </c>
      <c r="G15" s="272"/>
      <c r="H15" s="99"/>
      <c r="I15" s="273">
        <f t="shared" si="0"/>
        <v>0</v>
      </c>
    </row>
    <row r="16" spans="1:71" x14ac:dyDescent="0.25">
      <c r="A16" s="271"/>
      <c r="B16" s="98"/>
      <c r="C16" s="40"/>
      <c r="D16" s="98">
        <v>2922</v>
      </c>
      <c r="E16" s="6" t="s">
        <v>198</v>
      </c>
      <c r="F16" s="6" t="s">
        <v>113</v>
      </c>
      <c r="G16" s="272"/>
      <c r="H16" s="99"/>
      <c r="I16" s="273">
        <f t="shared" si="0"/>
        <v>0</v>
      </c>
    </row>
    <row r="17" spans="1:71" x14ac:dyDescent="0.25">
      <c r="A17" s="271"/>
      <c r="B17" s="98"/>
      <c r="C17" s="40"/>
      <c r="D17" s="98"/>
      <c r="G17" s="272"/>
      <c r="H17" s="99"/>
      <c r="I17" s="273" t="e">
        <f t="shared" si="0"/>
        <v>#DIV/0!</v>
      </c>
    </row>
    <row r="18" spans="1:71" x14ac:dyDescent="0.25">
      <c r="A18" s="271" t="s">
        <v>202</v>
      </c>
      <c r="B18" s="98"/>
      <c r="C18" s="40"/>
      <c r="D18" s="98">
        <v>15000</v>
      </c>
      <c r="E18" s="6" t="s">
        <v>201</v>
      </c>
      <c r="F18" s="6" t="s">
        <v>157</v>
      </c>
      <c r="G18" s="272"/>
      <c r="H18" s="99"/>
      <c r="I18" s="273">
        <f t="shared" si="0"/>
        <v>0</v>
      </c>
    </row>
    <row r="19" spans="1:71" x14ac:dyDescent="0.25">
      <c r="A19" s="271" t="s">
        <v>203</v>
      </c>
      <c r="B19" s="98"/>
      <c r="C19" s="40"/>
      <c r="D19" s="98">
        <v>10000</v>
      </c>
      <c r="E19" s="6" t="s">
        <v>204</v>
      </c>
      <c r="F19" s="6" t="s">
        <v>157</v>
      </c>
      <c r="G19" s="272"/>
      <c r="H19" s="99"/>
      <c r="I19" s="273">
        <f t="shared" si="0"/>
        <v>0</v>
      </c>
    </row>
    <row r="20" spans="1:71" x14ac:dyDescent="0.25">
      <c r="A20" s="271" t="s">
        <v>205</v>
      </c>
      <c r="B20" s="98"/>
      <c r="C20" s="40"/>
      <c r="D20" s="98">
        <v>15000</v>
      </c>
      <c r="E20" s="6" t="s">
        <v>206</v>
      </c>
      <c r="F20" s="6" t="s">
        <v>157</v>
      </c>
      <c r="G20" s="272"/>
      <c r="H20" s="99"/>
      <c r="I20" s="273">
        <f t="shared" si="0"/>
        <v>0</v>
      </c>
    </row>
    <row r="21" spans="1:71" x14ac:dyDescent="0.25">
      <c r="A21" s="271" t="s">
        <v>211</v>
      </c>
      <c r="B21" s="98"/>
      <c r="C21" s="40"/>
      <c r="D21" s="98">
        <v>40000</v>
      </c>
      <c r="E21" s="6" t="s">
        <v>209</v>
      </c>
      <c r="F21" s="6" t="s">
        <v>210</v>
      </c>
      <c r="G21" s="272"/>
      <c r="H21" s="99"/>
      <c r="I21" s="273">
        <f t="shared" si="0"/>
        <v>0</v>
      </c>
    </row>
    <row r="22" spans="1:71" x14ac:dyDescent="0.25">
      <c r="A22" s="271"/>
      <c r="B22" s="98"/>
      <c r="C22" s="40"/>
      <c r="D22" s="98"/>
      <c r="G22" s="272"/>
      <c r="H22" s="99"/>
      <c r="I22" s="273" t="e">
        <f t="shared" si="0"/>
        <v>#DIV/0!</v>
      </c>
    </row>
    <row r="23" spans="1:71" x14ac:dyDescent="0.25">
      <c r="A23" s="271"/>
      <c r="B23" s="98"/>
      <c r="C23" s="40"/>
      <c r="D23" s="98"/>
      <c r="G23" s="272"/>
      <c r="H23" s="99"/>
      <c r="I23" s="273" t="e">
        <f t="shared" si="0"/>
        <v>#DIV/0!</v>
      </c>
    </row>
    <row r="24" spans="1:71" ht="18.75" thickBot="1" x14ac:dyDescent="0.3">
      <c r="A24" s="274"/>
      <c r="B24" s="94"/>
      <c r="C24" s="36"/>
      <c r="D24" s="94"/>
      <c r="E24" s="107"/>
      <c r="F24" s="107"/>
      <c r="G24" s="275"/>
      <c r="H24" s="95"/>
      <c r="I24" s="276" t="e">
        <f t="shared" si="0"/>
        <v>#DIV/0!</v>
      </c>
      <c r="J24" s="107"/>
      <c r="K24" s="277"/>
    </row>
    <row r="25" spans="1:71" s="49" customFormat="1" ht="72" customHeight="1" thickBot="1" x14ac:dyDescent="0.45">
      <c r="A25" s="266" t="s">
        <v>23</v>
      </c>
      <c r="B25" s="267">
        <f>B2</f>
        <v>91364.52</v>
      </c>
      <c r="C25" s="267">
        <f t="shared" ref="C25:H25" si="1">C2</f>
        <v>140000</v>
      </c>
      <c r="D25" s="267">
        <f t="shared" si="1"/>
        <v>228390</v>
      </c>
      <c r="E25" s="267"/>
      <c r="F25" s="267"/>
      <c r="G25" s="267">
        <f t="shared" si="1"/>
        <v>2974.5200000000186</v>
      </c>
      <c r="H25" s="267">
        <f t="shared" si="1"/>
        <v>0</v>
      </c>
      <c r="I25" s="278">
        <f t="shared" si="0"/>
        <v>0</v>
      </c>
      <c r="J25" s="268"/>
      <c r="K25" s="269"/>
      <c r="L25" s="48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spans="1:71" s="5" customFormat="1" x14ac:dyDescent="0.25">
      <c r="A26" s="53"/>
      <c r="C26" s="54"/>
      <c r="G26" s="55"/>
      <c r="L26" s="56"/>
    </row>
    <row r="27" spans="1:71" s="5" customFormat="1" x14ac:dyDescent="0.25">
      <c r="A27" s="57" t="s">
        <v>24</v>
      </c>
      <c r="B27" s="132"/>
      <c r="C27" s="54"/>
      <c r="G27" s="55"/>
      <c r="L27" s="56"/>
    </row>
    <row r="28" spans="1:71" s="5" customFormat="1" x14ac:dyDescent="0.25">
      <c r="A28" s="57"/>
      <c r="B28" s="132"/>
      <c r="C28" s="54"/>
      <c r="G28" s="55"/>
      <c r="L28" s="56"/>
    </row>
    <row r="29" spans="1:71" s="5" customFormat="1" x14ac:dyDescent="0.25">
      <c r="A29" s="57" t="s">
        <v>25</v>
      </c>
      <c r="B29" s="132">
        <f>SUM(B30:B43)</f>
        <v>0</v>
      </c>
      <c r="C29" s="54"/>
      <c r="G29" s="55"/>
      <c r="L29" s="56"/>
    </row>
    <row r="30" spans="1:71" s="5" customFormat="1" x14ac:dyDescent="0.25">
      <c r="A30" s="58"/>
      <c r="B30" s="132"/>
      <c r="C30" s="54"/>
      <c r="G30" s="55"/>
      <c r="L30" s="56"/>
    </row>
    <row r="31" spans="1:71" s="5" customFormat="1" x14ac:dyDescent="0.25">
      <c r="A31" s="58"/>
      <c r="B31" s="132"/>
      <c r="C31" s="54"/>
      <c r="G31" s="55"/>
      <c r="L31" s="56"/>
    </row>
    <row r="32" spans="1:71" s="5" customFormat="1" x14ac:dyDescent="0.25">
      <c r="A32" s="58"/>
      <c r="B32" s="132"/>
      <c r="C32" s="54"/>
      <c r="G32" s="55"/>
      <c r="L32" s="56"/>
    </row>
    <row r="33" spans="1:12" s="5" customFormat="1" x14ac:dyDescent="0.25">
      <c r="A33" s="58"/>
      <c r="B33" s="132"/>
      <c r="C33" s="54"/>
      <c r="G33" s="55"/>
      <c r="L33" s="56"/>
    </row>
    <row r="34" spans="1:12" s="5" customFormat="1" x14ac:dyDescent="0.25">
      <c r="A34" s="58"/>
      <c r="B34" s="132"/>
      <c r="C34" s="54"/>
      <c r="G34" s="55"/>
      <c r="L34" s="56"/>
    </row>
    <row r="35" spans="1:12" s="5" customFormat="1" x14ac:dyDescent="0.25">
      <c r="A35" s="58"/>
      <c r="B35" s="132"/>
      <c r="C35" s="54"/>
      <c r="G35" s="55"/>
      <c r="L35" s="56"/>
    </row>
    <row r="36" spans="1:12" s="5" customFormat="1" x14ac:dyDescent="0.25">
      <c r="A36" s="58"/>
      <c r="B36" s="132"/>
      <c r="C36" s="54"/>
      <c r="G36" s="55"/>
      <c r="L36" s="56"/>
    </row>
    <row r="37" spans="1:12" s="5" customFormat="1" x14ac:dyDescent="0.25">
      <c r="A37" s="58"/>
      <c r="B37" s="132"/>
      <c r="C37" s="54"/>
      <c r="G37" s="55"/>
      <c r="L37" s="56"/>
    </row>
    <row r="38" spans="1:12" s="5" customFormat="1" x14ac:dyDescent="0.25">
      <c r="A38" s="58"/>
      <c r="B38" s="132"/>
      <c r="C38" s="54"/>
      <c r="G38" s="55"/>
      <c r="L38" s="56"/>
    </row>
    <row r="39" spans="1:12" s="5" customFormat="1" x14ac:dyDescent="0.25">
      <c r="A39" s="58"/>
      <c r="B39" s="132"/>
      <c r="C39" s="54"/>
      <c r="G39" s="55"/>
      <c r="L39" s="56"/>
    </row>
    <row r="40" spans="1:12" s="5" customFormat="1" x14ac:dyDescent="0.25">
      <c r="A40" s="58"/>
      <c r="B40" s="132"/>
      <c r="C40" s="54"/>
      <c r="G40" s="55"/>
      <c r="L40" s="56"/>
    </row>
    <row r="41" spans="1:12" s="5" customFormat="1" x14ac:dyDescent="0.25">
      <c r="A41" s="58"/>
      <c r="B41" s="132"/>
      <c r="C41" s="54"/>
      <c r="G41" s="55"/>
      <c r="L41" s="56"/>
    </row>
    <row r="42" spans="1:12" s="5" customFormat="1" x14ac:dyDescent="0.25">
      <c r="A42" s="57"/>
      <c r="B42" s="132"/>
      <c r="C42" s="54"/>
      <c r="G42" s="55"/>
      <c r="L42" s="56"/>
    </row>
    <row r="43" spans="1:12" s="5" customFormat="1" x14ac:dyDescent="0.25">
      <c r="A43" s="57"/>
      <c r="B43" s="132"/>
      <c r="C43" s="54"/>
      <c r="G43" s="55"/>
      <c r="L43" s="56"/>
    </row>
    <row r="44" spans="1:12" s="5" customFormat="1" x14ac:dyDescent="0.25">
      <c r="A44" s="53"/>
      <c r="B44" s="54"/>
      <c r="C44" s="54"/>
      <c r="G44" s="55"/>
      <c r="L44" s="56"/>
    </row>
    <row r="45" spans="1:12" s="5" customFormat="1" x14ac:dyDescent="0.25">
      <c r="A45" s="59"/>
      <c r="B45" s="133">
        <f>B27+B29-B25</f>
        <v>-91364.52</v>
      </c>
      <c r="C45" s="54"/>
      <c r="G45" s="55"/>
      <c r="L45" s="56"/>
    </row>
    <row r="46" spans="1:12" s="5" customFormat="1" x14ac:dyDescent="0.25">
      <c r="A46" s="53"/>
      <c r="C46" s="54"/>
      <c r="G46" s="55"/>
      <c r="L46" s="56"/>
    </row>
    <row r="47" spans="1:12" s="5" customFormat="1" x14ac:dyDescent="0.25">
      <c r="A47" s="53"/>
      <c r="C47" s="54"/>
      <c r="G47" s="55"/>
      <c r="L47" s="56"/>
    </row>
    <row r="48" spans="1:12" s="5" customFormat="1" x14ac:dyDescent="0.25">
      <c r="A48" s="53"/>
      <c r="C48" s="54"/>
      <c r="G48" s="55"/>
      <c r="L48" s="56"/>
    </row>
    <row r="49" spans="1:12" s="5" customFormat="1" x14ac:dyDescent="0.25">
      <c r="A49" s="53"/>
      <c r="C49" s="54"/>
      <c r="G49" s="55"/>
      <c r="L49" s="56"/>
    </row>
    <row r="50" spans="1:12" s="5" customFormat="1" x14ac:dyDescent="0.25">
      <c r="A50" s="53"/>
      <c r="C50" s="54"/>
      <c r="G50" s="55"/>
      <c r="L50" s="56"/>
    </row>
    <row r="51" spans="1:12" s="5" customFormat="1" x14ac:dyDescent="0.25">
      <c r="A51" s="53"/>
      <c r="C51" s="54"/>
      <c r="G51" s="55"/>
      <c r="L51" s="56"/>
    </row>
    <row r="52" spans="1:12" s="5" customFormat="1" x14ac:dyDescent="0.25">
      <c r="A52" s="53"/>
      <c r="C52" s="54"/>
      <c r="G52" s="55"/>
      <c r="L52" s="56"/>
    </row>
    <row r="53" spans="1:12" s="5" customFormat="1" x14ac:dyDescent="0.25">
      <c r="A53" s="53"/>
      <c r="C53" s="54"/>
      <c r="G53" s="55"/>
      <c r="L53" s="56"/>
    </row>
    <row r="54" spans="1:12" s="5" customFormat="1" x14ac:dyDescent="0.25">
      <c r="A54" s="53"/>
      <c r="C54" s="54"/>
      <c r="G54" s="55"/>
      <c r="L54" s="56"/>
    </row>
    <row r="55" spans="1:12" s="5" customFormat="1" x14ac:dyDescent="0.25">
      <c r="A55" s="53"/>
      <c r="C55" s="54"/>
      <c r="G55" s="55"/>
      <c r="L55" s="56"/>
    </row>
    <row r="56" spans="1:12" s="5" customFormat="1" x14ac:dyDescent="0.25">
      <c r="A56" s="53"/>
      <c r="C56" s="54"/>
      <c r="G56" s="55"/>
      <c r="L56" s="56"/>
    </row>
    <row r="57" spans="1:12" s="5" customFormat="1" x14ac:dyDescent="0.25">
      <c r="A57" s="53"/>
      <c r="C57" s="54"/>
      <c r="G57" s="55"/>
      <c r="L57" s="56"/>
    </row>
    <row r="58" spans="1:12" s="5" customFormat="1" x14ac:dyDescent="0.25">
      <c r="A58" s="53"/>
      <c r="C58" s="54"/>
      <c r="G58" s="55"/>
      <c r="L58" s="56"/>
    </row>
    <row r="59" spans="1:12" s="5" customFormat="1" x14ac:dyDescent="0.25">
      <c r="A59" s="53"/>
      <c r="C59" s="54"/>
      <c r="G59" s="55"/>
      <c r="L59" s="56"/>
    </row>
    <row r="60" spans="1:12" s="5" customFormat="1" x14ac:dyDescent="0.25">
      <c r="A60" s="53"/>
      <c r="C60" s="54"/>
      <c r="G60" s="55"/>
      <c r="L60" s="56"/>
    </row>
    <row r="61" spans="1:12" s="5" customFormat="1" x14ac:dyDescent="0.25">
      <c r="A61" s="53"/>
      <c r="C61" s="54"/>
      <c r="G61" s="55"/>
      <c r="L61" s="56"/>
    </row>
    <row r="62" spans="1:12" s="5" customFormat="1" x14ac:dyDescent="0.25">
      <c r="A62" s="53"/>
      <c r="C62" s="54"/>
      <c r="G62" s="55"/>
      <c r="L62" s="56"/>
    </row>
    <row r="63" spans="1:12" s="5" customFormat="1" x14ac:dyDescent="0.25">
      <c r="A63" s="53"/>
      <c r="C63" s="54"/>
      <c r="G63" s="55"/>
      <c r="L63" s="56"/>
    </row>
    <row r="64" spans="1:12" s="5" customFormat="1" x14ac:dyDescent="0.25">
      <c r="A64" s="53"/>
      <c r="C64" s="54"/>
      <c r="G64" s="55"/>
      <c r="L64" s="56"/>
    </row>
    <row r="65" spans="1:12" s="5" customFormat="1" x14ac:dyDescent="0.25">
      <c r="A65" s="53"/>
      <c r="C65" s="54"/>
      <c r="G65" s="55"/>
      <c r="L65" s="56"/>
    </row>
    <row r="66" spans="1:12" s="5" customFormat="1" x14ac:dyDescent="0.25">
      <c r="A66" s="53"/>
      <c r="C66" s="54"/>
      <c r="G66" s="55"/>
      <c r="L66" s="56"/>
    </row>
    <row r="67" spans="1:12" s="5" customFormat="1" x14ac:dyDescent="0.25">
      <c r="A67" s="53"/>
      <c r="C67" s="54"/>
      <c r="G67" s="55"/>
      <c r="L67" s="56"/>
    </row>
    <row r="68" spans="1:12" s="5" customFormat="1" x14ac:dyDescent="0.25">
      <c r="A68" s="53"/>
      <c r="C68" s="54"/>
      <c r="G68" s="55"/>
      <c r="L68" s="56"/>
    </row>
    <row r="69" spans="1:12" s="5" customFormat="1" x14ac:dyDescent="0.25">
      <c r="A69" s="53"/>
      <c r="C69" s="54"/>
      <c r="G69" s="55"/>
      <c r="L69" s="56"/>
    </row>
    <row r="70" spans="1:12" s="5" customFormat="1" x14ac:dyDescent="0.25">
      <c r="A70" s="53"/>
      <c r="C70" s="54"/>
      <c r="G70" s="55"/>
      <c r="L70" s="56"/>
    </row>
    <row r="71" spans="1:12" s="5" customFormat="1" x14ac:dyDescent="0.25">
      <c r="A71" s="53"/>
      <c r="C71" s="54"/>
      <c r="G71" s="55"/>
      <c r="L71" s="56"/>
    </row>
    <row r="72" spans="1:12" s="5" customFormat="1" x14ac:dyDescent="0.25">
      <c r="A72" s="53"/>
      <c r="C72" s="54"/>
      <c r="G72" s="55"/>
      <c r="L72" s="56"/>
    </row>
    <row r="73" spans="1:12" s="5" customFormat="1" x14ac:dyDescent="0.25">
      <c r="A73" s="53"/>
      <c r="C73" s="54"/>
      <c r="G73" s="55"/>
      <c r="L73" s="56"/>
    </row>
    <row r="74" spans="1:12" s="5" customFormat="1" x14ac:dyDescent="0.25">
      <c r="A74" s="53"/>
      <c r="C74" s="54"/>
      <c r="G74" s="55"/>
      <c r="L74" s="56"/>
    </row>
    <row r="75" spans="1:12" s="5" customFormat="1" x14ac:dyDescent="0.25">
      <c r="A75" s="53"/>
      <c r="C75" s="54"/>
      <c r="G75" s="55"/>
      <c r="L75" s="56"/>
    </row>
    <row r="76" spans="1:12" s="5" customFormat="1" x14ac:dyDescent="0.25">
      <c r="A76" s="53"/>
      <c r="C76" s="54"/>
      <c r="G76" s="55"/>
      <c r="L76" s="56"/>
    </row>
    <row r="77" spans="1:12" s="5" customFormat="1" x14ac:dyDescent="0.25">
      <c r="A77" s="53"/>
      <c r="C77" s="54"/>
      <c r="G77" s="55"/>
      <c r="L77" s="56"/>
    </row>
    <row r="78" spans="1:12" s="5" customFormat="1" x14ac:dyDescent="0.25">
      <c r="A78" s="53"/>
      <c r="C78" s="54"/>
      <c r="G78" s="55"/>
      <c r="L78" s="56"/>
    </row>
    <row r="79" spans="1:12" s="5" customFormat="1" x14ac:dyDescent="0.25">
      <c r="A79" s="53"/>
      <c r="C79" s="54"/>
      <c r="G79" s="55"/>
      <c r="L79" s="56"/>
    </row>
    <row r="80" spans="1:12" s="5" customFormat="1" x14ac:dyDescent="0.25">
      <c r="A80" s="53"/>
      <c r="C80" s="54"/>
      <c r="G80" s="55"/>
      <c r="L80" s="56"/>
    </row>
    <row r="81" spans="1:12" s="5" customFormat="1" x14ac:dyDescent="0.25">
      <c r="A81" s="53"/>
      <c r="C81" s="54"/>
      <c r="G81" s="55"/>
      <c r="L81" s="56"/>
    </row>
    <row r="82" spans="1:12" s="5" customFormat="1" x14ac:dyDescent="0.25">
      <c r="A82" s="53"/>
      <c r="C82" s="54"/>
      <c r="G82" s="55"/>
      <c r="L82" s="56"/>
    </row>
    <row r="83" spans="1:12" s="5" customFormat="1" x14ac:dyDescent="0.25">
      <c r="A83" s="53"/>
      <c r="C83" s="54"/>
      <c r="G83" s="55"/>
      <c r="L83" s="56"/>
    </row>
    <row r="84" spans="1:12" s="5" customFormat="1" x14ac:dyDescent="0.25">
      <c r="A84" s="53"/>
      <c r="C84" s="54"/>
      <c r="G84" s="55"/>
      <c r="L84" s="56"/>
    </row>
    <row r="85" spans="1:12" s="5" customFormat="1" x14ac:dyDescent="0.25">
      <c r="A85" s="53"/>
      <c r="C85" s="54"/>
      <c r="G85" s="55"/>
      <c r="L85" s="56"/>
    </row>
    <row r="86" spans="1:12" s="5" customFormat="1" x14ac:dyDescent="0.25">
      <c r="A86" s="53"/>
      <c r="C86" s="54"/>
      <c r="G86" s="55"/>
      <c r="L86" s="56"/>
    </row>
    <row r="87" spans="1:12" s="5" customFormat="1" x14ac:dyDescent="0.25">
      <c r="A87" s="53"/>
      <c r="C87" s="54"/>
      <c r="G87" s="55"/>
      <c r="L87" s="56"/>
    </row>
    <row r="88" spans="1:12" s="5" customFormat="1" x14ac:dyDescent="0.25">
      <c r="A88" s="53"/>
      <c r="C88" s="54"/>
      <c r="G88" s="55"/>
      <c r="L88" s="56"/>
    </row>
    <row r="89" spans="1:12" s="5" customFormat="1" x14ac:dyDescent="0.25">
      <c r="A89" s="53"/>
      <c r="C89" s="54"/>
      <c r="G89" s="55"/>
      <c r="L89" s="56"/>
    </row>
    <row r="90" spans="1:12" s="5" customFormat="1" x14ac:dyDescent="0.25">
      <c r="A90" s="53"/>
      <c r="C90" s="54"/>
      <c r="G90" s="55"/>
      <c r="L90" s="56"/>
    </row>
    <row r="91" spans="1:12" s="5" customFormat="1" x14ac:dyDescent="0.25">
      <c r="A91" s="53"/>
      <c r="C91" s="54"/>
      <c r="G91" s="55"/>
      <c r="L91" s="56"/>
    </row>
    <row r="92" spans="1:12" s="5" customFormat="1" x14ac:dyDescent="0.25">
      <c r="A92" s="53"/>
      <c r="C92" s="54"/>
      <c r="G92" s="55"/>
      <c r="L92" s="56"/>
    </row>
    <row r="93" spans="1:12" s="5" customFormat="1" x14ac:dyDescent="0.25">
      <c r="A93" s="53"/>
      <c r="C93" s="54"/>
      <c r="G93" s="55"/>
      <c r="L93" s="56"/>
    </row>
    <row r="94" spans="1:12" s="5" customFormat="1" x14ac:dyDescent="0.25">
      <c r="A94" s="53"/>
      <c r="C94" s="54"/>
      <c r="G94" s="55"/>
      <c r="L94" s="56"/>
    </row>
    <row r="95" spans="1:12" s="5" customFormat="1" x14ac:dyDescent="0.25">
      <c r="A95" s="53"/>
      <c r="C95" s="54"/>
      <c r="G95" s="55"/>
      <c r="L95" s="56"/>
    </row>
    <row r="96" spans="1:12" s="5" customFormat="1" x14ac:dyDescent="0.25">
      <c r="A96" s="53"/>
      <c r="C96" s="54"/>
      <c r="G96" s="55"/>
      <c r="L96" s="56"/>
    </row>
    <row r="97" spans="1:12" s="5" customFormat="1" x14ac:dyDescent="0.25">
      <c r="A97" s="53"/>
      <c r="C97" s="54"/>
      <c r="G97" s="55"/>
      <c r="L97" s="56"/>
    </row>
    <row r="98" spans="1:12" s="5" customFormat="1" x14ac:dyDescent="0.25">
      <c r="A98" s="53"/>
      <c r="C98" s="54"/>
      <c r="G98" s="55"/>
      <c r="L98" s="56"/>
    </row>
    <row r="99" spans="1:12" s="5" customFormat="1" x14ac:dyDescent="0.25">
      <c r="A99" s="53"/>
      <c r="C99" s="54"/>
      <c r="G99" s="55"/>
      <c r="L99" s="56"/>
    </row>
    <row r="100" spans="1:12" s="5" customFormat="1" x14ac:dyDescent="0.25">
      <c r="A100" s="53"/>
      <c r="C100" s="54"/>
      <c r="G100" s="55"/>
      <c r="L100" s="56"/>
    </row>
    <row r="101" spans="1:12" s="5" customFormat="1" x14ac:dyDescent="0.25">
      <c r="A101" s="53"/>
      <c r="C101" s="54"/>
      <c r="G101" s="55"/>
      <c r="L101" s="56"/>
    </row>
    <row r="102" spans="1:12" s="5" customFormat="1" x14ac:dyDescent="0.25">
      <c r="A102" s="53"/>
      <c r="C102" s="54"/>
      <c r="G102" s="55"/>
      <c r="L102" s="56"/>
    </row>
    <row r="103" spans="1:12" s="5" customFormat="1" x14ac:dyDescent="0.25">
      <c r="A103" s="53"/>
      <c r="C103" s="54"/>
      <c r="G103" s="55"/>
      <c r="L103" s="56"/>
    </row>
    <row r="104" spans="1:12" s="5" customFormat="1" x14ac:dyDescent="0.25">
      <c r="A104" s="53"/>
      <c r="C104" s="54"/>
      <c r="G104" s="55"/>
      <c r="L104" s="56"/>
    </row>
    <row r="105" spans="1:12" s="5" customFormat="1" x14ac:dyDescent="0.25">
      <c r="A105" s="53"/>
      <c r="C105" s="54"/>
      <c r="G105" s="55"/>
      <c r="L105" s="56"/>
    </row>
    <row r="106" spans="1:12" s="5" customFormat="1" x14ac:dyDescent="0.25">
      <c r="A106" s="53"/>
      <c r="C106" s="54"/>
      <c r="G106" s="55"/>
      <c r="L106" s="56"/>
    </row>
    <row r="107" spans="1:12" s="5" customFormat="1" x14ac:dyDescent="0.25">
      <c r="A107" s="53"/>
      <c r="C107" s="54"/>
      <c r="G107" s="55"/>
      <c r="L107" s="56"/>
    </row>
    <row r="108" spans="1:12" s="5" customFormat="1" x14ac:dyDescent="0.25">
      <c r="A108" s="53"/>
      <c r="C108" s="54"/>
      <c r="G108" s="55"/>
      <c r="L108" s="56"/>
    </row>
    <row r="109" spans="1:12" s="5" customFormat="1" x14ac:dyDescent="0.25">
      <c r="A109" s="53"/>
      <c r="C109" s="54"/>
      <c r="G109" s="55"/>
      <c r="L109" s="56"/>
    </row>
    <row r="110" spans="1:12" s="5" customFormat="1" x14ac:dyDescent="0.25">
      <c r="A110" s="53"/>
      <c r="C110" s="54"/>
      <c r="G110" s="55"/>
      <c r="L110" s="56"/>
    </row>
    <row r="111" spans="1:12" s="5" customFormat="1" x14ac:dyDescent="0.25">
      <c r="A111" s="53"/>
      <c r="C111" s="54"/>
      <c r="G111" s="55"/>
      <c r="L111" s="56"/>
    </row>
    <row r="112" spans="1:12" s="5" customFormat="1" x14ac:dyDescent="0.25">
      <c r="A112" s="53"/>
      <c r="C112" s="54"/>
      <c r="G112" s="55"/>
      <c r="L112" s="56"/>
    </row>
    <row r="113" spans="1:12" s="5" customFormat="1" x14ac:dyDescent="0.25">
      <c r="A113" s="53"/>
      <c r="C113" s="54"/>
      <c r="G113" s="55"/>
      <c r="L113" s="56"/>
    </row>
    <row r="114" spans="1:12" s="5" customFormat="1" x14ac:dyDescent="0.25">
      <c r="A114" s="53"/>
      <c r="C114" s="54"/>
      <c r="G114" s="55"/>
      <c r="L114" s="56"/>
    </row>
    <row r="115" spans="1:12" s="5" customFormat="1" x14ac:dyDescent="0.25">
      <c r="A115" s="53"/>
      <c r="C115" s="54"/>
      <c r="G115" s="55"/>
      <c r="L115" s="56"/>
    </row>
    <row r="116" spans="1:12" s="5" customFormat="1" x14ac:dyDescent="0.25">
      <c r="A116" s="53"/>
      <c r="C116" s="54"/>
      <c r="G116" s="55"/>
      <c r="L116" s="56"/>
    </row>
    <row r="117" spans="1:12" s="5" customFormat="1" x14ac:dyDescent="0.25">
      <c r="A117" s="53"/>
      <c r="C117" s="54"/>
      <c r="G117" s="55"/>
      <c r="L117" s="56"/>
    </row>
    <row r="118" spans="1:12" s="5" customFormat="1" x14ac:dyDescent="0.25">
      <c r="A118" s="53"/>
      <c r="C118" s="54"/>
      <c r="G118" s="55"/>
      <c r="L118" s="56"/>
    </row>
    <row r="119" spans="1:12" s="5" customFormat="1" x14ac:dyDescent="0.25">
      <c r="A119" s="53"/>
      <c r="C119" s="54"/>
      <c r="G119" s="55"/>
      <c r="L119" s="56"/>
    </row>
    <row r="120" spans="1:12" s="5" customFormat="1" x14ac:dyDescent="0.25">
      <c r="A120" s="53"/>
      <c r="C120" s="54"/>
      <c r="G120" s="55"/>
      <c r="L120" s="5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Местный бюджет 611 (4)</vt:lpstr>
      <vt:lpstr>МЕстный 612 (5)</vt:lpstr>
      <vt:lpstr>АПС</vt:lpstr>
      <vt:lpstr>Областной бюджет 611 (4)</vt:lpstr>
      <vt:lpstr>Местный бюджет 612 (5)</vt:lpstr>
      <vt:lpstr>Внебюджет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2024-02-26T08:40:48Z</dcterms:modified>
</cp:coreProperties>
</file>