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20730" windowHeight="8100" tabRatio="913"/>
  </bookViews>
  <sheets>
    <sheet name="стр 1" sheetId="1" r:id="rId1"/>
    <sheet name="Раздел 1" sheetId="2" r:id="rId2"/>
    <sheet name="Раздел 2" sheetId="3" r:id="rId3"/>
    <sheet name="111" sheetId="16" state="hidden" r:id="rId4"/>
    <sheet name="112" sheetId="5" state="hidden" r:id="rId5"/>
    <sheet name="213" sheetId="13" state="hidden" r:id="rId6"/>
    <sheet name="221, 223" sheetId="7" state="hidden" r:id="rId7"/>
    <sheet name="225,226" sheetId="8" state="hidden" r:id="rId8"/>
    <sheet name="310,340" sheetId="10" state="hidden" r:id="rId9"/>
    <sheet name="проч" sheetId="6" state="hidden" r:id="rId10"/>
    <sheet name="программные" sheetId="15" state="hidden" r:id="rId11"/>
    <sheet name="342" sheetId="18" state="hidden" r:id="rId12"/>
    <sheet name="примечания" sheetId="12" r:id="rId13"/>
  </sheets>
  <definedNames>
    <definedName name="sub_110001" localSheetId="1">'Раздел 1'!$B$5</definedName>
    <definedName name="sub_110002" localSheetId="1">'Раздел 1'!$B$6</definedName>
    <definedName name="sub_11011" localSheetId="12">примечания!$A$36</definedName>
    <definedName name="sub_11100" localSheetId="1">'Раздел 1'!$A$1</definedName>
    <definedName name="sub_111000" localSheetId="1">'Раздел 1'!$B$7</definedName>
    <definedName name="sub_111100" localSheetId="1">'Раздел 1'!$B$9</definedName>
    <definedName name="sub_111110" localSheetId="1">'Раздел 1'!$B$10</definedName>
    <definedName name="sub_111111" localSheetId="1">'Раздел 1'!$A$4</definedName>
    <definedName name="sub_111200" localSheetId="1">'Раздел 1'!$B$11</definedName>
    <definedName name="sub_111210" localSheetId="1">'Раздел 1'!$B$15</definedName>
    <definedName name="sub_111300" localSheetId="1">'Раздел 1'!$B$17</definedName>
    <definedName name="sub_111310" localSheetId="1">'Раздел 1'!$B$18</definedName>
    <definedName name="sub_111400" localSheetId="1">'Раздел 1'!$B$19</definedName>
    <definedName name="sub_111500" localSheetId="1">'Раздел 1'!#REF!</definedName>
    <definedName name="sub_111510" localSheetId="1">'Раздел 1'!#REF!</definedName>
    <definedName name="sub_111520" localSheetId="1">'Раздел 1'!$B$40</definedName>
    <definedName name="sub_111900" localSheetId="1">'Раздел 1'!$B$43</definedName>
    <definedName name="sub_111980" localSheetId="1">'Раздел 1'!$B$45</definedName>
    <definedName name="sub_111981" localSheetId="1">'Раздел 1'!$B$47</definedName>
    <definedName name="sub_112000" localSheetId="1">'Раздел 1'!$B$48</definedName>
    <definedName name="sub_112100" localSheetId="1">'Раздел 1'!$B$50</definedName>
    <definedName name="sub_112110" localSheetId="1">'Раздел 1'!$B$52</definedName>
    <definedName name="sub_112120" localSheetId="1">'Раздел 1'!$B$57</definedName>
    <definedName name="sub_112130" localSheetId="1">'Раздел 1'!$B$62</definedName>
    <definedName name="sub_112140" localSheetId="1">'Раздел 1'!$B$67</definedName>
    <definedName name="sub_112141" localSheetId="1">'Раздел 1'!$B$69</definedName>
    <definedName name="sub_112142" localSheetId="1">'Раздел 1'!$B$72</definedName>
    <definedName name="sub_112200" localSheetId="1">'Раздел 1'!$B$74</definedName>
    <definedName name="sub_112210" localSheetId="1">'Раздел 1'!$B$76</definedName>
    <definedName name="sub_112211" localSheetId="1">'Раздел 1'!$B$78</definedName>
    <definedName name="sub_112230" localSheetId="1">'Раздел 1'!$B$84</definedName>
    <definedName name="sub_112240" localSheetId="1">'Раздел 1'!$B$89</definedName>
    <definedName name="sub_112300" localSheetId="1">'Раздел 1'!$B$94</definedName>
    <definedName name="sub_112310" localSheetId="1">'Раздел 1'!$B$96</definedName>
    <definedName name="sub_112320" localSheetId="1">'Раздел 1'!$B$97</definedName>
    <definedName name="sub_112330" localSheetId="1">'Раздел 1'!$B$98</definedName>
    <definedName name="sub_112400" localSheetId="1">'Раздел 1'!$B$103</definedName>
    <definedName name="sub_112410" localSheetId="1">'Раздел 1'!$B$105</definedName>
    <definedName name="sub_112500" localSheetId="1">'Раздел 1'!$B$111</definedName>
    <definedName name="sub_112520" localSheetId="1">'Раздел 1'!$B$116</definedName>
    <definedName name="sub_112600" localSheetId="1">'Раздел 1'!$B$117</definedName>
    <definedName name="sub_112610" localSheetId="1">'Раздел 1'!$B$119</definedName>
    <definedName name="sub_112620" localSheetId="1">'Раздел 1'!$B$124</definedName>
    <definedName name="sub_112630" localSheetId="1">'Раздел 1'!$B$129</definedName>
    <definedName name="sub_112640" localSheetId="1">'Раздел 1'!$B$134</definedName>
    <definedName name="sub_112650" localSheetId="1">'Раздел 1'!$B$163</definedName>
    <definedName name="sub_112651" localSheetId="1">'Раздел 1'!$B$165</definedName>
    <definedName name="sub_112652" localSheetId="1">'Раздел 1'!$B$170</definedName>
    <definedName name="sub_113000" localSheetId="1">'Раздел 1'!$B$175</definedName>
    <definedName name="sub_113010" localSheetId="1">'Раздел 1'!$B$177</definedName>
    <definedName name="sub_113020" localSheetId="1">'Раздел 1'!$B$178</definedName>
    <definedName name="sub_113030" localSheetId="1">'Раздел 1'!$B$179</definedName>
    <definedName name="sub_114000" localSheetId="1">'Раздел 1'!$B$180</definedName>
    <definedName name="sub_114010" localSheetId="1">'Раздел 1'!$B$182</definedName>
    <definedName name="sub_121212" localSheetId="12">примечания!$A$43</definedName>
    <definedName name="sub_126000" localSheetId="2">'Раздел 2'!$C$5</definedName>
    <definedName name="sub_126100" localSheetId="2">'Раздел 2'!$C$7</definedName>
    <definedName name="sub_126200" localSheetId="2">'Раздел 2'!$C$8</definedName>
    <definedName name="sub_126300" localSheetId="2">'Раздел 2'!$C$9</definedName>
    <definedName name="sub_126400" localSheetId="2">'Раздел 2'!$C$30</definedName>
    <definedName name="sub_126410" localSheetId="2">'Раздел 2'!$C$32</definedName>
    <definedName name="sub_126411" localSheetId="2">'Раздел 2'!$C$34</definedName>
    <definedName name="sub_126412" localSheetId="2">'Раздел 2'!$C$35</definedName>
    <definedName name="sub_126420" localSheetId="2">'Раздел 2'!$C$36</definedName>
    <definedName name="sub_126421" localSheetId="2">'Раздел 2'!$C$38</definedName>
    <definedName name="sub_126422" localSheetId="2">'Раздел 2'!$C$39</definedName>
    <definedName name="sub_126430" localSheetId="2">'Раздел 2'!$C$40</definedName>
    <definedName name="sub_126450" localSheetId="2">'Раздел 2'!$C$41</definedName>
    <definedName name="sub_126451" localSheetId="2">'Раздел 2'!$C$43</definedName>
    <definedName name="sub_126452" localSheetId="2">'Раздел 2'!$C$44</definedName>
    <definedName name="sub_126500" localSheetId="2">'Раздел 2'!$C$45</definedName>
    <definedName name="sub_126510" localSheetId="2">'Раздел 2'!$C$46</definedName>
    <definedName name="sub_126600" localSheetId="2">'Раздел 2'!$C$47</definedName>
    <definedName name="sub_126610" localSheetId="2">'Раздел 2'!$C$48</definedName>
    <definedName name="sub_131313" localSheetId="12">примечания!$A$46</definedName>
    <definedName name="sub_151515" localSheetId="12">примечания!$A$50</definedName>
    <definedName name="sub_161616" localSheetId="12">примечания!$A$52</definedName>
    <definedName name="sub_22" localSheetId="12">примечания!$A$3</definedName>
    <definedName name="sub_303" localSheetId="12">примечания!$A$5</definedName>
    <definedName name="sub_44" localSheetId="12">примечания!$A$13</definedName>
    <definedName name="sub_66" localSheetId="12">примечания!$A$19</definedName>
    <definedName name="sub_77" localSheetId="12">примечания!$A$23</definedName>
    <definedName name="sub_88" localSheetId="12">примечания!$A$26</definedName>
    <definedName name="_xlnm.Print_Area" localSheetId="3">'111'!$A$1:$J$38</definedName>
    <definedName name="_xlnm.Print_Area" localSheetId="4">'112'!$A$1:$CB$49</definedName>
    <definedName name="_xlnm.Print_Area" localSheetId="5">'213'!$A$1:$CB$66</definedName>
    <definedName name="_xlnm.Print_Area" localSheetId="6">'221, 223'!$A$1:$CB$65</definedName>
    <definedName name="_xlnm.Print_Area" localSheetId="7">'225,226'!$A$1:$CB$81</definedName>
    <definedName name="_xlnm.Print_Area" localSheetId="8">'310,340'!$A$1:$CB$100</definedName>
    <definedName name="_xlnm.Print_Area" localSheetId="10">программные!$A$1:$CB$143</definedName>
    <definedName name="_xlnm.Print_Area" localSheetId="9">проч!$A$1:$CB$71</definedName>
    <definedName name="_xlnm.Print_Area" localSheetId="1">'Раздел 1'!$A$1:$H$193</definedName>
    <definedName name="_xlnm.Print_Area" localSheetId="2">'Раздел 2'!$A$1:$I$69</definedName>
  </definedNames>
  <calcPr calcId="145621"/>
</workbook>
</file>

<file path=xl/calcChain.xml><?xml version="1.0" encoding="utf-8"?>
<calcChain xmlns="http://schemas.openxmlformats.org/spreadsheetml/2006/main">
  <c r="K17" i="2" l="1"/>
  <c r="K16" i="2"/>
  <c r="L11" i="16"/>
  <c r="M12" i="16"/>
  <c r="BQ12" i="13"/>
  <c r="L19" i="16"/>
  <c r="L9" i="16"/>
  <c r="J13" i="2"/>
  <c r="J15" i="2"/>
  <c r="BP35" i="7"/>
  <c r="BQ33" i="13"/>
  <c r="BQ53" i="13"/>
  <c r="E157" i="2" l="1"/>
  <c r="J12" i="16"/>
  <c r="I26" i="2"/>
  <c r="I25" i="2"/>
  <c r="I24" i="2"/>
  <c r="K37" i="2"/>
  <c r="I16" i="2"/>
  <c r="E73" i="2" l="1"/>
  <c r="A73" i="2"/>
  <c r="E63" i="2"/>
  <c r="BN141" i="15" l="1"/>
  <c r="CE30" i="15"/>
  <c r="BN44" i="10" l="1"/>
  <c r="BN64" i="15" l="1"/>
  <c r="E154" i="2" l="1"/>
  <c r="E156" i="2"/>
  <c r="E158" i="2"/>
  <c r="E50" i="18"/>
  <c r="E159" i="2" s="1"/>
  <c r="E43" i="18"/>
  <c r="E36" i="18"/>
  <c r="E29" i="18"/>
  <c r="E22" i="18"/>
  <c r="E155" i="2" s="1"/>
  <c r="E15" i="18"/>
  <c r="E8" i="18"/>
  <c r="E153" i="2" s="1"/>
  <c r="BN133" i="15" l="1"/>
  <c r="BN99" i="15"/>
  <c r="E79" i="2" l="1"/>
  <c r="A81" i="2"/>
  <c r="E161" i="2"/>
  <c r="E160" i="2"/>
  <c r="BP22" i="5"/>
  <c r="E20" i="2" l="1"/>
  <c r="J20" i="2" s="1"/>
  <c r="E148" i="2"/>
  <c r="BN119" i="15"/>
  <c r="BJ69" i="6"/>
  <c r="E101" i="2" s="1"/>
  <c r="A152" i="2" l="1"/>
  <c r="A151" i="2" l="1"/>
  <c r="A150" i="2"/>
  <c r="A148" i="2"/>
  <c r="A80" i="2"/>
  <c r="E81" i="2"/>
  <c r="E80" i="2"/>
  <c r="E60" i="2"/>
  <c r="BJ58" i="6"/>
  <c r="E100" i="2" s="1"/>
  <c r="E149" i="2" l="1"/>
  <c r="CE29" i="15"/>
  <c r="C36" i="16" l="1"/>
  <c r="J36" i="16"/>
  <c r="C27" i="16"/>
  <c r="J27" i="16"/>
  <c r="C17" i="16"/>
  <c r="J16" i="16"/>
  <c r="J15" i="16"/>
  <c r="J14" i="16"/>
  <c r="J13" i="16"/>
  <c r="J11" i="16"/>
  <c r="A83" i="2" l="1"/>
  <c r="A82" i="2"/>
  <c r="E56" i="2"/>
  <c r="E53" i="2"/>
  <c r="BN109" i="15"/>
  <c r="BN21" i="15"/>
  <c r="E152" i="2" s="1"/>
  <c r="BN32" i="8"/>
  <c r="BP24" i="7" l="1"/>
  <c r="E142" i="2" s="1"/>
  <c r="BE23" i="7"/>
  <c r="BE22" i="7"/>
  <c r="C49" i="5" l="1"/>
  <c r="C66" i="13" s="1"/>
  <c r="F65" i="7" s="1"/>
  <c r="D143" i="15" s="1"/>
  <c r="A56" i="2" l="1"/>
  <c r="A61" i="2" s="1"/>
  <c r="E54" i="2"/>
  <c r="BN69" i="8"/>
  <c r="E143" i="2" s="1"/>
  <c r="F143" i="2" s="1"/>
  <c r="G143" i="2" s="1"/>
  <c r="A72" i="2" l="1"/>
  <c r="CB64" i="13"/>
  <c r="CA64" i="13"/>
  <c r="BZ64" i="13"/>
  <c r="BY64" i="13"/>
  <c r="BX64" i="13"/>
  <c r="BW64" i="13"/>
  <c r="BV64" i="13"/>
  <c r="BU64" i="13"/>
  <c r="BT64" i="13"/>
  <c r="BS64" i="13"/>
  <c r="BR64" i="13"/>
  <c r="BN85" i="15"/>
  <c r="BN46" i="15"/>
  <c r="BN52" i="8"/>
  <c r="CC52" i="8" s="1"/>
  <c r="BP63" i="7"/>
  <c r="E137" i="2" s="1"/>
  <c r="F137" i="2" s="1"/>
  <c r="G137" i="2" s="1"/>
  <c r="BP44" i="7"/>
  <c r="E136" i="2" s="1"/>
  <c r="BP13" i="7"/>
  <c r="K17" i="16"/>
  <c r="CB44" i="13"/>
  <c r="CA44" i="13"/>
  <c r="BZ44" i="13"/>
  <c r="BY44" i="13"/>
  <c r="BX44" i="13"/>
  <c r="BW44" i="13"/>
  <c r="BV44" i="13"/>
  <c r="BU44" i="13"/>
  <c r="BT44" i="13"/>
  <c r="BS44" i="13"/>
  <c r="BR44" i="13"/>
  <c r="CB23" i="13"/>
  <c r="CA23" i="13"/>
  <c r="BZ23" i="13"/>
  <c r="BY23" i="13"/>
  <c r="BX23" i="13"/>
  <c r="BW23" i="13"/>
  <c r="BV23" i="13"/>
  <c r="BU23" i="13"/>
  <c r="BT23" i="13"/>
  <c r="BS23" i="13"/>
  <c r="BR23" i="13"/>
  <c r="E140" i="2" l="1"/>
  <c r="F140" i="2" s="1"/>
  <c r="G140" i="2" s="1"/>
  <c r="CC44" i="7"/>
  <c r="CC63" i="7"/>
  <c r="BE53" i="13"/>
  <c r="K36" i="16"/>
  <c r="BE57" i="13"/>
  <c r="BQ57" i="13" s="1"/>
  <c r="BQ52" i="13" l="1"/>
  <c r="BE60" i="13"/>
  <c r="BQ60" i="13" s="1"/>
  <c r="BE62" i="13"/>
  <c r="BQ62" i="13" s="1"/>
  <c r="BQ55" i="13"/>
  <c r="BQ64" i="13" l="1"/>
  <c r="CC64" i="13" s="1"/>
  <c r="J25" i="16"/>
  <c r="H53" i="3"/>
  <c r="E72" i="2" l="1"/>
  <c r="BE12" i="13"/>
  <c r="F15" i="2"/>
  <c r="G15" i="2" s="1"/>
  <c r="BE21" i="13" l="1"/>
  <c r="BQ21" i="13" s="1"/>
  <c r="BE16" i="13"/>
  <c r="BQ16" i="13" s="1"/>
  <c r="BE19" i="13"/>
  <c r="BQ19" i="13" s="1"/>
  <c r="BQ11" i="13"/>
  <c r="BE33" i="13"/>
  <c r="E40" i="2"/>
  <c r="BQ14" i="13" l="1"/>
  <c r="BQ23" i="13" s="1"/>
  <c r="CC23" i="13" s="1"/>
  <c r="BQ32" i="13"/>
  <c r="BQ44" i="13" s="1"/>
  <c r="BE42" i="13"/>
  <c r="BQ42" i="13" s="1"/>
  <c r="BE40" i="13"/>
  <c r="BQ40" i="13" s="1"/>
  <c r="BE37" i="13"/>
  <c r="BQ37" i="13" s="1"/>
  <c r="F20" i="2"/>
  <c r="G20" i="2"/>
  <c r="BQ35" i="13" l="1"/>
  <c r="E205" i="2"/>
  <c r="BN71" i="15"/>
  <c r="E151" i="2" s="1"/>
  <c r="CC44" i="13" l="1"/>
  <c r="H20" i="2"/>
  <c r="BN12" i="10" l="1"/>
  <c r="E144" i="2" s="1"/>
  <c r="F16" i="2" l="1"/>
  <c r="BN88" i="10" l="1"/>
  <c r="BN22" i="8"/>
  <c r="CC22" i="8" l="1"/>
  <c r="E139" i="2"/>
  <c r="BN36" i="15"/>
  <c r="CE36" i="15" l="1"/>
  <c r="E129" i="2"/>
  <c r="E11" i="2" l="1"/>
  <c r="E198" i="2" l="1"/>
  <c r="F98" i="2"/>
  <c r="G98" i="2"/>
  <c r="BN78" i="10" l="1"/>
  <c r="G16" i="2" l="1"/>
  <c r="F11" i="2" l="1"/>
  <c r="BN33" i="10"/>
  <c r="E61" i="2" l="1"/>
  <c r="BJ47" i="6" l="1"/>
  <c r="E99" i="2" s="1"/>
  <c r="BJ36" i="6"/>
  <c r="E97" i="2" s="1"/>
  <c r="BN11" i="15" l="1"/>
  <c r="E150" i="2" s="1"/>
  <c r="E71" i="6" l="1"/>
  <c r="E100" i="10"/>
  <c r="D81" i="8"/>
  <c r="E145" i="2" l="1"/>
  <c r="BE12" i="7" l="1"/>
  <c r="BE11" i="7"/>
  <c r="G11" i="2"/>
  <c r="G186" i="2" l="1"/>
  <c r="H50" i="3" l="1"/>
  <c r="D38" i="16"/>
  <c r="T49" i="5" s="1"/>
  <c r="S66" i="13" s="1"/>
  <c r="AF65" i="7" s="1"/>
  <c r="AE81" i="8" s="1"/>
  <c r="Z100" i="10" s="1"/>
  <c r="AA71" i="6" s="1"/>
  <c r="AE143" i="15" s="1"/>
  <c r="BN22" i="10"/>
  <c r="E147" i="2" s="1"/>
  <c r="BN98" i="10"/>
  <c r="BN54" i="10"/>
  <c r="E146" i="2" s="1"/>
  <c r="BN64" i="10"/>
  <c r="E141" i="2" s="1"/>
  <c r="BN79" i="8"/>
  <c r="E138" i="2" s="1"/>
  <c r="F138" i="2" l="1"/>
  <c r="G138" i="2" s="1"/>
  <c r="E134" i="2"/>
  <c r="E201" i="2"/>
  <c r="BP47" i="5"/>
  <c r="E58" i="2" s="1"/>
  <c r="E196" i="2" l="1"/>
  <c r="BJ25" i="6"/>
  <c r="CF25" i="6" s="1"/>
  <c r="BP35" i="5"/>
  <c r="BP11" i="5"/>
  <c r="J15" i="1"/>
  <c r="E96" i="2" l="1"/>
  <c r="F96" i="2" s="1"/>
  <c r="E55" i="2"/>
  <c r="F55" i="2" s="1"/>
  <c r="G55" i="2" s="1"/>
  <c r="E59" i="2"/>
  <c r="E57" i="2" s="1"/>
  <c r="H40" i="2"/>
  <c r="G96" i="2" l="1"/>
  <c r="G94" i="2" s="1"/>
  <c r="F94" i="2"/>
  <c r="G41" i="3"/>
  <c r="H41" i="3"/>
  <c r="I41" i="3"/>
  <c r="F41" i="3"/>
  <c r="G32" i="3"/>
  <c r="H32" i="3"/>
  <c r="I32" i="3"/>
  <c r="G36" i="3"/>
  <c r="H36" i="3"/>
  <c r="H30" i="3" s="1"/>
  <c r="H5" i="3" s="1"/>
  <c r="I36" i="3"/>
  <c r="F36" i="3"/>
  <c r="F32" i="3"/>
  <c r="F182" i="2"/>
  <c r="F180" i="2" s="1"/>
  <c r="G182" i="2"/>
  <c r="G180" i="2" s="1"/>
  <c r="E182" i="2"/>
  <c r="E180" i="2" s="1"/>
  <c r="F175" i="2"/>
  <c r="G175" i="2"/>
  <c r="E175" i="2"/>
  <c r="F163" i="2"/>
  <c r="G163" i="2"/>
  <c r="E163" i="2"/>
  <c r="F129" i="2"/>
  <c r="G129" i="2"/>
  <c r="F124" i="2"/>
  <c r="G124" i="2"/>
  <c r="E124" i="2"/>
  <c r="F119" i="2"/>
  <c r="G119" i="2"/>
  <c r="E119" i="2"/>
  <c r="F111" i="2"/>
  <c r="G111" i="2"/>
  <c r="E111" i="2"/>
  <c r="F105" i="2"/>
  <c r="F103" i="2" s="1"/>
  <c r="G105" i="2"/>
  <c r="G103" i="2" s="1"/>
  <c r="E105" i="2"/>
  <c r="E103" i="2" s="1"/>
  <c r="E98" i="2"/>
  <c r="F89" i="2"/>
  <c r="G89" i="2"/>
  <c r="E89" i="2"/>
  <c r="F84" i="2"/>
  <c r="G84" i="2"/>
  <c r="E84" i="2"/>
  <c r="E94" i="2" l="1"/>
  <c r="E202" i="2" s="1"/>
  <c r="I30" i="3"/>
  <c r="I5" i="3" s="1"/>
  <c r="G30" i="3"/>
  <c r="G5" i="3" s="1"/>
  <c r="F30" i="3"/>
  <c r="F5" i="3" s="1"/>
  <c r="F45" i="2"/>
  <c r="F43" i="2" s="1"/>
  <c r="F7" i="2" s="1"/>
  <c r="G45" i="2"/>
  <c r="G43" i="2" s="1"/>
  <c r="G7" i="2" s="1"/>
  <c r="H45" i="2"/>
  <c r="H43" i="2" s="1"/>
  <c r="E45" i="2"/>
  <c r="E43" i="2" s="1"/>
  <c r="E7" i="2" s="1"/>
  <c r="J7" i="2" l="1"/>
  <c r="H76" i="2"/>
  <c r="G76" i="2"/>
  <c r="G74" i="2" s="1"/>
  <c r="F76" i="2"/>
  <c r="F74" i="2" s="1"/>
  <c r="E76" i="2"/>
  <c r="E74" i="2" s="1"/>
  <c r="F62" i="2"/>
  <c r="G62" i="2"/>
  <c r="E62" i="2"/>
  <c r="F57" i="2"/>
  <c r="G57" i="2"/>
  <c r="F52" i="2"/>
  <c r="G52" i="2"/>
  <c r="F40" i="2"/>
  <c r="G40" i="2"/>
  <c r="E71" i="2" l="1"/>
  <c r="F136" i="2"/>
  <c r="G136" i="2" s="1"/>
  <c r="F71" i="2" l="1"/>
  <c r="G71" i="2" s="1"/>
  <c r="E117" i="2"/>
  <c r="F139" i="2"/>
  <c r="G139" i="2" s="1"/>
  <c r="E199" i="2"/>
  <c r="E200" i="2"/>
  <c r="A20" i="1"/>
  <c r="F134" i="2" l="1"/>
  <c r="F117" i="2" s="1"/>
  <c r="G134" i="2"/>
  <c r="G117" i="2" s="1"/>
  <c r="E195" i="2"/>
  <c r="E52" i="2" l="1"/>
  <c r="E70" i="2" l="1"/>
  <c r="E67" i="2" s="1"/>
  <c r="E197" i="2" l="1"/>
  <c r="E203" i="2" s="1"/>
  <c r="E206" i="2" s="1"/>
  <c r="E50" i="2"/>
  <c r="G67" i="2"/>
  <c r="G50" i="2" s="1"/>
  <c r="E48" i="2" l="1"/>
  <c r="F67" i="2"/>
  <c r="F50" i="2" s="1"/>
  <c r="F48" i="2" s="1"/>
  <c r="G48" i="2"/>
  <c r="E6" i="2" l="1"/>
  <c r="J48" i="2"/>
</calcChain>
</file>

<file path=xl/sharedStrings.xml><?xml version="1.0" encoding="utf-8"?>
<sst xmlns="http://schemas.openxmlformats.org/spreadsheetml/2006/main" count="1445" uniqueCount="539">
  <si>
    <t>Приложение</t>
  </si>
  <si>
    <t>к Порядку составления и утверждения плана финансово-хозяйственной деятельности муниципального учреждения муниципального образования Новокубанский район</t>
  </si>
  <si>
    <t>УТВЕРЖДАЮ</t>
  </si>
  <si>
    <t>(наименование должности уполномоченного лица)</t>
  </si>
  <si>
    <t>(подпись)             (расшифровка подписи)</t>
  </si>
  <si>
    <t>ПЛАН</t>
  </si>
  <si>
    <t>Главный распорядитель средств бюджета муниципального</t>
  </si>
  <si>
    <t xml:space="preserve">образования Новокубанский район 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</si>
  <si>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</si>
  <si>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</si>
  <si>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</si>
  <si>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</si>
  <si>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</si>
  <si>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</si>
  <si>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</si>
  <si>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Учреждение</t>
  </si>
  <si>
    <t xml:space="preserve">Единица измерения: руб.                                                                  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</si>
  <si>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</si>
  <si>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</si>
  <si>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</si>
  <si>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</si>
  <si>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</si>
  <si>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х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</si>
  <si>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</si>
  <si>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</si>
  <si>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</si>
  <si>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</si>
  <si>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доходы от оказания услуг, работ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</si>
  <si>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</si>
  <si>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</si>
  <si>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субсидии на осуществление капитальных вложений, в том числе: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</si>
  <si>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</si>
  <si>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</si>
  <si>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</si>
  <si>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</si>
  <si>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</si>
  <si>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труда, в том числе:</t>
  </si>
  <si>
    <t>с указанием источника финансирования (местный бюджет);</t>
  </si>
  <si>
    <t>с указанием источника финансирования (краевой бюджет);</t>
  </si>
  <si>
    <t>с указанием источника финансирования (внебюджетные источники);</t>
  </si>
  <si>
    <t>с указанием источника финансирования (иные);</t>
  </si>
  <si>
    <t>прочие выплаты персоналу, в том числе компенсационного характера:</t>
  </si>
  <si>
    <t>иные выплаты, за исключением фонда оплаты труда учреждения, для выполнения отдельных полномочий, в том числе: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</si>
  <si>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</si>
  <si>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</si>
  <si>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</si>
  <si>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</si>
  <si>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</si>
  <si>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искусства: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</si>
  <si>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</si>
  <si>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</si>
  <si>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</si>
  <si>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платежей: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</si>
  <si>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</si>
  <si>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</si>
  <si>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услуг):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</si>
  <si>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</si>
  <si>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работ:</t>
  </si>
  <si>
    <t>закупку товаров, работ, услуг в сфере информационно-коммуникационных технологий: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</si>
  <si>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</si>
  <si>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</si>
  <si>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</si>
  <si>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</si>
  <si>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учреждениями:</t>
  </si>
  <si>
    <t>возврат в бюджет средств субсидии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</si>
  <si>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</t>
  </si>
  <si>
    <t xml:space="preserve"> № п/п</t>
  </si>
  <si>
    <t>Коды строк</t>
  </si>
  <si>
    <t>Год начала закупки</t>
  </si>
  <si>
    <t>на 20__ г. (текущий финансовый год)</t>
  </si>
  <si>
    <t>на 20__ г. (первый год планового периода)</t>
  </si>
  <si>
    <t>на 20__ г. (второй год планового периода)</t>
  </si>
  <si>
    <t>1.1.</t>
  </si>
  <si>
    <t>1.2.</t>
  </si>
  <si>
    <t>1.3.</t>
  </si>
  <si>
    <t>1.4.</t>
  </si>
  <si>
    <t>1.5.</t>
  </si>
  <si>
    <t>за счет субсидий, предоставляемых на финансовое обеспечение выполнения муниципального задания</t>
  </si>
  <si>
    <t>1.5.1.1.</t>
  </si>
  <si>
    <t>в соответствии с Федеральным законом № 44-ФЗ</t>
  </si>
  <si>
    <t>1.5.1.2.</t>
  </si>
  <si>
    <t>1.5.2.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</si>
  <si>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</si>
  <si>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1.5.2.1</t>
  </si>
  <si>
    <t>1.5.2.2.</t>
  </si>
  <si>
    <t>1.5.3.</t>
  </si>
  <si>
    <t>за счет прочих источников финансового обеспечения</t>
  </si>
  <si>
    <t>1.5.5.1.</t>
  </si>
  <si>
    <t>1.5.5.2.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</si>
  <si>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</si>
  <si>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</si>
  <si>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</si>
  <si>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</si>
  <si>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</si>
  <si>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 xml:space="preserve">Руководитель муниципального учреждения </t>
  </si>
  <si>
    <t xml:space="preserve">Главный бухгалтер </t>
  </si>
  <si>
    <t>Исполнитель</t>
  </si>
  <si>
    <t>«____»_____________20___г.</t>
  </si>
  <si>
    <t xml:space="preserve">                                                                                                                   </t>
  </si>
  <si>
    <t xml:space="preserve">                   (подпись)                                           (расшифровка подписи)                            </t>
  </si>
  <si>
    <t xml:space="preserve"> СОГЛАСОВАНО                                                                                         </t>
  </si>
  <si>
    <t>бюджета муниципального образования Новокубанский район)</t>
  </si>
  <si>
    <t>(наименование должности уполномоченного лица главного распорядителя средств</t>
  </si>
  <si>
    <t>1.5.1.</t>
  </si>
  <si>
    <t xml:space="preserve">(должность) </t>
  </si>
  <si>
    <t>(подпись)</t>
  </si>
  <si>
    <t xml:space="preserve"> (расшифровка подписи)</t>
  </si>
  <si>
    <t>Расчеты (обоснования) к плану финансово-хозяйственной деятельности государственного (муниципального) учреждения</t>
  </si>
  <si>
    <t>Код видов расходов</t>
  </si>
  <si>
    <t>краевой бюджет</t>
  </si>
  <si>
    <t>№</t>
  </si>
  <si>
    <t>п/п</t>
  </si>
  <si>
    <t>2</t>
  </si>
  <si>
    <t>3</t>
  </si>
  <si>
    <t>4</t>
  </si>
  <si>
    <t>Итого:</t>
  </si>
  <si>
    <t>муниципальный бюджет</t>
  </si>
  <si>
    <t>Наименование расходов</t>
  </si>
  <si>
    <t>Средний размер</t>
  </si>
  <si>
    <t>Количество</t>
  </si>
  <si>
    <t>Сумма, руб.</t>
  </si>
  <si>
    <t>выплаты на одного</t>
  </si>
  <si>
    <t>работников,</t>
  </si>
  <si>
    <t>дней</t>
  </si>
  <si>
    <t>(гр. 3×гр. 4×гр.5)</t>
  </si>
  <si>
    <t>работника в день,</t>
  </si>
  <si>
    <t>чел.</t>
  </si>
  <si>
    <t>руб.</t>
  </si>
  <si>
    <t>Численность</t>
  </si>
  <si>
    <t>Размер</t>
  </si>
  <si>
    <t>выплат в год</t>
  </si>
  <si>
    <t>выплаты</t>
  </si>
  <si>
    <t>получающих</t>
  </si>
  <si>
    <t>на одного</t>
  </si>
  <si>
    <t>(пособия)</t>
  </si>
  <si>
    <t>пособие</t>
  </si>
  <si>
    <t>работника</t>
  </si>
  <si>
    <t>в месяц, руб.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</si>
  <si>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</si>
  <si>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</si>
  <si>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</si>
  <si>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Размер базы</t>
  </si>
  <si>
    <t>Сумма взноса,</t>
  </si>
  <si>
    <t>для начисления</t>
  </si>
  <si>
    <t>страховых</t>
  </si>
  <si>
    <t>взносов, руб.</t>
  </si>
  <si>
    <t>Страховые взносы в Пенсионный фонд Российской Федерации, всего</t>
  </si>
  <si>
    <r>
      <t xml:space="preserve">по ставке </t>
    </r>
    <r>
      <rPr>
        <b/>
        <sz val="10"/>
        <color indexed="17"/>
        <rFont val="Times New Roman"/>
        <family val="1"/>
        <charset val="204"/>
      </rPr>
      <t>22,0 %</t>
    </r>
  </si>
  <si>
    <t>Страховые взносы в Фонд социального страхования Российской</t>
  </si>
  <si>
    <t>Федерации, всего</t>
  </si>
  <si>
    <t>2.1.</t>
  </si>
  <si>
    <t xml:space="preserve">обязательное социальное страхование на случай временной </t>
  </si>
  <si>
    <r>
      <t>нетрудоспособности и в связи с материнством по ставке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2,9 %</t>
    </r>
  </si>
  <si>
    <t>2.2.</t>
  </si>
  <si>
    <t>обязательное социальное страхование от несчастных случаев</t>
  </si>
  <si>
    <r>
      <t>на производстве и профессиональных заболеваний по ставке</t>
    </r>
    <r>
      <rPr>
        <sz val="10"/>
        <color indexed="56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0,2 %</t>
    </r>
  </si>
  <si>
    <t>Страховые взносы в Федеральный фонд обязательного медицинского</t>
  </si>
  <si>
    <r>
      <t xml:space="preserve">страхования, всего (по ставке </t>
    </r>
    <r>
      <rPr>
        <b/>
        <sz val="10"/>
        <color indexed="17"/>
        <rFont val="Times New Roman"/>
        <family val="1"/>
        <charset val="204"/>
      </rPr>
      <t>5,1 %</t>
    </r>
    <r>
      <rPr>
        <sz val="10"/>
        <rFont val="Times New Roman"/>
        <family val="1"/>
        <charset val="204"/>
      </rPr>
      <t>)</t>
    </r>
  </si>
  <si>
    <t>Размер одной</t>
  </si>
  <si>
    <t>Общая сумма</t>
  </si>
  <si>
    <t>выплаты, руб.</t>
  </si>
  <si>
    <t>выплат, руб.</t>
  </si>
  <si>
    <t>(гр. 3×гр. 4)</t>
  </si>
  <si>
    <t>Налоговая</t>
  </si>
  <si>
    <t xml:space="preserve">Ставка </t>
  </si>
  <si>
    <t>Сумма исчисленного</t>
  </si>
  <si>
    <t>база, руб.</t>
  </si>
  <si>
    <t>налога, %</t>
  </si>
  <si>
    <t>налога, подлежащего</t>
  </si>
  <si>
    <t>уплате, руб.</t>
  </si>
  <si>
    <t>(гр. 3×гр. 4/100)</t>
  </si>
  <si>
    <t xml:space="preserve">Экология </t>
  </si>
  <si>
    <t>Земельный налог</t>
  </si>
  <si>
    <t>Стоимость</t>
  </si>
  <si>
    <t>номеров</t>
  </si>
  <si>
    <t>платежей</t>
  </si>
  <si>
    <t>за единицу,</t>
  </si>
  <si>
    <t>в год</t>
  </si>
  <si>
    <t>Тариф</t>
  </si>
  <si>
    <t>Индексация,</t>
  </si>
  <si>
    <t>потребления</t>
  </si>
  <si>
    <t>(с учетом</t>
  </si>
  <si>
    <t>%</t>
  </si>
  <si>
    <t>(гр. 4×гр. 5×гр. 6)</t>
  </si>
  <si>
    <t>ресурсов</t>
  </si>
  <si>
    <t>НДС), руб.</t>
  </si>
  <si>
    <t>Вода, канализация (м3)</t>
  </si>
  <si>
    <t>Вода оплата кредиторской задолженности</t>
  </si>
  <si>
    <t>Вывоз ЖБО</t>
  </si>
  <si>
    <t>Объект</t>
  </si>
  <si>
    <t>работ</t>
  </si>
  <si>
    <t>работ (услуг),</t>
  </si>
  <si>
    <t>(услуг)</t>
  </si>
  <si>
    <t>договоров</t>
  </si>
  <si>
    <t>услуги, руб.</t>
  </si>
  <si>
    <t>Средняя</t>
  </si>
  <si>
    <t>стоимость,</t>
  </si>
  <si>
    <t>(гр. 2×гр. 3)</t>
  </si>
  <si>
    <t>материальных запасов</t>
  </si>
  <si>
    <t>1.5.5.</t>
  </si>
  <si>
    <t>по строкам 1100 - 1900 - коды аналитической группы подвида доходов бюджетов классификации доходов бюджетов;</t>
  </si>
  <si>
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</si>
  <si>
    <t>по строкам 2000 - 2652 - коды видов расходов бюджетов классификации расходов бюджетов;</t>
  </si>
  <si>
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</si>
  <si>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</si>
  <si>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В графе 3 отражаются:</t>
    </r>
  </si>
  <si>
    <t xml:space="preserve"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</t>
  </si>
  <si>
    <t>налог на прибыль, налог на добавленную стоимость, единый налог на вмененный доход для отдельных видов деятельности);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</si>
  <si>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</t>
    </r>
  </si>
  <si>
    <t xml:space="preserve"> государственного управления, утвержденным приказом Министерства финансов Российской Федерации от 29 ноября 2017 года № 209н и (или) коды иных аналитических показателей.</t>
  </si>
  <si>
    <t>внесении изменений в утвержденный План после завершения отчетного финансового года.</t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</si>
  <si>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По </t>
    </r>
    <r>
      <rPr>
        <sz val="12"/>
        <rFont val="Times New Roman"/>
        <family val="1"/>
        <charset val="204"/>
      </rPr>
      <t>строкам 0001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0002</t>
    </r>
    <r>
      <rPr>
        <sz val="12"/>
        <color theme="1"/>
        <rFont val="Times New Roman"/>
        <family val="1"/>
        <charset val="204"/>
      </rPr>
      <t xml:space="preserve"> указываются планируемые суммы остатков средств на начало и на конец планируемого года, либо указываются фактические остатки средств при 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</si>
  <si>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</t>
    </r>
  </si>
  <si>
    <t xml:space="preserve"> возврат предоставленных займов (микрозаймов), а также за счет возврата средств, размещенных на банковских депозитах. При формировании Плана (проекта Плана) обособленному(ым) </t>
  </si>
  <si>
    <t>подразделению(ям) показатель прочих поступлений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</si>
  <si>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Показатели выплат по расходам на закупки товаров, работ, услуг, отраженные в строке 2600 Раздела 1 «Поступления и выплаты» Плана, подлежат детализации в Разделе 2 </t>
    </r>
  </si>
  <si>
    <t>«Сведения по выплатам на закупку товаров, работ, услуг» Плана.</t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</si>
  <si>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Показатель отражается со знаком «минус».</t>
    </r>
  </si>
  <si>
    <r>
      <rPr>
        <vertAlign val="superscript"/>
        <sz val="11"/>
        <color theme="1"/>
        <rFont val="Times New Roman"/>
        <family val="1"/>
        <charset val="204"/>
      </rPr>
      <t xml:space="preserve">9 </t>
    </r>
    <r>
      <rPr>
        <sz val="11"/>
        <color theme="1"/>
        <rFont val="Times New Roman"/>
        <family val="1"/>
        <charset val="204"/>
      </rPr>
      <t xml:space="preserve"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года, </t>
    </r>
  </si>
  <si>
    <t xml:space="preserve">предоставления займов (микрозаймов), размещения автономными учреждениями денежных средств на банковских депозитах. При формировании Плана (проекта Плана) обособленному(ым) </t>
  </si>
  <si>
    <t>подразделению(ям) показатель прочих выплат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</si>
  <si>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В случае утверждения закона (решения) о бюджете на текущий финансовый год и плановый период.</t>
    </r>
  </si>
  <si>
    <r>
      <rPr>
        <vertAlign val="superscript"/>
        <sz val="11"/>
        <color theme="1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В Разделе 2 «Сведения по выплатам на закупку товаров, работ, услуг» Плана детализируются показатели выплат по расходам на закупку товаров, работ, услуг, отраженные в </t>
    </r>
  </si>
  <si>
    <t>строке 2600 Раздела 1 «Поступления и выплаты» Плана.</t>
  </si>
  <si>
    <t xml:space="preserve">выплаты по контрактам (договорам), заключенным (планируемым к заключению) в соответствии с гражданским законодательством Российской Федерации (строки 26100 и 26200), а также по </t>
  </si>
  <si>
    <t xml:space="preserve">контрактам (договорам),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</t>
  </si>
  <si>
    <t>товаров,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 </t>
  </si>
  <si>
    <t xml:space="preserve">26300) и планируемым к заключению в соответствующем финансовом году (строка 26400) и должны соответствовать показателям соответствующих граф по строке 2600 Раздела 1 </t>
  </si>
  <si>
    <t>«Поступления и выплаты» Плана.</t>
  </si>
  <si>
    <r>
      <rPr>
        <vertAlign val="superscript"/>
        <sz val="11"/>
        <color theme="1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26000 Раздела 2 «Сведения по выплатам на закупку товаров, работ, услуг» Плана распределяются на </t>
    </r>
  </si>
  <si>
    <r>
      <rPr>
        <vertAlign val="superscript"/>
        <sz val="11"/>
        <color theme="1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Указывается сумма договоров (контрактах) о закупках товаров, работ, услуг, заключенных без учета требований Федерального закона № 44-ФЗ и Федерального закона № 223-ФЗ, </t>
    </r>
  </si>
  <si>
    <t>в случаях, предусмотренных указанными федеральными законами.</t>
  </si>
  <si>
    <r>
      <rPr>
        <vertAlign val="superscript"/>
        <sz val="11"/>
        <color theme="1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 Указывается сумма закупок товаров, работ, услуг, осуществляемых в соответствии с Федеральным законом № 44-ФЗ и Федеральным законом № 223-ФЗ.</t>
    </r>
  </si>
  <si>
    <r>
      <rPr>
        <vertAlign val="superscript"/>
        <sz val="11"/>
        <color theme="1"/>
        <rFont val="Times New Roman"/>
        <family val="1"/>
        <charset val="204"/>
      </rPr>
      <t>14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Муниципальным бюджетным учреждением муниципального образования Новокубанский район показатель не формируется.</t>
    </r>
  </si>
  <si>
    <r>
      <rPr>
        <vertAlign val="superscript"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Указывается сумма закупок товаров, работ, услуг, осуществляемых в соответствии с Федеральным законом № 44-ФЗ.</t>
    </r>
  </si>
  <si>
    <r>
      <rPr>
        <vertAlign val="superscript"/>
        <sz val="11"/>
        <color theme="1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26500 муниципального бюджетного учреждения муниципального образования Новокубанский район</t>
    </r>
  </si>
  <si>
    <t xml:space="preserve">должен быть не менее суммы показателей строк 26410, 26420, 26430, 26440 по соответствующей графе, муниципального автономного учреждения - не менее показателя строки 26430 по </t>
  </si>
  <si>
    <t>соответствующей графе.</t>
  </si>
  <si>
    <r>
      <t>Раздел 2. Сведения по выплатам на закупки товаров, работ, услуг</t>
    </r>
    <r>
      <rPr>
        <u/>
        <vertAlign val="superscript"/>
        <sz val="11"/>
        <color theme="10"/>
        <rFont val="Calibri"/>
        <family val="2"/>
        <charset val="204"/>
        <scheme val="minor"/>
      </rPr>
      <t>10</t>
    </r>
  </si>
  <si>
    <r>
      <t>Выплаты на закупку товаров, работ, услуг,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</si>
  <si>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</si>
  <si>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</si>
  <si>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13 </t>
    </r>
  </si>
  <si>
    <r>
      <t>по контрактам (договорам), заключенным до начала текущего финансового года с учетом требований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</si>
  <si>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</si>
  <si>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в соответствии с Федеральным законом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14</t>
    </r>
  </si>
  <si>
    <r>
      <t>за счет субсидий, предоставляемых на осуществление капитальных вложений</t>
    </r>
    <r>
      <rPr>
        <u/>
        <vertAlign val="superscript"/>
        <sz val="11"/>
        <color theme="10"/>
        <rFont val="Calibri"/>
        <family val="2"/>
        <charset val="204"/>
        <scheme val="minor"/>
      </rPr>
      <t>15</t>
    </r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</si>
  <si>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u/>
        <vertAlign val="superscript"/>
        <sz val="11"/>
        <color theme="10"/>
        <rFont val="Calibri"/>
        <family val="2"/>
        <charset val="204"/>
        <scheme val="minor"/>
      </rPr>
      <t>16</t>
    </r>
  </si>
  <si>
    <t xml:space="preserve"> Управление образования администрации  муниципального образования Новокубанский район</t>
  </si>
  <si>
    <t>Заработная плата АУП</t>
  </si>
  <si>
    <t>Заработная плата пед персонал</t>
  </si>
  <si>
    <t>Заработная плата УВП</t>
  </si>
  <si>
    <t>Заработная плата служищих</t>
  </si>
  <si>
    <t>Заработная плата МОП</t>
  </si>
  <si>
    <t>1</t>
  </si>
  <si>
    <t>Начальник управления образования администрации  муниципального образования Новокубанский район</t>
  </si>
  <si>
    <t xml:space="preserve">          ______________________                      Кулиева Д.Т.</t>
  </si>
  <si>
    <t xml:space="preserve"> «___»_________________ 2020 г.                                                           </t>
  </si>
  <si>
    <t>К.С.Костенко</t>
  </si>
  <si>
    <t>Расчет (обоснование) расходов на оплату услуг связи</t>
  </si>
  <si>
    <t>Услуги связи</t>
  </si>
  <si>
    <t>Интернет</t>
  </si>
  <si>
    <t>ГСМ</t>
  </si>
  <si>
    <t>11. Расчет (обоснование) расходов на уплату налогов, сборов и иных платежей</t>
  </si>
  <si>
    <t>,</t>
  </si>
  <si>
    <t>медосмотр</t>
  </si>
  <si>
    <t xml:space="preserve">обучение </t>
  </si>
  <si>
    <t>Транспортный налог</t>
  </si>
  <si>
    <t>Расчеты (обоснования) выплат персоналу</t>
  </si>
  <si>
    <t>Расчеты (обоснования) выплат персоналу по уходу за ребенком</t>
  </si>
  <si>
    <t xml:space="preserve"> Расчеты (обоснования) страховых взносов на обязательное страхование в Пенсионный</t>
  </si>
  <si>
    <t xml:space="preserve"> Расчет (обоснование) расходов на закупку товаров, работ, услуг</t>
  </si>
  <si>
    <t>Расчет (обоснование) расходов на оплату коммунальных услуг</t>
  </si>
  <si>
    <t>Расчет (обоснование) расходов на оплату работ, услуг по содержанию имущества</t>
  </si>
  <si>
    <t xml:space="preserve"> Расчет (обоснование) расходов на оплату прочих работ, услуг</t>
  </si>
  <si>
    <t xml:space="preserve"> Расчет (обоснование) расходов на приобретение основных средств,</t>
  </si>
  <si>
    <t>Расчеты (обоснования) расходов на социальные и иные выплаты населению</t>
  </si>
  <si>
    <t>Субсидия на выполнение муниципального задания (местный бюджет);</t>
  </si>
  <si>
    <t>Газоснабжение (м3)</t>
  </si>
  <si>
    <t>Субсидия на выполнение муниципального задани (краевой бюджет);</t>
  </si>
  <si>
    <t>Субсидия на выполнение муниципального задания (краевой бюджет);</t>
  </si>
  <si>
    <t>Субсидии на иные цели</t>
  </si>
  <si>
    <t>ИТОГО</t>
  </si>
  <si>
    <t>техническое обслуживание системы Стрелец-мониторинг</t>
  </si>
  <si>
    <t>физическая охрана</t>
  </si>
  <si>
    <t>Вывоз ТКО</t>
  </si>
  <si>
    <t>пеня</t>
  </si>
  <si>
    <r>
      <t>Аналитический код</t>
    </r>
    <r>
      <rPr>
        <u/>
        <vertAlign val="superscript"/>
        <sz val="11"/>
        <rFont val="Calibri"/>
        <family val="2"/>
        <charset val="204"/>
        <scheme val="minor"/>
      </rPr>
      <t xml:space="preserve">4 </t>
    </r>
  </si>
  <si>
    <t>Оплата листков нетрудоспособности от работадателя</t>
  </si>
  <si>
    <t xml:space="preserve">субсидии на финансовое обеспечение выполнения муниципального задания за счет средств краевого бюджета </t>
  </si>
  <si>
    <r>
      <t>Код по бюджетной классификации Российской Федерации</t>
    </r>
    <r>
      <rPr>
        <u/>
        <vertAlign val="superscript"/>
        <sz val="10"/>
        <rFont val="Calibri"/>
        <family val="2"/>
        <charset val="204"/>
        <scheme val="minor"/>
      </rPr>
      <t>3</t>
    </r>
  </si>
  <si>
    <t>квр 244</t>
  </si>
  <si>
    <t>квр 247</t>
  </si>
  <si>
    <t>мун</t>
  </si>
  <si>
    <r>
      <t>Остаток средств на начало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</si>
  <si>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Остаток средств на конец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</si>
  <si>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прочие поступления, всего</t>
    </r>
    <r>
      <rPr>
        <u/>
        <vertAlign val="superscript"/>
        <sz val="11"/>
        <rFont val="Calibri"/>
        <family val="2"/>
        <charset val="204"/>
        <scheme val="minor"/>
      </rPr>
      <t>6</t>
    </r>
  </si>
  <si>
    <r>
      <t>расходы на закупку товаров, работ, услуг, всего</t>
    </r>
    <r>
      <rPr>
        <b/>
        <u/>
        <vertAlign val="superscript"/>
        <sz val="11"/>
        <rFont val="Calibri"/>
        <family val="2"/>
        <charset val="204"/>
        <scheme val="minor"/>
      </rPr>
      <t>7</t>
    </r>
  </si>
  <si>
    <r>
      <t>Выплаты, уменьшающие доход, всего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</si>
  <si>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прибыль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</si>
  <si>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добавленную стоимость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</si>
  <si>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налоги, уменьшающие доход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</si>
  <si>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выплаты, всего</t>
    </r>
    <r>
      <rPr>
        <u/>
        <vertAlign val="superscript"/>
        <sz val="11"/>
        <rFont val="Calibri"/>
        <family val="2"/>
        <charset val="204"/>
        <scheme val="minor"/>
      </rPr>
      <t>9</t>
    </r>
  </si>
  <si>
    <t>Газоснабжение кредиторская задолженность (м3)</t>
  </si>
  <si>
    <t>бакстериологические исследования</t>
  </si>
  <si>
    <t>разработка деклараций</t>
  </si>
  <si>
    <t>установка оборудования</t>
  </si>
  <si>
    <t>0001</t>
  </si>
  <si>
    <t>0002</t>
  </si>
  <si>
    <t>Прочие доходы,всего</t>
  </si>
  <si>
    <t>Иные выплаты населению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</si>
  <si>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</si>
  <si>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</si>
  <si>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некомерческим организациям (за исключением бюджетных и автономных учреждений)</t>
  </si>
  <si>
    <t>внозы в международные организации</t>
  </si>
  <si>
    <t>платежи в целях обеспечения реализации соглашений с правительствами иностаранных государств и международными организациями</t>
  </si>
  <si>
    <t>4.1</t>
  </si>
  <si>
    <t>код по бюджетной классификации РФ</t>
  </si>
  <si>
    <t>1.3.1</t>
  </si>
  <si>
    <t xml:space="preserve">из них </t>
  </si>
  <si>
    <t>26310.1</t>
  </si>
  <si>
    <t>1.3.2</t>
  </si>
  <si>
    <t>в соответсвии с Федеральным законом № 223-ФЗ</t>
  </si>
  <si>
    <t>1.4.1</t>
  </si>
  <si>
    <t>за счет субсидий предоставляемых на финансовое обеспечение выполнения государственного (муниципального) задания)</t>
  </si>
  <si>
    <t>в том числе</t>
  </si>
  <si>
    <t>1.4.1.1</t>
  </si>
  <si>
    <t>в соответсвии с Федеральным законом № 44-ФЗ</t>
  </si>
  <si>
    <t>в том числе :</t>
  </si>
  <si>
    <t>1.4.1.2</t>
  </si>
  <si>
    <t>1.4.2</t>
  </si>
  <si>
    <t>за счет субсидий в соответсвии с абзацем вторым пункта 1 статьи 78.1 Бюджетного кодекса Российской Федерации</t>
  </si>
  <si>
    <t>1.4.2.1</t>
  </si>
  <si>
    <t>1.4.2.2</t>
  </si>
  <si>
    <t>из них 10.1:</t>
  </si>
  <si>
    <t>26421.1</t>
  </si>
  <si>
    <t>в соответствии с федеральным законом № 44-ФЗ</t>
  </si>
  <si>
    <t>в соответствии с Федеральным законом № 223-ФЗ</t>
  </si>
  <si>
    <t>в соответствии с Федеральным законом № 44-ФЗ</t>
  </si>
  <si>
    <t>1.4.3</t>
  </si>
  <si>
    <t>за счет субсидий, предоставляемых на осуществление капитальных вложений15</t>
  </si>
  <si>
    <t>1.4.4</t>
  </si>
  <si>
    <t>за счет средств обязательного медицинского страхования</t>
  </si>
  <si>
    <t>26430.1</t>
  </si>
  <si>
    <t>1.4.4.1</t>
  </si>
  <si>
    <t>в соответствии № 44-ФЗ</t>
  </si>
  <si>
    <t>1.4.4.2</t>
  </si>
  <si>
    <t>1.4.5</t>
  </si>
  <si>
    <r>
      <rPr>
        <vertAlign val="superscript"/>
        <sz val="11"/>
        <color theme="1"/>
        <rFont val="Times New Roman"/>
        <family val="1"/>
        <charset val="204"/>
      </rPr>
      <t xml:space="preserve">10.1 </t>
    </r>
    <r>
      <rPr>
        <sz val="12"/>
        <rFont val="Times New Roman"/>
        <family val="1"/>
        <charset val="204"/>
      </rPr>
      <t xml:space="preserve"> В случаях, если учреждению предоставляются субсидия на иные цели, субсидия на осуществление капитальных вложений или грант в форме субсидии в соответсвии с абзацем первым пункта 4 статьи 78.1 Бюджетного кодекса РФ в целях достижения результатов федерального проекта , в том числе входящего в состав  ссответствующего национального проекта (программы), определенного Указом Президента РФ от 7мая 2018 года № 204 " О национальных целях и стратегических задачах развития РФ  на период до 2024 года" или регионального проекта, обеспечивающего достижения целей показателей результатов федерального проекта (далее - региональный проект) , показатели строк 26310, 26421, 26430 и 26451 Раздела2 "Сведения по выплатам на закупку товаров, работ, услуг" детализируются по коду целевой статьи (8-17 разряды регионального проекта в 8-10 разрядах могут указываться нули</t>
    </r>
  </si>
  <si>
    <t>в том числе целевые субсидии:</t>
  </si>
  <si>
    <t>1410.1</t>
  </si>
  <si>
    <t>1410.2</t>
  </si>
  <si>
    <t>1410.3</t>
  </si>
  <si>
    <t>1410.4</t>
  </si>
  <si>
    <t>1410.5</t>
  </si>
  <si>
    <t>1410.6</t>
  </si>
  <si>
    <t>Укрепление правопорядка, профилактика правонарушений и терроризма</t>
  </si>
  <si>
    <t>остаток</t>
  </si>
  <si>
    <t>Ведущий бухгалтер МКУ"ЦБМО"</t>
  </si>
  <si>
    <t>№ п/п</t>
  </si>
  <si>
    <t>Должность, группа должностей</t>
  </si>
  <si>
    <t>Установленная численность, единиц</t>
  </si>
  <si>
    <t>Ежемесячная надбавка к должностному окладу, %</t>
  </si>
  <si>
    <t>Районный коэффициент</t>
  </si>
  <si>
    <t>Фонд оплаты труда в год, руб. (гр. 3×гр. 4×(1+гр. 8/100)×гр. 9×12)</t>
  </si>
  <si>
    <t>7</t>
  </si>
  <si>
    <t>Медицинский персонал</t>
  </si>
  <si>
    <t>Месячный ФОТ по штатному расписанию</t>
  </si>
  <si>
    <t>Фонд оплаты труда в год, руб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</si>
  <si>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</si>
  <si>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</si>
  <si>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</si>
  <si>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Вода</t>
  </si>
  <si>
    <t xml:space="preserve">Электрическая энергия </t>
  </si>
  <si>
    <t>Поверка весов</t>
  </si>
  <si>
    <t>Лицензии</t>
  </si>
  <si>
    <t>Предрейсовый осмотр</t>
  </si>
  <si>
    <t>Услуга по составлению годовой отчетности</t>
  </si>
  <si>
    <t>Страхование транспортного средства</t>
  </si>
  <si>
    <t>Учебники</t>
  </si>
  <si>
    <t>Мун.бюджет 925 0702 01 1 02 00590 244 346 (т.с. 50.06.00)</t>
  </si>
  <si>
    <t>Краевой бюджет 925 0702 01 1 02 60860 244 346 (т.с. 50.03.07)</t>
  </si>
  <si>
    <t>Краевой бюджет 925 0702 01 1 02 60860 244 349 (т.с. 50.03.07)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</si>
  <si>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 (КВР 112, КЭК 267)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</si>
  <si>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 (КВР 321, КЭК 265)</t>
  </si>
  <si>
    <t>925 0702 063 01 10150 244 226 (к.с. 061.01.5001)</t>
  </si>
  <si>
    <t>Месячная сумма на одного человека</t>
  </si>
  <si>
    <t>по ставке 22,0 %</t>
  </si>
  <si>
    <t>нетрудоспособности и в связи с материнством по ставке 2,9 %</t>
  </si>
  <si>
    <t>на производстве и профессиональных заболеваний по ставке 0,2 %</t>
  </si>
  <si>
    <t>страхования, всего (по ставке 5,1 %)</t>
  </si>
  <si>
    <t>федеральное классное</t>
  </si>
  <si>
    <t>925 0702 011 02 S3550 321 262  (к.с. 021.03.1001)</t>
  </si>
  <si>
    <t>925 0702 011 02 10310 321 262  (к.с. 021.03.1001)</t>
  </si>
  <si>
    <t>Аттестаты</t>
  </si>
  <si>
    <t>Журналы</t>
  </si>
  <si>
    <t>Расчеты (обоснования) выплат персоналу при направлении в служебные командировки</t>
  </si>
  <si>
    <t xml:space="preserve">Электрическая энергия кредиторская задолженность </t>
  </si>
  <si>
    <t>Мун.бюджет 925 0702 011 02 00590 244 227 (т.с. 50.06.00)</t>
  </si>
  <si>
    <t>1410.7</t>
  </si>
  <si>
    <t>с указанием источника (МП "Развитие образования" ).</t>
  </si>
  <si>
    <t>предпринимательская деятельность (2.2)</t>
  </si>
  <si>
    <t>МП "Развитие образования" (материально-техническое обеспечение общеобразовательных учреждений (приобретение движимого имущества), в том числе приобретение расходных материалов для текущего ремонта, средств защиты информаций для подсистемы управления и др. (к.с. 010.90.1001))</t>
  </si>
  <si>
    <t>МП "Развитие образование" (Осуществление отдельных государственных полномочий по предоставлению мер соц поддержки в виде компенсации расходов на оплату жилых помещений, отопления и освещения пед работникам МОУ, проживающим и работающим в сельской местности (к.с. 016.08.2002))</t>
  </si>
  <si>
    <t>МЦП "Развитие образования" (предоставление обучающимся с ограниченными возможностями здоровья и детям инвалидам бесплатного двухразового питания (к.с. 021.03.0001 / т.с. 60.06.00))</t>
  </si>
  <si>
    <t>МП "Развитие образования" (Обеспечение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образования, в том числе адаптированные основные образовательные программы                              (к.с. 025.30.3001))</t>
  </si>
  <si>
    <t>МП "Обеспечение безопасности населения" (За техническое обслуживание установленного  оборудования 
РСПИ «Стрелец-Мониторинг»                                          (к.с. 061.01.4002))</t>
  </si>
  <si>
    <t>МП "Обеспечение безопасности населения" (За оказание охранных услуг по физической охране (к.с. 061.01.5001))</t>
  </si>
  <si>
    <t>МЦП "Развитие образования" (предоставление обучающимся с ограниченными возможностями здоровья и детям инвалидам бесплатного двухразового питания (к.с. 021.03.4001))</t>
  </si>
  <si>
    <t xml:space="preserve">Краевой бюджет 925 0702 011 02 60860 112 226 (т.с. 70.03.07) </t>
  </si>
  <si>
    <t>командировочные расходы</t>
  </si>
  <si>
    <t>Мун.бюджет 925 0702 011 02 00590 244 221 (т.с. 70.06.00)</t>
  </si>
  <si>
    <t>Дератизация</t>
  </si>
  <si>
    <t>ТО АПС</t>
  </si>
  <si>
    <t>ТО средств охраны</t>
  </si>
  <si>
    <t>ТО приборов учета тепловой энергии</t>
  </si>
  <si>
    <t>Опрессовка сист.отопления</t>
  </si>
  <si>
    <t>Промывка канализации</t>
  </si>
  <si>
    <t>Перезарядка огнетушителей</t>
  </si>
  <si>
    <t>Поверка приборов учета тепла и воды</t>
  </si>
  <si>
    <t>Поверка узла учета ТЭ</t>
  </si>
  <si>
    <t>Текущий ремонт</t>
  </si>
  <si>
    <t>Техническое обслуживание комплекса ТС</t>
  </si>
  <si>
    <t>Краевой бюджет 925 0702 011 02 60860 244 225 (т.с. 70.03.07)</t>
  </si>
  <si>
    <t>Заправка катриджа</t>
  </si>
  <si>
    <t>Охрана имущества (ТСО)</t>
  </si>
  <si>
    <t xml:space="preserve">Охрана имущества (ТСО) кредиторская задолженность </t>
  </si>
  <si>
    <t>Мед.осмотр</t>
  </si>
  <si>
    <t>925 0702 011 02 00590 244 310 (сп/сч т.с. 20.01.00)</t>
  </si>
  <si>
    <t>925 0702 011 02 00590 244 310 (сп/сч пожертвования (20.02.00) прочие)</t>
  </si>
  <si>
    <t>Материальные затраты (разрешенный остаток)</t>
  </si>
  <si>
    <t>техническое обслуживание системы Стрелец-мониторинг кредиторская задолженность</t>
  </si>
  <si>
    <t>925 0702 06 201 10140 244 225 (к.с. 061.01.4002)</t>
  </si>
  <si>
    <t>925 0702 011 02 62500 244 226/346 (к.с. 016.25.0001)</t>
  </si>
  <si>
    <t>монтажные работы системы видеонаблюдения (КЭК 226)</t>
  </si>
  <si>
    <t>бумага, тонер-катридж (КЭК 346)</t>
  </si>
  <si>
    <t>925 0702 011 02 63540 321 262  (к.с. 021.03.4001)</t>
  </si>
  <si>
    <t>МЦП "Развитие образования" (предоставление ежемесячной компенсации на питание детей с ОВЗ (т.с. 60.02.00))</t>
  </si>
  <si>
    <t>МЦП "Развитие образования" (предоставление ежемесячной компенсации на питание детей с ОВЗ (т.с. 60.06.00))</t>
  </si>
  <si>
    <t>МЦП "Развитие образования" (предоставление ежемесячной компенсации на питание детей с ОВЗ)</t>
  </si>
  <si>
    <t>Директор МОБУООШ № 27  им.Е.С.Рязанцева ст.Советской</t>
  </si>
  <si>
    <t>С.Ю.Гуров</t>
  </si>
  <si>
    <t>МУНИЦИПАЛЬНОЕ ОБЩЕОБРАЗОВАТЕЛЬНОЕ БЮДЖЕТНОЕ УЧРЕЖДЕНИЕ ОСНОВНАЯ ОБЩЕОБРАЗОВАТЕЛЬНАЯ ШКОЛА № 27 ИМ. Е.С.РЯЗАНЦЕВА СТ. СОВЕТСКОЙ МУНИЦИПАЛЬНОГО ОБРАЗОВАНИЯ НОВОКУБАНСКИЙ РАЙОН</t>
  </si>
  <si>
    <t>Муниципальное общеобразовательное бюджетное учреждение основная общеобразовательная школа № 27 им. Е.С.Рязанцева г.Новокубанск муниципального образования Новокубанский район</t>
  </si>
  <si>
    <t>Директор МОБУООШ №27</t>
  </si>
  <si>
    <t>Краевой бюджет 925 0702 011 02 60860 111 211 (т.с. 50.03.07)</t>
  </si>
  <si>
    <t>Мун.бюджет 925 0702 011 02 00590 111 211 (т.с. 50.06.00)</t>
  </si>
  <si>
    <t>Програм.(ФЕДЕРАЛЬНОЕ КЛАССНОЕ)                                            925 0702 011 02 53030 111 211 (к.с. 025.30.3001)</t>
  </si>
  <si>
    <t xml:space="preserve">Краевой бюджет 925 0702 011 02 60860 111 266 (т.с. 50.03.07) </t>
  </si>
  <si>
    <t xml:space="preserve">Краевой бюджет 925 0702 011 02 60860 112 266 (т.с. 50.03.07) </t>
  </si>
  <si>
    <t xml:space="preserve">Краевой бюджет 925 0702 011 02 60860 112 212 (т.с. 50.03.07) </t>
  </si>
  <si>
    <t>Краевой бюджет 925 0702 011 02 60860 244 221 (т.с. 50.03.07)</t>
  </si>
  <si>
    <t>Газоснабжение</t>
  </si>
  <si>
    <t xml:space="preserve">Газоснабжение кредиторская задолженность </t>
  </si>
  <si>
    <t>Мун.бюджет 925 0702 011 02 00590 244 223 (т.с. 50.06.00)</t>
  </si>
  <si>
    <t>Мун.бюджет 925 0702 011 02 00590 247 223 (т.с. 50.06.00)</t>
  </si>
  <si>
    <t>ТО приборов узла учета тепловой энергии</t>
  </si>
  <si>
    <t>Мун.бюджет 925 0702 011 02 00590 244 225 (т.с. 50.06.00)</t>
  </si>
  <si>
    <t xml:space="preserve">Предрейсовый осмотр кредиторская задолженность </t>
  </si>
  <si>
    <t>ТО системы мониторинга транспортных средств</t>
  </si>
  <si>
    <t>Мун.бюджет 925 0702 011 02 00590 244 226 (т.с. 50.06.00)</t>
  </si>
  <si>
    <t>Краевой бюджет 925 0702 011 02 60860 244 226 (т.с. 50.03.07)</t>
  </si>
  <si>
    <t>Краевой бюджет 925 0702 011 02 60860 244 310 (т.с. 50.03.07)</t>
  </si>
  <si>
    <t>Краевой бюджет 925 0702 011 02 60860 244 346 (т.с. 50.03.07)</t>
  </si>
  <si>
    <t>Краевой бюджет 925 0702 011 02 60860 244 349 (т.с. 50.03.07)</t>
  </si>
  <si>
    <t>Мун.бюджет 925 0702 011 02 00590 244 343 (т.с. 50.06.00)</t>
  </si>
  <si>
    <t>Мун.бюджет 925 0702 011 02 00590 851 291 (т.с. 50.06.00)</t>
  </si>
  <si>
    <t>Налог на имущество</t>
  </si>
  <si>
    <t>Мун.бюджет 92507020110200590853291 (т.с. 50.06.00)</t>
  </si>
  <si>
    <t>Мун.бюджет 92507010110100590852291 (т.с. 50.06.00)</t>
  </si>
  <si>
    <t>гос пошлина</t>
  </si>
  <si>
    <t>Мун.бюджет 92507010110100590853293 (т.с. 50.06.00)</t>
  </si>
  <si>
    <t>925 0702 011 02 09010 244 310/346 (к.с. 010.90.1001)</t>
  </si>
  <si>
    <t>холодильный шкаф (КЭК 310)</t>
  </si>
  <si>
    <t>кух. оборудование (КЭК 310)</t>
  </si>
  <si>
    <t>925 0702 011 02 60820 112 267 (к.с. 016.08.2002)</t>
  </si>
  <si>
    <t>МЦП "Развитие образование" (подготовка проектно - сметной документации, строительный надзор, услуги по обследованию и техническому заключению объектов (к.с. 011.02.2008))</t>
  </si>
  <si>
    <t>1410.8</t>
  </si>
  <si>
    <t>925 0702 01 102 10220 244 226 (к.с. 011.02.2008)</t>
  </si>
  <si>
    <t>смета</t>
  </si>
  <si>
    <t>МП "Развитие образования" (капитальный, текущий ремонт, благоустройство территорий, реконструкция                                               (к.с. 010.90.2001))</t>
  </si>
  <si>
    <t>1410.9</t>
  </si>
  <si>
    <t>программа для ЭВМ "Леонардо CMS"</t>
  </si>
  <si>
    <t>административный штраф</t>
  </si>
  <si>
    <t>Мун.бюджет 92507010110100590853295 (т.с. 50.06.00)</t>
  </si>
  <si>
    <t>Рециркулятор (КЭК 310)</t>
  </si>
  <si>
    <t>стелажи полочные. (КЭК 310)</t>
  </si>
  <si>
    <t>котел, кастрюли  (КЭК 346)</t>
  </si>
  <si>
    <t>хоз. товары (КЭК 346)</t>
  </si>
  <si>
    <t>МП "Развитие образования" (капитальный, текущий ремонт, благоустройство территорий, реконструкция)(КЭК 225)</t>
  </si>
  <si>
    <t>МП "Развитие образования" (капитальный, текущий ремонт, благоустройство территорий, реконструкция)(КЭК 344)</t>
  </si>
  <si>
    <t>925 0702 011 02 09020 244 225/344  (к.с. 010.90.2001)</t>
  </si>
  <si>
    <t>МЦП "Развитие образования" (предоставление ежемесячной компенсации на питание детей с ОВЗ (дети-инв.))</t>
  </si>
  <si>
    <t>МЦП "Развитие образования" (предоставление обучающимся с ограниченными возможностями здоровья и детям инвалидам бесплатного двухразового питания (к.с. 021.03.0001 (дети-инв.)))</t>
  </si>
  <si>
    <t>Количество работ</t>
  </si>
  <si>
    <t>Расчет (обоснование) расходов на приобретение материальных запасов</t>
  </si>
  <si>
    <t>Средняя стоимость, руб.</t>
  </si>
  <si>
    <t>питание 5,7</t>
  </si>
  <si>
    <t>питание многодетных</t>
  </si>
  <si>
    <t>питание 2,0</t>
  </si>
  <si>
    <t>питание 1-4</t>
  </si>
  <si>
    <t>питание дети-инвалиды</t>
  </si>
  <si>
    <t>питание ОВЗ</t>
  </si>
  <si>
    <t>Услуга по питанию</t>
  </si>
  <si>
    <t>Санитарно-гигиеническая оценка</t>
  </si>
  <si>
    <t>Подписки и лицензии</t>
  </si>
  <si>
    <t>Жесткий диск</t>
  </si>
  <si>
    <t>Кубановедение практикум, ФГОС, ИКС</t>
  </si>
  <si>
    <t>МП "Развитие образования" (Создание условий для укрепления здоровья детей за счет обеспечения их сбалансированным горячим питанием из расчета 5,7 рубля в день на одного обучающегося                  (к.с. 011.02.8001))</t>
  </si>
  <si>
    <t>МП "Развитие образования" (Осуществление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                      (к.с. 016.23.7001))</t>
  </si>
  <si>
    <t>МП "Развитие образования" (Обеспечение льготным питанием учащихся из малообеспеченных семей из расчета 2,0 рубля в день на одного обучающегося                       (к.с. 011.02.8002))</t>
  </si>
  <si>
    <t>МП "Развитие образования" (Организация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                      (к.с. 030.30.4001))</t>
  </si>
  <si>
    <t>МЦП "Развитие образования" (предоставление обучающимся с ограниченными возможностями здоровья и детям инвалидам бесплатного двухразового питания (к.с. 021.03.0001 / т.с. 60.02.00))</t>
  </si>
  <si>
    <t>МП "Развитие образования" (Финансовое обеспечение муниципального задания на оказание услуг общеобразовательных организаций (к.с. 010.05.9003))</t>
  </si>
  <si>
    <t>1410.10</t>
  </si>
  <si>
    <t>1410.11</t>
  </si>
  <si>
    <t>1410.12</t>
  </si>
  <si>
    <t>1410.13</t>
  </si>
  <si>
    <t>1410.14</t>
  </si>
  <si>
    <t>1410.15</t>
  </si>
  <si>
    <t>1410.16</t>
  </si>
  <si>
    <t>1410.17</t>
  </si>
  <si>
    <t>925 0702 011 02 62500 113/119 226 (к.с. 016.25.0001)</t>
  </si>
  <si>
    <t>ЕГЭ компенсация пед.работникам (КВР 113)</t>
  </si>
  <si>
    <t>ЕГЭ компенсация пед.работникам (КВР 119)</t>
  </si>
  <si>
    <t>925 0702 011 02 10280 244 226             (к.с. 011.02.8001)</t>
  </si>
  <si>
    <t>925 0702 011 02 62370 244 226              (к.с. 016.23.7001)</t>
  </si>
  <si>
    <t>925 0702 011 02 10290 244 226                 (к.с. 011.02.8002)</t>
  </si>
  <si>
    <t>925 0702 011 02 L3040 244 226               (к.с. 030.30.4001)</t>
  </si>
  <si>
    <t>925 0702 011 02 63540 244 226               (к.с. 021.03.4001)</t>
  </si>
  <si>
    <t>925 0702 011 02 S3550 244 226              (к.с. 021.03.1001)</t>
  </si>
  <si>
    <t>925 0702 011 02 00590 244 226               (к.с. 010.05.9003)</t>
  </si>
  <si>
    <t>МП "Развитие образования" (обеспечение  проведения государственной итоговой аттестации по программам среднего общего образования в 2022 году (к.с. 016.25.0001))</t>
  </si>
  <si>
    <t>В.И. Дударева</t>
  </si>
  <si>
    <t xml:space="preserve"> финансово-хозяйственной деятельности на 2023 год</t>
  </si>
  <si>
    <t>(на 2023 год и плановый период 2024 и 2025 годов)</t>
  </si>
  <si>
    <t>на 2023 г. текущий финансовый год</t>
  </si>
  <si>
    <t>на 2024 г. первый год планового периода</t>
  </si>
  <si>
    <t>на 2025 г. второй год планового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</si>
</sst>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vertAlign val="superscript"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vertAlign val="superscript"/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10"/>
      <name val="Calibri"/>
      <family val="2"/>
      <charset val="204"/>
      <scheme val="minor"/>
    </font>
    <font>
      <u/>
      <vertAlign val="superscript"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u/>
      <vertAlign val="superscript"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Font="1"/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8" fillId="0" borderId="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6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6" fillId="0" borderId="3" xfId="3" applyBorder="1" applyAlignment="1">
      <alignment horizontal="left" vertical="center" wrapText="1"/>
    </xf>
    <xf numFmtId="0" fontId="17" fillId="0" borderId="0" xfId="0" applyFont="1"/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6" fillId="0" borderId="0" xfId="3" applyAlignment="1">
      <alignment horizontal="left"/>
    </xf>
    <xf numFmtId="0" fontId="16" fillId="5" borderId="3" xfId="3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3" fontId="13" fillId="0" borderId="0" xfId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3" fontId="6" fillId="4" borderId="0" xfId="1" applyFont="1" applyFill="1" applyBorder="1" applyAlignment="1">
      <alignment horizontal="right"/>
    </xf>
    <xf numFmtId="0" fontId="6" fillId="0" borderId="0" xfId="0" applyFont="1" applyAlignment="1"/>
    <xf numFmtId="0" fontId="10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7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25" fillId="7" borderId="0" xfId="0" applyFont="1" applyFill="1" applyAlignment="1">
      <alignment horizontal="center"/>
    </xf>
    <xf numFmtId="0" fontId="10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25" fillId="7" borderId="0" xfId="0" applyFont="1" applyFill="1"/>
    <xf numFmtId="0" fontId="25" fillId="7" borderId="1" xfId="0" applyFont="1" applyFill="1" applyBorder="1"/>
    <xf numFmtId="0" fontId="6" fillId="7" borderId="0" xfId="0" applyFont="1" applyFill="1" applyAlignment="1">
      <alignment horizontal="center"/>
    </xf>
    <xf numFmtId="0" fontId="7" fillId="7" borderId="0" xfId="0" applyFont="1" applyFill="1" applyBorder="1" applyAlignment="1">
      <alignment horizontal="justify" vertical="center"/>
    </xf>
    <xf numFmtId="0" fontId="25" fillId="7" borderId="0" xfId="0" applyFont="1" applyFill="1" applyBorder="1"/>
    <xf numFmtId="4" fontId="25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left"/>
    </xf>
    <xf numFmtId="0" fontId="31" fillId="0" borderId="0" xfId="0" applyFont="1"/>
    <xf numFmtId="0" fontId="25" fillId="0" borderId="0" xfId="0" applyFont="1"/>
    <xf numFmtId="4" fontId="25" fillId="5" borderId="0" xfId="0" applyNumberFormat="1" applyFont="1" applyFill="1"/>
    <xf numFmtId="0" fontId="7" fillId="7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5" borderId="0" xfId="0" applyFont="1" applyFill="1"/>
    <xf numFmtId="0" fontId="25" fillId="5" borderId="0" xfId="0" applyFont="1" applyFill="1"/>
    <xf numFmtId="4" fontId="25" fillId="0" borderId="0" xfId="0" applyNumberFormat="1" applyFont="1"/>
    <xf numFmtId="0" fontId="31" fillId="2" borderId="0" xfId="0" applyFont="1" applyFill="1"/>
    <xf numFmtId="0" fontId="25" fillId="2" borderId="0" xfId="0" applyFont="1" applyFill="1"/>
    <xf numFmtId="4" fontId="31" fillId="0" borderId="0" xfId="0" applyNumberFormat="1" applyFont="1"/>
    <xf numFmtId="0" fontId="34" fillId="0" borderId="0" xfId="0" applyFont="1"/>
    <xf numFmtId="0" fontId="35" fillId="0" borderId="0" xfId="0" applyFont="1"/>
    <xf numFmtId="0" fontId="31" fillId="0" borderId="0" xfId="0" applyFont="1" applyBorder="1" applyAlignment="1"/>
    <xf numFmtId="0" fontId="25" fillId="0" borderId="0" xfId="0" applyFont="1" applyBorder="1"/>
    <xf numFmtId="0" fontId="36" fillId="0" borderId="0" xfId="0" applyFont="1" applyBorder="1"/>
    <xf numFmtId="0" fontId="31" fillId="0" borderId="0" xfId="0" applyFont="1" applyBorder="1"/>
    <xf numFmtId="0" fontId="25" fillId="0" borderId="0" xfId="0" applyFont="1" applyBorder="1" applyAlignment="1"/>
    <xf numFmtId="0" fontId="7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7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0" fontId="13" fillId="7" borderId="0" xfId="0" applyFont="1" applyFill="1" applyAlignment="1">
      <alignment horizontal="left"/>
    </xf>
    <xf numFmtId="0" fontId="7" fillId="7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0" fontId="26" fillId="7" borderId="3" xfId="3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2" fillId="7" borderId="3" xfId="3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0" fontId="31" fillId="6" borderId="0" xfId="0" applyFont="1" applyFill="1"/>
    <xf numFmtId="0" fontId="25" fillId="6" borderId="0" xfId="0" applyFont="1" applyFill="1"/>
    <xf numFmtId="4" fontId="25" fillId="6" borderId="0" xfId="0" applyNumberFormat="1" applyFont="1" applyFill="1"/>
    <xf numFmtId="49" fontId="7" fillId="0" borderId="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0" fillId="6" borderId="3" xfId="0" applyFont="1" applyFill="1" applyBorder="1" applyAlignment="1">
      <alignment horizontal="left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0" fontId="16" fillId="6" borderId="3" xfId="3" applyFill="1" applyBorder="1" applyAlignment="1">
      <alignment horizontal="left" vertical="center" wrapText="1"/>
    </xf>
    <xf numFmtId="2" fontId="7" fillId="6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7" fillId="5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/>
    <xf numFmtId="0" fontId="26" fillId="2" borderId="3" xfId="3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10" fillId="0" borderId="0" xfId="0" applyFont="1" applyAlignment="1"/>
    <xf numFmtId="0" fontId="10" fillId="0" borderId="0" xfId="0" applyFont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8" fillId="0" borderId="0" xfId="0" applyFont="1" applyAlignment="1"/>
    <xf numFmtId="4" fontId="28" fillId="0" borderId="0" xfId="0" applyNumberFormat="1" applyFont="1" applyAlignment="1"/>
    <xf numFmtId="4" fontId="7" fillId="0" borderId="0" xfId="0" applyNumberFormat="1" applyFont="1" applyAlignment="1"/>
    <xf numFmtId="4" fontId="13" fillId="0" borderId="0" xfId="0" applyNumberFormat="1" applyFont="1" applyAlignment="1">
      <alignment horizontal="left"/>
    </xf>
    <xf numFmtId="0" fontId="6" fillId="0" borderId="10" xfId="0" applyFont="1" applyBorder="1" applyAlignment="1"/>
    <xf numFmtId="43" fontId="6" fillId="0" borderId="0" xfId="0" applyNumberFormat="1" applyFont="1" applyAlignment="1">
      <alignment horizontal="left"/>
    </xf>
    <xf numFmtId="0" fontId="25" fillId="0" borderId="0" xfId="0" applyFont="1"/>
    <xf numFmtId="0" fontId="31" fillId="0" borderId="0" xfId="0" applyFont="1"/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24" fillId="0" borderId="0" xfId="0" applyFont="1" applyBorder="1" applyAlignment="1">
      <alignment horizontal="center"/>
    </xf>
    <xf numFmtId="4" fontId="6" fillId="0" borderId="10" xfId="0" applyNumberFormat="1" applyFont="1" applyBorder="1" applyAlignment="1"/>
    <xf numFmtId="4" fontId="13" fillId="7" borderId="0" xfId="0" applyNumberFormat="1" applyFont="1" applyFill="1" applyAlignment="1">
      <alignment horizontal="left"/>
    </xf>
    <xf numFmtId="43" fontId="13" fillId="0" borderId="0" xfId="0" applyNumberFormat="1" applyFont="1" applyAlignment="1">
      <alignment horizontal="left"/>
    </xf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43" fontId="13" fillId="0" borderId="2" xfId="1" applyFont="1" applyBorder="1" applyAlignment="1">
      <alignment horizontal="right"/>
    </xf>
    <xf numFmtId="43" fontId="6" fillId="4" borderId="2" xfId="1" applyFont="1" applyFill="1" applyBorder="1" applyAlignment="1">
      <alignment horizontal="right"/>
    </xf>
    <xf numFmtId="0" fontId="7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7" borderId="15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7" fillId="7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ill="1"/>
    <xf numFmtId="0" fontId="6" fillId="0" borderId="0" xfId="0" applyFont="1" applyFill="1" applyBorder="1" applyAlignment="1">
      <alignment horizontal="right" wrapText="1"/>
    </xf>
    <xf numFmtId="4" fontId="6" fillId="0" borderId="0" xfId="0" applyNumberFormat="1" applyFont="1" applyFill="1" applyBorder="1" applyAlignment="1">
      <alignment horizontal="right" wrapText="1"/>
    </xf>
    <xf numFmtId="0" fontId="6" fillId="0" borderId="3" xfId="0" applyFont="1" applyFill="1" applyBorder="1" applyAlignment="1">
      <alignment wrapText="1"/>
    </xf>
    <xf numFmtId="3" fontId="6" fillId="0" borderId="3" xfId="0" applyNumberFormat="1" applyFont="1" applyFill="1" applyBorder="1" applyAlignment="1">
      <alignment wrapText="1"/>
    </xf>
    <xf numFmtId="43" fontId="6" fillId="0" borderId="3" xfId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9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43" fontId="6" fillId="0" borderId="0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3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6" fillId="8" borderId="0" xfId="0" applyFont="1" applyFill="1" applyAlignment="1">
      <alignment horizontal="left"/>
    </xf>
    <xf numFmtId="4" fontId="6" fillId="7" borderId="0" xfId="0" applyNumberFormat="1" applyFont="1" applyFill="1" applyAlignment="1">
      <alignment horizontal="left"/>
    </xf>
    <xf numFmtId="0" fontId="7" fillId="7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37" fillId="0" borderId="0" xfId="0" applyFont="1"/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3" borderId="0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26" fillId="7" borderId="3" xfId="3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5" fillId="7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4" fontId="13" fillId="0" borderId="7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4" fontId="6" fillId="0" borderId="5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12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/>
    </xf>
    <xf numFmtId="4" fontId="6" fillId="7" borderId="11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/>
    </xf>
    <xf numFmtId="4" fontId="6" fillId="7" borderId="12" xfId="0" applyNumberFormat="1" applyFont="1" applyFill="1" applyBorder="1" applyAlignment="1">
      <alignment horizontal="right"/>
    </xf>
    <xf numFmtId="9" fontId="6" fillId="7" borderId="11" xfId="2" applyFont="1" applyFill="1" applyBorder="1" applyAlignment="1">
      <alignment horizontal="right"/>
    </xf>
    <xf numFmtId="9" fontId="6" fillId="7" borderId="1" xfId="2" applyFont="1" applyFill="1" applyBorder="1" applyAlignment="1">
      <alignment horizontal="right"/>
    </xf>
    <xf numFmtId="9" fontId="6" fillId="7" borderId="12" xfId="2" applyFont="1" applyFill="1" applyBorder="1" applyAlignment="1">
      <alignment horizontal="right"/>
    </xf>
    <xf numFmtId="49" fontId="10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13" fillId="0" borderId="10" xfId="0" applyNumberFormat="1" applyFont="1" applyBorder="1" applyAlignment="1">
      <alignment horizontal="right"/>
    </xf>
    <xf numFmtId="4" fontId="13" fillId="0" borderId="0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0" fontId="6" fillId="7" borderId="1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right"/>
    </xf>
    <xf numFmtId="0" fontId="13" fillId="7" borderId="8" xfId="0" applyFont="1" applyFill="1" applyBorder="1" applyAlignment="1">
      <alignment horizontal="right"/>
    </xf>
    <xf numFmtId="0" fontId="13" fillId="7" borderId="9" xfId="0" applyFont="1" applyFill="1" applyBorder="1" applyAlignment="1">
      <alignment horizontal="right"/>
    </xf>
    <xf numFmtId="4" fontId="13" fillId="7" borderId="11" xfId="0" applyNumberFormat="1" applyFont="1" applyFill="1" applyBorder="1" applyAlignment="1">
      <alignment horizontal="right"/>
    </xf>
    <xf numFmtId="4" fontId="13" fillId="7" borderId="1" xfId="0" applyNumberFormat="1" applyFont="1" applyFill="1" applyBorder="1" applyAlignment="1">
      <alignment horizontal="right"/>
    </xf>
    <xf numFmtId="4" fontId="13" fillId="7" borderId="12" xfId="0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3" fontId="6" fillId="0" borderId="11" xfId="0" applyNumberFormat="1" applyFont="1" applyBorder="1" applyAlignment="1">
      <alignment horizontal="left"/>
    </xf>
    <xf numFmtId="43" fontId="6" fillId="0" borderId="11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43" fontId="6" fillId="0" borderId="12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left"/>
    </xf>
    <xf numFmtId="4" fontId="6" fillId="0" borderId="1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/>
    </xf>
    <xf numFmtId="43" fontId="13" fillId="0" borderId="11" xfId="1" applyFont="1" applyBorder="1" applyAlignment="1">
      <alignment horizontal="right"/>
    </xf>
    <xf numFmtId="43" fontId="13" fillId="0" borderId="1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3" fontId="6" fillId="7" borderId="7" xfId="0" applyNumberFormat="1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left"/>
    </xf>
    <xf numFmtId="0" fontId="6" fillId="7" borderId="7" xfId="0" applyFont="1" applyFill="1" applyBorder="1" applyAlignment="1">
      <alignment horizontal="right"/>
    </xf>
    <xf numFmtId="0" fontId="6" fillId="7" borderId="8" xfId="0" applyFont="1" applyFill="1" applyBorder="1" applyAlignment="1">
      <alignment horizontal="right"/>
    </xf>
    <xf numFmtId="0" fontId="6" fillId="7" borderId="9" xfId="0" applyFont="1" applyFill="1" applyBorder="1" applyAlignment="1">
      <alignment horizontal="right"/>
    </xf>
    <xf numFmtId="4" fontId="6" fillId="7" borderId="7" xfId="0" applyNumberFormat="1" applyFont="1" applyFill="1" applyBorder="1" applyAlignment="1">
      <alignment horizontal="right"/>
    </xf>
    <xf numFmtId="4" fontId="6" fillId="7" borderId="8" xfId="0" applyNumberFormat="1" applyFont="1" applyFill="1" applyBorder="1" applyAlignment="1">
      <alignment horizontal="right"/>
    </xf>
    <xf numFmtId="4" fontId="6" fillId="7" borderId="9" xfId="0" applyNumberFormat="1" applyFont="1" applyFill="1" applyBorder="1" applyAlignment="1">
      <alignment horizontal="right"/>
    </xf>
    <xf numFmtId="0" fontId="6" fillId="7" borderId="7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3" fontId="6" fillId="0" borderId="7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43" fontId="6" fillId="0" borderId="7" xfId="0" applyNumberFormat="1" applyFont="1" applyBorder="1" applyAlignment="1">
      <alignment horizontal="center"/>
    </xf>
    <xf numFmtId="43" fontId="6" fillId="0" borderId="8" xfId="0" applyNumberFormat="1" applyFont="1" applyBorder="1" applyAlignment="1">
      <alignment horizontal="center"/>
    </xf>
    <xf numFmtId="43" fontId="6" fillId="0" borderId="9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6" fillId="0" borderId="12" xfId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43" fontId="13" fillId="0" borderId="7" xfId="1" applyFont="1" applyBorder="1" applyAlignment="1">
      <alignment horizontal="right"/>
    </xf>
    <xf numFmtId="43" fontId="13" fillId="0" borderId="8" xfId="1" applyFont="1" applyBorder="1" applyAlignment="1">
      <alignment horizontal="right"/>
    </xf>
    <xf numFmtId="43" fontId="13" fillId="0" borderId="9" xfId="1" applyFont="1" applyBorder="1" applyAlignment="1">
      <alignment horizontal="right"/>
    </xf>
    <xf numFmtId="3" fontId="6" fillId="0" borderId="8" xfId="0" applyNumberFormat="1" applyFont="1" applyBorder="1" applyAlignment="1">
      <alignment horizontal="left"/>
    </xf>
    <xf numFmtId="3" fontId="6" fillId="0" borderId="9" xfId="0" applyNumberFormat="1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9" fontId="10" fillId="0" borderId="1" xfId="0" applyNumberFormat="1" applyFont="1" applyBorder="1" applyAlignment="1">
      <alignment horizontal="center" wrapText="1"/>
    </xf>
    <xf numFmtId="43" fontId="6" fillId="0" borderId="11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4" fontId="6" fillId="4" borderId="7" xfId="0" applyNumberFormat="1" applyFont="1" applyFill="1" applyBorder="1" applyAlignment="1"/>
    <xf numFmtId="4" fontId="6" fillId="4" borderId="8" xfId="0" applyNumberFormat="1" applyFont="1" applyFill="1" applyBorder="1" applyAlignment="1"/>
    <xf numFmtId="4" fontId="6" fillId="4" borderId="9" xfId="0" applyNumberFormat="1" applyFont="1" applyFill="1" applyBorder="1" applyAlignment="1"/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left" wrapText="1"/>
    </xf>
    <xf numFmtId="3" fontId="6" fillId="0" borderId="9" xfId="0" applyNumberFormat="1" applyFont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43" fontId="6" fillId="4" borderId="1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4" borderId="12" xfId="1" applyFont="1" applyFill="1" applyBorder="1" applyAlignment="1">
      <alignment horizontal="right"/>
    </xf>
    <xf numFmtId="0" fontId="28" fillId="0" borderId="1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3" fontId="28" fillId="0" borderId="7" xfId="0" applyNumberFormat="1" applyFont="1" applyBorder="1" applyAlignment="1">
      <alignment horizontal="left" wrapText="1"/>
    </xf>
    <xf numFmtId="3" fontId="28" fillId="0" borderId="8" xfId="0" applyNumberFormat="1" applyFont="1" applyBorder="1" applyAlignment="1">
      <alignment horizontal="left" wrapText="1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7" xfId="0" applyFont="1" applyBorder="1" applyAlignment="1">
      <alignment horizontal="right"/>
    </xf>
    <xf numFmtId="0" fontId="28" fillId="0" borderId="8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4" fontId="28" fillId="4" borderId="7" xfId="0" applyNumberFormat="1" applyFont="1" applyFill="1" applyBorder="1" applyAlignment="1">
      <alignment horizontal="right"/>
    </xf>
    <xf numFmtId="4" fontId="28" fillId="4" borderId="8" xfId="0" applyNumberFormat="1" applyFont="1" applyFill="1" applyBorder="1" applyAlignment="1">
      <alignment horizontal="right"/>
    </xf>
    <xf numFmtId="4" fontId="28" fillId="4" borderId="9" xfId="0" applyNumberFormat="1" applyFont="1" applyFill="1" applyBorder="1" applyAlignment="1">
      <alignment horizontal="right"/>
    </xf>
    <xf numFmtId="0" fontId="28" fillId="0" borderId="8" xfId="0" applyFont="1" applyBorder="1" applyAlignment="1">
      <alignment horizontal="left" wrapText="1"/>
    </xf>
    <xf numFmtId="0" fontId="28" fillId="0" borderId="9" xfId="0" applyFont="1" applyBorder="1" applyAlignment="1">
      <alignment horizontal="left" wrapText="1"/>
    </xf>
    <xf numFmtId="0" fontId="28" fillId="0" borderId="1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3" fontId="6" fillId="4" borderId="11" xfId="1" applyFont="1" applyFill="1" applyBorder="1" applyAlignment="1"/>
    <xf numFmtId="43" fontId="6" fillId="4" borderId="1" xfId="1" applyFont="1" applyFill="1" applyBorder="1" applyAlignment="1"/>
    <xf numFmtId="43" fontId="6" fillId="4" borderId="12" xfId="1" applyFont="1" applyFill="1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4" fontId="6" fillId="0" borderId="0" xfId="0" applyNumberFormat="1" applyFont="1" applyFill="1" applyBorder="1" applyAlignment="1">
      <alignment vertical="center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59</xdr:row>
      <xdr:rowOff>1</xdr:rowOff>
    </xdr:from>
    <xdr:to>
      <xdr:col>5</xdr:col>
      <xdr:colOff>990600</xdr:colOff>
      <xdr:row>68</xdr:row>
      <xdr:rowOff>142876</xdr:rowOff>
    </xdr:to>
    <xdr:sp macro="" textlink="">
      <xdr:nvSpPr>
        <xdr:cNvPr id="2" name="Прямоугольник 1"/>
        <xdr:cNvSpPr/>
      </xdr:nvSpPr>
      <xdr:spPr>
        <a:xfrm>
          <a:off x="161925" y="18373726"/>
          <a:ext cx="5962650" cy="217170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161925</xdr:colOff>
      <xdr:row>59</xdr:row>
      <xdr:rowOff>1</xdr:rowOff>
    </xdr:from>
    <xdr:to>
      <xdr:col>5</xdr:col>
      <xdr:colOff>990600</xdr:colOff>
      <xdr:row>68</xdr:row>
      <xdr:rowOff>142876</xdr:rowOff>
    </xdr:to>
    <xdr:sp macro="" textlink="">
      <xdr:nvSpPr>
        <xdr:cNvPr id="4" name="Прямоугольник 3"/>
        <xdr:cNvSpPr/>
      </xdr:nvSpPr>
      <xdr:spPr>
        <a:xfrm>
          <a:off x="161925" y="16983076"/>
          <a:ext cx="5962650" cy="249555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7" workbookViewId="0">
      <selection activeCell="N27" sqref="N27:O27"/>
    </sheetView>
  </sheetViews>
  <sheetFormatPr defaultRowHeight="15" x14ac:dyDescent="0.25"/>
  <sheetData>
    <row r="1" spans="9:15" ht="15" hidden="1" customHeight="1" x14ac:dyDescent="0.3">
      <c r="I1" s="2"/>
      <c r="J1" s="209" t="s">
        <v>0</v>
      </c>
      <c r="K1" s="209"/>
      <c r="L1" s="209"/>
      <c r="M1" s="209"/>
      <c r="N1" s="209"/>
      <c r="O1" s="209"/>
    </row>
    <row r="2" spans="9:15" ht="15" hidden="1" customHeight="1" x14ac:dyDescent="0.3">
      <c r="I2" s="2"/>
      <c r="J2" s="209" t="s">
        <v>1</v>
      </c>
      <c r="K2" s="209"/>
      <c r="L2" s="209"/>
      <c r="M2" s="209"/>
      <c r="N2" s="209"/>
      <c r="O2" s="209"/>
    </row>
    <row r="3" spans="9:15" ht="15" hidden="1" customHeight="1" x14ac:dyDescent="0.3">
      <c r="I3" s="2"/>
      <c r="J3" s="209"/>
      <c r="K3" s="209"/>
      <c r="L3" s="209"/>
      <c r="M3" s="209"/>
      <c r="N3" s="209"/>
      <c r="O3" s="209"/>
    </row>
    <row r="4" spans="9:15" ht="15" hidden="1" customHeight="1" x14ac:dyDescent="0.3">
      <c r="I4" s="2"/>
      <c r="J4" s="209"/>
      <c r="K4" s="209"/>
      <c r="L4" s="209"/>
      <c r="M4" s="209"/>
      <c r="N4" s="209"/>
      <c r="O4" s="209"/>
    </row>
    <row r="5" spans="9:15" ht="15" hidden="1" customHeight="1" x14ac:dyDescent="0.3">
      <c r="I5" s="2"/>
      <c r="J5" s="209"/>
      <c r="K5" s="209"/>
      <c r="L5" s="209"/>
      <c r="M5" s="209"/>
      <c r="N5" s="209"/>
      <c r="O5" s="209"/>
    </row>
    <row r="6" spans="9:15" ht="15" hidden="1" customHeight="1" x14ac:dyDescent="0.3">
      <c r="I6" s="2"/>
      <c r="J6" s="209"/>
      <c r="K6" s="209"/>
      <c r="L6" s="209"/>
      <c r="M6" s="209"/>
      <c r="N6" s="209"/>
      <c r="O6" s="209"/>
    </row>
    <row r="8" spans="9:15" ht="18.75" x14ac:dyDescent="0.3">
      <c r="J8" s="216" t="s">
        <v>2</v>
      </c>
      <c r="K8" s="216"/>
      <c r="L8" s="216"/>
      <c r="M8" s="216"/>
      <c r="N8" s="216"/>
      <c r="O8" s="216"/>
    </row>
    <row r="9" spans="9:15" ht="9" customHeight="1" x14ac:dyDescent="0.25"/>
    <row r="10" spans="9:15" ht="36.75" customHeight="1" x14ac:dyDescent="0.3">
      <c r="J10" s="217" t="s">
        <v>440</v>
      </c>
      <c r="K10" s="217"/>
      <c r="L10" s="217"/>
      <c r="M10" s="217"/>
      <c r="N10" s="217"/>
      <c r="O10" s="217"/>
    </row>
    <row r="11" spans="9:15" x14ac:dyDescent="0.25">
      <c r="J11" s="218" t="s">
        <v>3</v>
      </c>
      <c r="K11" s="218"/>
      <c r="L11" s="218"/>
      <c r="M11" s="218"/>
      <c r="N11" s="218"/>
      <c r="O11" s="218"/>
    </row>
    <row r="12" spans="9:15" x14ac:dyDescent="0.25">
      <c r="J12" s="3"/>
      <c r="K12" s="3"/>
      <c r="L12" s="3"/>
      <c r="M12" s="220" t="s">
        <v>441</v>
      </c>
      <c r="N12" s="220"/>
      <c r="O12" s="220"/>
    </row>
    <row r="13" spans="9:15" x14ac:dyDescent="0.25">
      <c r="J13" s="219" t="s">
        <v>4</v>
      </c>
      <c r="K13" s="219"/>
      <c r="L13" s="219"/>
      <c r="M13" s="219"/>
      <c r="N13" s="219"/>
      <c r="O13" s="219"/>
    </row>
    <row r="15" spans="9:15" ht="18.75" x14ac:dyDescent="0.25">
      <c r="J15" s="208">
        <f>N26</f>
        <v>44925</v>
      </c>
      <c r="K15" s="208"/>
      <c r="L15" s="208"/>
      <c r="M15" s="208"/>
      <c r="N15" s="208"/>
      <c r="O15" s="208"/>
    </row>
    <row r="17" spans="1:15" ht="18.75" x14ac:dyDescent="0.3">
      <c r="A17" s="215" t="s">
        <v>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</row>
    <row r="18" spans="1:15" ht="18.75" x14ac:dyDescent="0.3">
      <c r="A18" s="215" t="s">
        <v>534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</row>
    <row r="19" spans="1:15" ht="18.75" x14ac:dyDescent="0.3">
      <c r="A19" s="215" t="s">
        <v>535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s="5" customFormat="1" ht="18.75" customHeight="1" x14ac:dyDescent="0.25">
      <c r="A20" s="208">
        <f>J15</f>
        <v>44925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</row>
    <row r="21" spans="1:15" ht="8.25" customHeight="1" x14ac:dyDescent="0.25"/>
    <row r="22" spans="1:15" ht="18.75" x14ac:dyDescent="0.3">
      <c r="A22" s="209" t="s">
        <v>6</v>
      </c>
      <c r="B22" s="209"/>
      <c r="C22" s="209"/>
      <c r="D22" s="209"/>
      <c r="E22" s="209"/>
      <c r="F22" s="209"/>
      <c r="G22" s="221" t="s">
        <v>248</v>
      </c>
      <c r="H22" s="221"/>
      <c r="I22" s="221"/>
      <c r="J22" s="221"/>
      <c r="K22" s="221"/>
      <c r="L22" s="221"/>
      <c r="M22" s="221"/>
      <c r="N22" s="221"/>
      <c r="O22" s="221"/>
    </row>
    <row r="23" spans="1:15" ht="18.75" x14ac:dyDescent="0.3">
      <c r="A23" s="209" t="s">
        <v>7</v>
      </c>
      <c r="B23" s="209"/>
      <c r="C23" s="209"/>
      <c r="D23" s="209"/>
      <c r="E23" s="209"/>
      <c r="F23" s="209"/>
      <c r="G23" s="222"/>
      <c r="H23" s="222"/>
      <c r="I23" s="222"/>
      <c r="J23" s="222"/>
      <c r="K23" s="222"/>
      <c r="L23" s="222"/>
      <c r="M23" s="222"/>
      <c r="N23" s="222"/>
      <c r="O23" s="222"/>
    </row>
    <row r="24" spans="1:15" ht="11.25" customHeight="1" x14ac:dyDescent="0.25"/>
    <row r="25" spans="1:15" ht="18.75" x14ac:dyDescent="0.25">
      <c r="M25" s="6"/>
      <c r="N25" s="213" t="s">
        <v>8</v>
      </c>
      <c r="O25" s="213"/>
    </row>
    <row r="26" spans="1:15" ht="18.75" x14ac:dyDescent="0.3">
      <c r="A26" s="209" t="s">
        <v>15</v>
      </c>
      <c r="B26" s="209"/>
      <c r="C26" s="209"/>
      <c r="D26" s="209"/>
      <c r="E26" s="209"/>
      <c r="F26" s="209"/>
      <c r="L26" s="211" t="s">
        <v>9</v>
      </c>
      <c r="M26" s="212"/>
      <c r="N26" s="214">
        <v>44925</v>
      </c>
      <c r="O26" s="214"/>
    </row>
    <row r="27" spans="1:15" ht="38.25" customHeight="1" x14ac:dyDescent="0.25">
      <c r="A27" s="223" t="s">
        <v>443</v>
      </c>
      <c r="B27" s="223"/>
      <c r="C27" s="223"/>
      <c r="D27" s="223"/>
      <c r="E27" s="223"/>
      <c r="F27" s="223"/>
      <c r="G27" s="223"/>
      <c r="H27" s="223"/>
      <c r="I27" s="223"/>
      <c r="J27" s="223"/>
      <c r="L27" s="211" t="s">
        <v>10</v>
      </c>
      <c r="M27" s="212"/>
      <c r="N27" s="213"/>
      <c r="O27" s="213"/>
    </row>
    <row r="28" spans="1:15" ht="18.75" x14ac:dyDescent="0.2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L28" s="211" t="s">
        <v>11</v>
      </c>
      <c r="M28" s="212"/>
      <c r="N28" s="213">
        <v>925</v>
      </c>
      <c r="O28" s="213"/>
    </row>
    <row r="29" spans="1:15" ht="37.5" customHeight="1" x14ac:dyDescent="0.25">
      <c r="L29" s="211" t="s">
        <v>10</v>
      </c>
      <c r="M29" s="212"/>
      <c r="N29" s="213"/>
      <c r="O29" s="213"/>
    </row>
    <row r="30" spans="1:15" ht="18.75" x14ac:dyDescent="0.3">
      <c r="A30" s="209" t="s">
        <v>16</v>
      </c>
      <c r="B30" s="209"/>
      <c r="C30" s="209"/>
      <c r="D30" s="209"/>
      <c r="E30" s="209"/>
      <c r="F30" s="209"/>
      <c r="L30" s="211" t="s">
        <v>12</v>
      </c>
      <c r="M30" s="212"/>
      <c r="N30" s="213">
        <v>2343015310</v>
      </c>
      <c r="O30" s="213"/>
    </row>
    <row r="31" spans="1:15" ht="18.75" x14ac:dyDescent="0.25">
      <c r="L31" s="211" t="s">
        <v>13</v>
      </c>
      <c r="M31" s="212"/>
      <c r="N31" s="213">
        <v>234301001</v>
      </c>
      <c r="O31" s="213"/>
    </row>
    <row r="32" spans="1:15" ht="18.75" customHeight="1" x14ac:dyDescent="0.25">
      <c r="L32" s="211" t="s">
        <v>14</v>
      </c>
      <c r="M32" s="212"/>
      <c r="N32" s="213">
        <v>383</v>
      </c>
      <c r="O32" s="213"/>
    </row>
    <row r="35" spans="1:15" x14ac:dyDescent="0.25">
      <c r="A35" s="210" t="s">
        <v>442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</row>
    <row r="36" spans="1:15" x14ac:dyDescent="0.25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</row>
  </sheetData>
  <mergeCells count="34">
    <mergeCell ref="A23:F23"/>
    <mergeCell ref="L31:M31"/>
    <mergeCell ref="G22:O23"/>
    <mergeCell ref="A27:J28"/>
    <mergeCell ref="A30:F30"/>
    <mergeCell ref="L29:M29"/>
    <mergeCell ref="L30:M30"/>
    <mergeCell ref="J1:O1"/>
    <mergeCell ref="J2:O6"/>
    <mergeCell ref="A17:O17"/>
    <mergeCell ref="A18:O18"/>
    <mergeCell ref="A19:O19"/>
    <mergeCell ref="J8:O8"/>
    <mergeCell ref="J10:O10"/>
    <mergeCell ref="J11:O11"/>
    <mergeCell ref="J13:O13"/>
    <mergeCell ref="J15:O15"/>
    <mergeCell ref="M12:O12"/>
    <mergeCell ref="A20:O20"/>
    <mergeCell ref="A22:F22"/>
    <mergeCell ref="A35:O36"/>
    <mergeCell ref="A26:F26"/>
    <mergeCell ref="L32:M32"/>
    <mergeCell ref="N25:O25"/>
    <mergeCell ref="N26:O26"/>
    <mergeCell ref="N27:O27"/>
    <mergeCell ref="N28:O28"/>
    <mergeCell ref="N29:O29"/>
    <mergeCell ref="N30:O30"/>
    <mergeCell ref="N31:O31"/>
    <mergeCell ref="N32:O32"/>
    <mergeCell ref="L26:M26"/>
    <mergeCell ref="L27:M27"/>
    <mergeCell ref="L28:M28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F71"/>
  <sheetViews>
    <sheetView view="pageBreakPreview" topLeftCell="A35" zoomScaleNormal="100" zoomScaleSheetLayoutView="100" workbookViewId="0">
      <selection activeCell="L12" sqref="L12"/>
    </sheetView>
  </sheetViews>
  <sheetFormatPr defaultColWidth="1.140625" defaultRowHeight="12.75" x14ac:dyDescent="0.2"/>
  <cols>
    <col min="1" max="1" width="7.42578125" style="24" bestFit="1" customWidth="1"/>
    <col min="2" max="4" width="1.140625" style="24"/>
    <col min="5" max="5" width="7.42578125" style="24" bestFit="1" customWidth="1"/>
    <col min="6" max="26" width="1.140625" style="24"/>
    <col min="27" max="27" width="2.85546875" style="24" customWidth="1"/>
    <col min="28" max="30" width="1.140625" style="24"/>
    <col min="31" max="31" width="4.140625" style="24" customWidth="1"/>
    <col min="32" max="83" width="1.140625" style="24"/>
    <col min="84" max="84" width="7.5703125" style="24" bestFit="1" customWidth="1"/>
    <col min="85" max="85" width="2.85546875" style="24" customWidth="1"/>
    <col min="86" max="86" width="2.5703125" style="24" customWidth="1"/>
    <col min="87" max="256" width="1.140625" style="24"/>
    <col min="257" max="257" width="7.42578125" style="24" bestFit="1" customWidth="1"/>
    <col min="258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58" width="1.140625" style="24"/>
    <col min="16159" max="16159" width="7.42578125" style="24" bestFit="1" customWidth="1"/>
    <col min="16160" max="16384" width="1.140625" style="24"/>
  </cols>
  <sheetData>
    <row r="1" spans="1:80" s="47" customFormat="1" ht="15.75" x14ac:dyDescent="0.25">
      <c r="A1" s="249" t="s">
        <v>276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0" s="23" customFormat="1" ht="9.75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s="47" customFormat="1" ht="15.75" hidden="1" x14ac:dyDescent="0.25">
      <c r="A3" s="47" t="s">
        <v>108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370"/>
      <c r="BI3" s="370"/>
      <c r="BJ3" s="370"/>
      <c r="BK3" s="370"/>
      <c r="BL3" s="370"/>
      <c r="BM3" s="370"/>
      <c r="BN3" s="370"/>
      <c r="BO3" s="370"/>
      <c r="BP3" s="370"/>
      <c r="BQ3" s="370"/>
      <c r="BR3" s="370"/>
      <c r="BS3" s="370"/>
      <c r="BT3" s="370"/>
      <c r="BU3" s="370"/>
      <c r="BV3" s="370"/>
      <c r="BW3" s="370"/>
      <c r="BX3" s="370"/>
      <c r="BY3" s="370"/>
      <c r="BZ3" s="370"/>
      <c r="CA3" s="370"/>
      <c r="CB3" s="370"/>
    </row>
    <row r="4" spans="1:80" s="23" customFormat="1" ht="9.75" hidden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 hidden="1" x14ac:dyDescent="0.2">
      <c r="A5" s="266" t="s">
        <v>110</v>
      </c>
      <c r="B5" s="267"/>
      <c r="C5" s="267"/>
      <c r="D5" s="268"/>
      <c r="E5" s="266" t="s">
        <v>18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8"/>
      <c r="AN5" s="266" t="s">
        <v>158</v>
      </c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8"/>
      <c r="BB5" s="266" t="s">
        <v>119</v>
      </c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8"/>
      <c r="BN5" s="266" t="s">
        <v>159</v>
      </c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8"/>
    </row>
    <row r="6" spans="1:80" hidden="1" x14ac:dyDescent="0.2">
      <c r="A6" s="262" t="s">
        <v>111</v>
      </c>
      <c r="B6" s="263"/>
      <c r="C6" s="263"/>
      <c r="D6" s="264"/>
      <c r="E6" s="262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4"/>
      <c r="AN6" s="262" t="s">
        <v>160</v>
      </c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4"/>
      <c r="BB6" s="262" t="s">
        <v>130</v>
      </c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4"/>
      <c r="BN6" s="262" t="s">
        <v>161</v>
      </c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4"/>
    </row>
    <row r="7" spans="1:80" hidden="1" x14ac:dyDescent="0.2">
      <c r="A7" s="262"/>
      <c r="B7" s="263"/>
      <c r="C7" s="263"/>
      <c r="D7" s="264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4"/>
      <c r="AN7" s="262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4"/>
      <c r="BB7" s="262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4"/>
      <c r="BN7" s="262" t="s">
        <v>162</v>
      </c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4"/>
    </row>
    <row r="8" spans="1:80" hidden="1" x14ac:dyDescent="0.2">
      <c r="A8" s="290">
        <v>1</v>
      </c>
      <c r="B8" s="291"/>
      <c r="C8" s="291"/>
      <c r="D8" s="292"/>
      <c r="E8" s="290">
        <v>2</v>
      </c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2"/>
      <c r="AN8" s="290">
        <v>3</v>
      </c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2"/>
      <c r="BB8" s="290">
        <v>4</v>
      </c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2"/>
      <c r="BN8" s="290">
        <v>5</v>
      </c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2"/>
    </row>
    <row r="9" spans="1:80" hidden="1" x14ac:dyDescent="0.2">
      <c r="A9" s="272"/>
      <c r="B9" s="273"/>
      <c r="C9" s="273"/>
      <c r="D9" s="274"/>
      <c r="E9" s="272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4"/>
      <c r="AN9" s="275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7"/>
      <c r="BB9" s="281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3"/>
      <c r="BN9" s="278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80"/>
    </row>
    <row r="10" spans="1:80" hidden="1" x14ac:dyDescent="0.2">
      <c r="A10" s="272"/>
      <c r="B10" s="273"/>
      <c r="C10" s="273"/>
      <c r="D10" s="274"/>
      <c r="E10" s="272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4"/>
      <c r="AN10" s="275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7"/>
      <c r="BB10" s="281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3"/>
      <c r="BN10" s="278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80"/>
    </row>
    <row r="11" spans="1:80" hidden="1" x14ac:dyDescent="0.2">
      <c r="A11" s="272"/>
      <c r="B11" s="273"/>
      <c r="C11" s="273"/>
      <c r="D11" s="274"/>
      <c r="E11" s="281" t="s">
        <v>115</v>
      </c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3"/>
      <c r="AN11" s="284" t="s">
        <v>22</v>
      </c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6"/>
      <c r="BB11" s="313" t="s">
        <v>22</v>
      </c>
      <c r="BC11" s="314"/>
      <c r="BD11" s="314"/>
      <c r="BE11" s="314"/>
      <c r="BF11" s="314"/>
      <c r="BG11" s="314"/>
      <c r="BH11" s="314"/>
      <c r="BI11" s="314"/>
      <c r="BJ11" s="314"/>
      <c r="BK11" s="314"/>
      <c r="BL11" s="314"/>
      <c r="BM11" s="315"/>
      <c r="BN11" s="278"/>
      <c r="BO11" s="279"/>
      <c r="BP11" s="279"/>
      <c r="BQ11" s="279"/>
      <c r="BR11" s="279"/>
      <c r="BS11" s="279"/>
      <c r="BT11" s="279"/>
      <c r="BU11" s="279"/>
      <c r="BV11" s="279"/>
      <c r="BW11" s="279"/>
      <c r="BX11" s="279"/>
      <c r="BY11" s="279"/>
      <c r="BZ11" s="279"/>
      <c r="CA11" s="279"/>
      <c r="CB11" s="280"/>
    </row>
    <row r="12" spans="1:80" s="20" customFormat="1" ht="15.75" hidden="1" x14ac:dyDescent="0.25"/>
    <row r="13" spans="1:80" s="47" customFormat="1" ht="15.75" x14ac:dyDescent="0.25">
      <c r="A13" s="249" t="s">
        <v>263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</row>
    <row r="14" spans="1:80" s="23" customFormat="1" ht="9.7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</row>
    <row r="15" spans="1:80" s="47" customFormat="1" ht="15.75" x14ac:dyDescent="0.25">
      <c r="A15" s="47" t="s">
        <v>108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370" t="s">
        <v>466</v>
      </c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70"/>
      <c r="AV15" s="370"/>
      <c r="AW15" s="370"/>
      <c r="AX15" s="370"/>
      <c r="AY15" s="370"/>
      <c r="AZ15" s="370"/>
      <c r="BA15" s="370"/>
      <c r="BB15" s="370"/>
      <c r="BC15" s="370"/>
      <c r="BD15" s="370"/>
      <c r="BE15" s="370"/>
      <c r="BF15" s="370"/>
      <c r="BG15" s="370"/>
      <c r="BH15" s="370"/>
      <c r="BI15" s="370"/>
      <c r="BJ15" s="37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</row>
    <row r="16" spans="1:80" s="23" customFormat="1" ht="9.7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</row>
    <row r="17" spans="1:84" x14ac:dyDescent="0.2">
      <c r="A17" s="266" t="s">
        <v>110</v>
      </c>
      <c r="B17" s="267"/>
      <c r="C17" s="267"/>
      <c r="D17" s="268"/>
      <c r="E17" s="266" t="s">
        <v>117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8"/>
      <c r="AN17" s="266" t="s">
        <v>163</v>
      </c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8"/>
      <c r="BB17" s="266" t="s">
        <v>164</v>
      </c>
      <c r="BC17" s="267"/>
      <c r="BD17" s="267"/>
      <c r="BE17" s="267"/>
      <c r="BF17" s="267"/>
      <c r="BG17" s="267"/>
      <c r="BH17" s="267"/>
      <c r="BI17" s="268"/>
      <c r="BJ17" s="266" t="s">
        <v>165</v>
      </c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8"/>
    </row>
    <row r="18" spans="1:84" x14ac:dyDescent="0.2">
      <c r="A18" s="262" t="s">
        <v>111</v>
      </c>
      <c r="B18" s="263"/>
      <c r="C18" s="263"/>
      <c r="D18" s="264"/>
      <c r="E18" s="262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4"/>
      <c r="AN18" s="262" t="s">
        <v>166</v>
      </c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4"/>
      <c r="BB18" s="262" t="s">
        <v>167</v>
      </c>
      <c r="BC18" s="263"/>
      <c r="BD18" s="263"/>
      <c r="BE18" s="263"/>
      <c r="BF18" s="263"/>
      <c r="BG18" s="263"/>
      <c r="BH18" s="263"/>
      <c r="BI18" s="264"/>
      <c r="BJ18" s="262" t="s">
        <v>168</v>
      </c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4"/>
    </row>
    <row r="19" spans="1:84" x14ac:dyDescent="0.2">
      <c r="A19" s="262"/>
      <c r="B19" s="263"/>
      <c r="C19" s="263"/>
      <c r="D19" s="264"/>
      <c r="E19" s="262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4"/>
      <c r="AN19" s="262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4"/>
      <c r="BB19" s="262"/>
      <c r="BC19" s="263"/>
      <c r="BD19" s="263"/>
      <c r="BE19" s="263"/>
      <c r="BF19" s="263"/>
      <c r="BG19" s="263"/>
      <c r="BH19" s="263"/>
      <c r="BI19" s="264"/>
      <c r="BJ19" s="262" t="s">
        <v>169</v>
      </c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4"/>
    </row>
    <row r="20" spans="1:84" x14ac:dyDescent="0.2">
      <c r="A20" s="262"/>
      <c r="B20" s="263"/>
      <c r="C20" s="263"/>
      <c r="D20" s="264"/>
      <c r="E20" s="262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4"/>
      <c r="AN20" s="262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4"/>
      <c r="BB20" s="262"/>
      <c r="BC20" s="263"/>
      <c r="BD20" s="263"/>
      <c r="BE20" s="263"/>
      <c r="BF20" s="263"/>
      <c r="BG20" s="263"/>
      <c r="BH20" s="263"/>
      <c r="BI20" s="264"/>
      <c r="BJ20" s="262" t="s">
        <v>170</v>
      </c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4"/>
    </row>
    <row r="21" spans="1:84" x14ac:dyDescent="0.2">
      <c r="A21" s="290">
        <v>1</v>
      </c>
      <c r="B21" s="291"/>
      <c r="C21" s="291"/>
      <c r="D21" s="292"/>
      <c r="E21" s="290">
        <v>2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2"/>
      <c r="AN21" s="290">
        <v>3</v>
      </c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2"/>
      <c r="BB21" s="290">
        <v>4</v>
      </c>
      <c r="BC21" s="291"/>
      <c r="BD21" s="291"/>
      <c r="BE21" s="291"/>
      <c r="BF21" s="291"/>
      <c r="BG21" s="291"/>
      <c r="BH21" s="291"/>
      <c r="BI21" s="292"/>
      <c r="BJ21" s="290">
        <v>5</v>
      </c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2"/>
    </row>
    <row r="22" spans="1:84" x14ac:dyDescent="0.2">
      <c r="A22" s="284">
        <v>1</v>
      </c>
      <c r="B22" s="285"/>
      <c r="C22" s="285"/>
      <c r="D22" s="286"/>
      <c r="E22" s="272" t="s">
        <v>267</v>
      </c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4"/>
      <c r="AN22" s="275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7"/>
      <c r="BB22" s="281"/>
      <c r="BC22" s="282"/>
      <c r="BD22" s="282"/>
      <c r="BE22" s="282"/>
      <c r="BF22" s="282"/>
      <c r="BG22" s="282"/>
      <c r="BH22" s="282"/>
      <c r="BI22" s="283"/>
      <c r="BJ22" s="405">
        <v>5000</v>
      </c>
      <c r="BK22" s="406"/>
      <c r="BL22" s="406"/>
      <c r="BM22" s="406"/>
      <c r="BN22" s="406"/>
      <c r="BO22" s="406"/>
      <c r="BP22" s="406"/>
      <c r="BQ22" s="406"/>
      <c r="BR22" s="406"/>
      <c r="BS22" s="406"/>
      <c r="BT22" s="406"/>
      <c r="BU22" s="406"/>
      <c r="BV22" s="406"/>
      <c r="BW22" s="406"/>
      <c r="BX22" s="406"/>
      <c r="BY22" s="406"/>
      <c r="BZ22" s="406"/>
      <c r="CA22" s="406"/>
      <c r="CB22" s="407"/>
    </row>
    <row r="23" spans="1:84" x14ac:dyDescent="0.2">
      <c r="A23" s="284">
        <v>2</v>
      </c>
      <c r="B23" s="285"/>
      <c r="C23" s="285"/>
      <c r="D23" s="286"/>
      <c r="E23" s="272" t="s">
        <v>172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4"/>
      <c r="AN23" s="275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7"/>
      <c r="BB23" s="281"/>
      <c r="BC23" s="282"/>
      <c r="BD23" s="282"/>
      <c r="BE23" s="282"/>
      <c r="BF23" s="282"/>
      <c r="BG23" s="282"/>
      <c r="BH23" s="282"/>
      <c r="BI23" s="283"/>
      <c r="BJ23" s="405"/>
      <c r="BK23" s="406"/>
      <c r="BL23" s="406"/>
      <c r="BM23" s="406"/>
      <c r="BN23" s="406"/>
      <c r="BO23" s="406"/>
      <c r="BP23" s="406"/>
      <c r="BQ23" s="406"/>
      <c r="BR23" s="406"/>
      <c r="BS23" s="406"/>
      <c r="BT23" s="406"/>
      <c r="BU23" s="406"/>
      <c r="BV23" s="406"/>
      <c r="BW23" s="406"/>
      <c r="BX23" s="406"/>
      <c r="BY23" s="406"/>
      <c r="BZ23" s="406"/>
      <c r="CA23" s="406"/>
      <c r="CB23" s="407"/>
    </row>
    <row r="24" spans="1:84" x14ac:dyDescent="0.2">
      <c r="A24" s="284">
        <v>3</v>
      </c>
      <c r="B24" s="285"/>
      <c r="C24" s="285"/>
      <c r="D24" s="286"/>
      <c r="E24" s="272" t="s">
        <v>467</v>
      </c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4"/>
      <c r="AN24" s="275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7"/>
      <c r="BB24" s="281"/>
      <c r="BC24" s="282"/>
      <c r="BD24" s="282"/>
      <c r="BE24" s="282"/>
      <c r="BF24" s="282"/>
      <c r="BG24" s="282"/>
      <c r="BH24" s="282"/>
      <c r="BI24" s="283"/>
      <c r="BJ24" s="405">
        <v>12000</v>
      </c>
      <c r="BK24" s="406"/>
      <c r="BL24" s="406"/>
      <c r="BM24" s="406"/>
      <c r="BN24" s="406"/>
      <c r="BO24" s="406"/>
      <c r="BP24" s="406"/>
      <c r="BQ24" s="406"/>
      <c r="BR24" s="406"/>
      <c r="BS24" s="406"/>
      <c r="BT24" s="406"/>
      <c r="BU24" s="406"/>
      <c r="BV24" s="406"/>
      <c r="BW24" s="406"/>
      <c r="BX24" s="406"/>
      <c r="BY24" s="406"/>
      <c r="BZ24" s="406"/>
      <c r="CA24" s="406"/>
      <c r="CB24" s="407"/>
      <c r="CF24" s="24">
        <v>15974</v>
      </c>
    </row>
    <row r="25" spans="1:84" x14ac:dyDescent="0.2">
      <c r="A25" s="272"/>
      <c r="B25" s="273"/>
      <c r="C25" s="273"/>
      <c r="D25" s="274"/>
      <c r="E25" s="281" t="s">
        <v>115</v>
      </c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3"/>
      <c r="AN25" s="281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3"/>
      <c r="BB25" s="313" t="s">
        <v>22</v>
      </c>
      <c r="BC25" s="314"/>
      <c r="BD25" s="314"/>
      <c r="BE25" s="314"/>
      <c r="BF25" s="314"/>
      <c r="BG25" s="314"/>
      <c r="BH25" s="314"/>
      <c r="BI25" s="315"/>
      <c r="BJ25" s="278">
        <f>SUM(BJ22:CB24)</f>
        <v>17000</v>
      </c>
      <c r="BK25" s="279"/>
      <c r="BL25" s="279"/>
      <c r="BM25" s="279"/>
      <c r="BN25" s="279"/>
      <c r="BO25" s="279"/>
      <c r="BP25" s="279"/>
      <c r="BQ25" s="279"/>
      <c r="BR25" s="279"/>
      <c r="BS25" s="279"/>
      <c r="BT25" s="279"/>
      <c r="BU25" s="279"/>
      <c r="BV25" s="279"/>
      <c r="BW25" s="279"/>
      <c r="BX25" s="279"/>
      <c r="BY25" s="279"/>
      <c r="BZ25" s="279"/>
      <c r="CA25" s="279"/>
      <c r="CB25" s="280"/>
      <c r="CF25" s="62">
        <f>CF24-BJ25</f>
        <v>-1026</v>
      </c>
    </row>
    <row r="26" spans="1:84" s="20" customFormat="1" ht="15.75" x14ac:dyDescent="0.25"/>
    <row r="27" spans="1:84" s="53" customFormat="1" ht="15.75" x14ac:dyDescent="0.25">
      <c r="A27" s="53" t="s">
        <v>108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370" t="s">
        <v>469</v>
      </c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0"/>
      <c r="AS27" s="370"/>
      <c r="AT27" s="370"/>
      <c r="AU27" s="370"/>
      <c r="AV27" s="370"/>
      <c r="AW27" s="370"/>
      <c r="AX27" s="370"/>
      <c r="AY27" s="370"/>
      <c r="AZ27" s="370"/>
      <c r="BA27" s="370"/>
      <c r="BB27" s="370"/>
      <c r="BC27" s="370"/>
      <c r="BD27" s="370"/>
      <c r="BE27" s="370"/>
      <c r="BF27" s="370"/>
      <c r="BG27" s="370"/>
      <c r="BH27" s="370"/>
      <c r="BI27" s="370"/>
      <c r="BJ27" s="37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0"/>
    </row>
    <row r="28" spans="1:84" s="23" customFormat="1" ht="7.9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</row>
    <row r="29" spans="1:84" x14ac:dyDescent="0.2">
      <c r="A29" s="266" t="s">
        <v>110</v>
      </c>
      <c r="B29" s="267"/>
      <c r="C29" s="267"/>
      <c r="D29" s="268"/>
      <c r="E29" s="266" t="s">
        <v>117</v>
      </c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8"/>
      <c r="AN29" s="266" t="s">
        <v>163</v>
      </c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8"/>
      <c r="BB29" s="266" t="s">
        <v>164</v>
      </c>
      <c r="BC29" s="267"/>
      <c r="BD29" s="267"/>
      <c r="BE29" s="267"/>
      <c r="BF29" s="267"/>
      <c r="BG29" s="267"/>
      <c r="BH29" s="267"/>
      <c r="BI29" s="268"/>
      <c r="BJ29" s="266" t="s">
        <v>165</v>
      </c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  <c r="CA29" s="267"/>
      <c r="CB29" s="268"/>
    </row>
    <row r="30" spans="1:84" x14ac:dyDescent="0.2">
      <c r="A30" s="262" t="s">
        <v>111</v>
      </c>
      <c r="B30" s="263"/>
      <c r="C30" s="263"/>
      <c r="D30" s="264"/>
      <c r="E30" s="262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4"/>
      <c r="AN30" s="262" t="s">
        <v>166</v>
      </c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4"/>
      <c r="BB30" s="262" t="s">
        <v>167</v>
      </c>
      <c r="BC30" s="263"/>
      <c r="BD30" s="263"/>
      <c r="BE30" s="263"/>
      <c r="BF30" s="263"/>
      <c r="BG30" s="263"/>
      <c r="BH30" s="263"/>
      <c r="BI30" s="264"/>
      <c r="BJ30" s="262" t="s">
        <v>168</v>
      </c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4"/>
    </row>
    <row r="31" spans="1:84" x14ac:dyDescent="0.2">
      <c r="A31" s="262"/>
      <c r="B31" s="263"/>
      <c r="C31" s="263"/>
      <c r="D31" s="264"/>
      <c r="E31" s="262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4"/>
      <c r="AN31" s="262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4"/>
      <c r="BB31" s="262"/>
      <c r="BC31" s="263"/>
      <c r="BD31" s="263"/>
      <c r="BE31" s="263"/>
      <c r="BF31" s="263"/>
      <c r="BG31" s="263"/>
      <c r="BH31" s="263"/>
      <c r="BI31" s="264"/>
      <c r="BJ31" s="262" t="s">
        <v>169</v>
      </c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4"/>
    </row>
    <row r="32" spans="1:84" x14ac:dyDescent="0.2">
      <c r="A32" s="262"/>
      <c r="B32" s="263"/>
      <c r="C32" s="263"/>
      <c r="D32" s="264"/>
      <c r="E32" s="262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4"/>
      <c r="AN32" s="262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4"/>
      <c r="BB32" s="262"/>
      <c r="BC32" s="263"/>
      <c r="BD32" s="263"/>
      <c r="BE32" s="263"/>
      <c r="BF32" s="263"/>
      <c r="BG32" s="263"/>
      <c r="BH32" s="263"/>
      <c r="BI32" s="264"/>
      <c r="BJ32" s="262" t="s">
        <v>170</v>
      </c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4"/>
    </row>
    <row r="33" spans="1:80" ht="13.15" x14ac:dyDescent="0.25">
      <c r="A33" s="290">
        <v>1</v>
      </c>
      <c r="B33" s="291"/>
      <c r="C33" s="291"/>
      <c r="D33" s="292"/>
      <c r="E33" s="290">
        <v>2</v>
      </c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2"/>
      <c r="AN33" s="290">
        <v>3</v>
      </c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2"/>
      <c r="BB33" s="290">
        <v>4</v>
      </c>
      <c r="BC33" s="291"/>
      <c r="BD33" s="291"/>
      <c r="BE33" s="291"/>
      <c r="BF33" s="291"/>
      <c r="BG33" s="291"/>
      <c r="BH33" s="291"/>
      <c r="BI33" s="292"/>
      <c r="BJ33" s="290">
        <v>5</v>
      </c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2"/>
    </row>
    <row r="34" spans="1:80" hidden="1" x14ac:dyDescent="0.2">
      <c r="A34" s="284">
        <v>1</v>
      </c>
      <c r="B34" s="285"/>
      <c r="C34" s="285"/>
      <c r="D34" s="286"/>
      <c r="E34" s="272" t="s">
        <v>267</v>
      </c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4"/>
      <c r="AN34" s="275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7"/>
      <c r="BB34" s="281"/>
      <c r="BC34" s="282"/>
      <c r="BD34" s="282"/>
      <c r="BE34" s="282"/>
      <c r="BF34" s="282"/>
      <c r="BG34" s="282"/>
      <c r="BH34" s="282"/>
      <c r="BI34" s="283"/>
      <c r="BJ34" s="405"/>
      <c r="BK34" s="406"/>
      <c r="BL34" s="406"/>
      <c r="BM34" s="406"/>
      <c r="BN34" s="406"/>
      <c r="BO34" s="406"/>
      <c r="BP34" s="406"/>
      <c r="BQ34" s="406"/>
      <c r="BR34" s="406"/>
      <c r="BS34" s="406"/>
      <c r="BT34" s="406"/>
      <c r="BU34" s="406"/>
      <c r="BV34" s="406"/>
      <c r="BW34" s="406"/>
      <c r="BX34" s="406"/>
      <c r="BY34" s="406"/>
      <c r="BZ34" s="406"/>
      <c r="CA34" s="406"/>
      <c r="CB34" s="407"/>
    </row>
    <row r="35" spans="1:80" x14ac:dyDescent="0.2">
      <c r="A35" s="284">
        <v>1</v>
      </c>
      <c r="B35" s="285"/>
      <c r="C35" s="285"/>
      <c r="D35" s="286"/>
      <c r="E35" s="272" t="s">
        <v>470</v>
      </c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4"/>
      <c r="AN35" s="275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7"/>
      <c r="BB35" s="281"/>
      <c r="BC35" s="282"/>
      <c r="BD35" s="282"/>
      <c r="BE35" s="282"/>
      <c r="BF35" s="282"/>
      <c r="BG35" s="282"/>
      <c r="BH35" s="282"/>
      <c r="BI35" s="283"/>
      <c r="BJ35" s="405"/>
      <c r="BK35" s="406"/>
      <c r="BL35" s="406"/>
      <c r="BM35" s="406"/>
      <c r="BN35" s="406"/>
      <c r="BO35" s="406"/>
      <c r="BP35" s="406"/>
      <c r="BQ35" s="406"/>
      <c r="BR35" s="406"/>
      <c r="BS35" s="406"/>
      <c r="BT35" s="406"/>
      <c r="BU35" s="406"/>
      <c r="BV35" s="406"/>
      <c r="BW35" s="406"/>
      <c r="BX35" s="406"/>
      <c r="BY35" s="406"/>
      <c r="BZ35" s="406"/>
      <c r="CA35" s="406"/>
      <c r="CB35" s="407"/>
    </row>
    <row r="36" spans="1:80" x14ac:dyDescent="0.2">
      <c r="A36" s="272"/>
      <c r="B36" s="273"/>
      <c r="C36" s="273"/>
      <c r="D36" s="274"/>
      <c r="E36" s="281" t="s">
        <v>115</v>
      </c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3"/>
      <c r="AN36" s="281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3"/>
      <c r="BB36" s="313" t="s">
        <v>22</v>
      </c>
      <c r="BC36" s="314"/>
      <c r="BD36" s="314"/>
      <c r="BE36" s="314"/>
      <c r="BF36" s="314"/>
      <c r="BG36" s="314"/>
      <c r="BH36" s="314"/>
      <c r="BI36" s="315"/>
      <c r="BJ36" s="278">
        <f>SUM(BJ34:CB35)</f>
        <v>0</v>
      </c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80"/>
    </row>
    <row r="38" spans="1:80" s="53" customFormat="1" ht="15.75" x14ac:dyDescent="0.25">
      <c r="A38" s="53" t="s">
        <v>108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370" t="s">
        <v>468</v>
      </c>
      <c r="T38" s="370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0"/>
      <c r="AQ38" s="370"/>
      <c r="AR38" s="370"/>
      <c r="AS38" s="370"/>
      <c r="AT38" s="370"/>
      <c r="AU38" s="370"/>
      <c r="AV38" s="370"/>
      <c r="AW38" s="370"/>
      <c r="AX38" s="370"/>
      <c r="AY38" s="370"/>
      <c r="AZ38" s="370"/>
      <c r="BA38" s="370"/>
      <c r="BB38" s="370"/>
      <c r="BC38" s="370"/>
      <c r="BD38" s="370"/>
      <c r="BE38" s="370"/>
      <c r="BF38" s="370"/>
      <c r="BG38" s="370"/>
      <c r="BH38" s="370"/>
      <c r="BI38" s="370"/>
      <c r="BJ38" s="37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</row>
    <row r="39" spans="1:80" s="23" customFormat="1" ht="9.7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</row>
    <row r="40" spans="1:80" x14ac:dyDescent="0.2">
      <c r="A40" s="266" t="s">
        <v>110</v>
      </c>
      <c r="B40" s="267"/>
      <c r="C40" s="267"/>
      <c r="D40" s="268"/>
      <c r="E40" s="266" t="s">
        <v>117</v>
      </c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8"/>
      <c r="AN40" s="266" t="s">
        <v>163</v>
      </c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8"/>
      <c r="BB40" s="266" t="s">
        <v>164</v>
      </c>
      <c r="BC40" s="267"/>
      <c r="BD40" s="267"/>
      <c r="BE40" s="267"/>
      <c r="BF40" s="267"/>
      <c r="BG40" s="267"/>
      <c r="BH40" s="267"/>
      <c r="BI40" s="268"/>
      <c r="BJ40" s="266" t="s">
        <v>165</v>
      </c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8"/>
    </row>
    <row r="41" spans="1:80" x14ac:dyDescent="0.2">
      <c r="A41" s="262" t="s">
        <v>111</v>
      </c>
      <c r="B41" s="263"/>
      <c r="C41" s="263"/>
      <c r="D41" s="264"/>
      <c r="E41" s="262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4"/>
      <c r="AN41" s="262" t="s">
        <v>166</v>
      </c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4"/>
      <c r="BB41" s="262" t="s">
        <v>167</v>
      </c>
      <c r="BC41" s="263"/>
      <c r="BD41" s="263"/>
      <c r="BE41" s="263"/>
      <c r="BF41" s="263"/>
      <c r="BG41" s="263"/>
      <c r="BH41" s="263"/>
      <c r="BI41" s="264"/>
      <c r="BJ41" s="262" t="s">
        <v>168</v>
      </c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4"/>
    </row>
    <row r="42" spans="1:80" x14ac:dyDescent="0.2">
      <c r="A42" s="262"/>
      <c r="B42" s="263"/>
      <c r="C42" s="263"/>
      <c r="D42" s="264"/>
      <c r="E42" s="262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4"/>
      <c r="AN42" s="262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4"/>
      <c r="BB42" s="262"/>
      <c r="BC42" s="263"/>
      <c r="BD42" s="263"/>
      <c r="BE42" s="263"/>
      <c r="BF42" s="263"/>
      <c r="BG42" s="263"/>
      <c r="BH42" s="263"/>
      <c r="BI42" s="264"/>
      <c r="BJ42" s="262" t="s">
        <v>169</v>
      </c>
      <c r="BK42" s="263"/>
      <c r="BL42" s="263"/>
      <c r="BM42" s="263"/>
      <c r="BN42" s="263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4"/>
    </row>
    <row r="43" spans="1:80" x14ac:dyDescent="0.2">
      <c r="A43" s="262"/>
      <c r="B43" s="263"/>
      <c r="C43" s="263"/>
      <c r="D43" s="264"/>
      <c r="E43" s="262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4"/>
      <c r="AN43" s="262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4"/>
      <c r="BB43" s="262"/>
      <c r="BC43" s="263"/>
      <c r="BD43" s="263"/>
      <c r="BE43" s="263"/>
      <c r="BF43" s="263"/>
      <c r="BG43" s="263"/>
      <c r="BH43" s="263"/>
      <c r="BI43" s="264"/>
      <c r="BJ43" s="262" t="s">
        <v>170</v>
      </c>
      <c r="BK43" s="263"/>
      <c r="BL43" s="263"/>
      <c r="BM43" s="263"/>
      <c r="BN43" s="263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4"/>
    </row>
    <row r="44" spans="1:80" x14ac:dyDescent="0.2">
      <c r="A44" s="290">
        <v>1</v>
      </c>
      <c r="B44" s="291"/>
      <c r="C44" s="291"/>
      <c r="D44" s="292"/>
      <c r="E44" s="290">
        <v>2</v>
      </c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2"/>
      <c r="AN44" s="290">
        <v>3</v>
      </c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2"/>
      <c r="BB44" s="290">
        <v>4</v>
      </c>
      <c r="BC44" s="291"/>
      <c r="BD44" s="291"/>
      <c r="BE44" s="291"/>
      <c r="BF44" s="291"/>
      <c r="BG44" s="291"/>
      <c r="BH44" s="291"/>
      <c r="BI44" s="292"/>
      <c r="BJ44" s="290">
        <v>5</v>
      </c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2"/>
    </row>
    <row r="45" spans="1:80" x14ac:dyDescent="0.2">
      <c r="A45" s="284">
        <v>1</v>
      </c>
      <c r="B45" s="285"/>
      <c r="C45" s="285"/>
      <c r="D45" s="286"/>
      <c r="E45" s="272" t="s">
        <v>171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4"/>
      <c r="AN45" s="275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7"/>
      <c r="BB45" s="281"/>
      <c r="BC45" s="282"/>
      <c r="BD45" s="282"/>
      <c r="BE45" s="282"/>
      <c r="BF45" s="282"/>
      <c r="BG45" s="282"/>
      <c r="BH45" s="282"/>
      <c r="BI45" s="283"/>
      <c r="BJ45" s="405">
        <v>200</v>
      </c>
      <c r="BK45" s="406"/>
      <c r="BL45" s="406"/>
      <c r="BM45" s="406"/>
      <c r="BN45" s="406"/>
      <c r="BO45" s="406"/>
      <c r="BP45" s="406"/>
      <c r="BQ45" s="406"/>
      <c r="BR45" s="406"/>
      <c r="BS45" s="406"/>
      <c r="BT45" s="406"/>
      <c r="BU45" s="406"/>
      <c r="BV45" s="406"/>
      <c r="BW45" s="406"/>
      <c r="BX45" s="406"/>
      <c r="BY45" s="406"/>
      <c r="BZ45" s="406"/>
      <c r="CA45" s="406"/>
      <c r="CB45" s="407"/>
    </row>
    <row r="46" spans="1:80" hidden="1" x14ac:dyDescent="0.2">
      <c r="A46" s="284">
        <v>2</v>
      </c>
      <c r="B46" s="285"/>
      <c r="C46" s="285"/>
      <c r="D46" s="286"/>
      <c r="E46" s="272" t="s">
        <v>286</v>
      </c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275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7"/>
      <c r="BB46" s="281"/>
      <c r="BC46" s="282"/>
      <c r="BD46" s="282"/>
      <c r="BE46" s="282"/>
      <c r="BF46" s="282"/>
      <c r="BG46" s="282"/>
      <c r="BH46" s="282"/>
      <c r="BI46" s="283"/>
      <c r="BJ46" s="405"/>
      <c r="BK46" s="406"/>
      <c r="BL46" s="406"/>
      <c r="BM46" s="406"/>
      <c r="BN46" s="406"/>
      <c r="BO46" s="406"/>
      <c r="BP46" s="406"/>
      <c r="BQ46" s="406"/>
      <c r="BR46" s="406"/>
      <c r="BS46" s="406"/>
      <c r="BT46" s="406"/>
      <c r="BU46" s="406"/>
      <c r="BV46" s="406"/>
      <c r="BW46" s="406"/>
      <c r="BX46" s="406"/>
      <c r="BY46" s="406"/>
      <c r="BZ46" s="406"/>
      <c r="CA46" s="406"/>
      <c r="CB46" s="407"/>
    </row>
    <row r="47" spans="1:80" x14ac:dyDescent="0.2">
      <c r="A47" s="272"/>
      <c r="B47" s="273"/>
      <c r="C47" s="273"/>
      <c r="D47" s="274"/>
      <c r="E47" s="281" t="s">
        <v>115</v>
      </c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3"/>
      <c r="AN47" s="281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3"/>
      <c r="BB47" s="313" t="s">
        <v>22</v>
      </c>
      <c r="BC47" s="314"/>
      <c r="BD47" s="314"/>
      <c r="BE47" s="314"/>
      <c r="BF47" s="314"/>
      <c r="BG47" s="314"/>
      <c r="BH47" s="314"/>
      <c r="BI47" s="315"/>
      <c r="BJ47" s="278">
        <f>SUM(BJ45:CB46)</f>
        <v>200</v>
      </c>
      <c r="BK47" s="279"/>
      <c r="BL47" s="279"/>
      <c r="BM47" s="279"/>
      <c r="BN47" s="279"/>
      <c r="BO47" s="279"/>
      <c r="BP47" s="279"/>
      <c r="BQ47" s="279"/>
      <c r="BR47" s="279"/>
      <c r="BS47" s="279"/>
      <c r="BT47" s="279"/>
      <c r="BU47" s="279"/>
      <c r="BV47" s="279"/>
      <c r="BW47" s="279"/>
      <c r="BX47" s="279"/>
      <c r="BY47" s="279"/>
      <c r="BZ47" s="279"/>
      <c r="CA47" s="279"/>
      <c r="CB47" s="280"/>
    </row>
    <row r="49" spans="1:80" s="167" customFormat="1" ht="15.75" x14ac:dyDescent="0.25">
      <c r="A49" s="167" t="s">
        <v>108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370" t="s">
        <v>471</v>
      </c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370"/>
      <c r="AO49" s="370"/>
      <c r="AP49" s="370"/>
      <c r="AQ49" s="370"/>
      <c r="AR49" s="370"/>
      <c r="AS49" s="370"/>
      <c r="AT49" s="370"/>
      <c r="AU49" s="370"/>
      <c r="AV49" s="370"/>
      <c r="AW49" s="370"/>
      <c r="AX49" s="370"/>
      <c r="AY49" s="370"/>
      <c r="AZ49" s="370"/>
      <c r="BA49" s="370"/>
      <c r="BB49" s="370"/>
      <c r="BC49" s="370"/>
      <c r="BD49" s="370"/>
      <c r="BE49" s="370"/>
      <c r="BF49" s="370"/>
      <c r="BG49" s="370"/>
      <c r="BH49" s="370"/>
      <c r="BI49" s="370"/>
      <c r="BJ49" s="370"/>
      <c r="BK49" s="370"/>
      <c r="BL49" s="370"/>
      <c r="BM49" s="370"/>
      <c r="BN49" s="370"/>
      <c r="BO49" s="370"/>
      <c r="BP49" s="370"/>
      <c r="BQ49" s="370"/>
      <c r="BR49" s="370"/>
      <c r="BS49" s="370"/>
      <c r="BT49" s="370"/>
      <c r="BU49" s="370"/>
      <c r="BV49" s="370"/>
      <c r="BW49" s="370"/>
      <c r="BX49" s="370"/>
      <c r="BY49" s="370"/>
      <c r="BZ49" s="370"/>
      <c r="CA49" s="370"/>
      <c r="CB49" s="370"/>
    </row>
    <row r="50" spans="1:80" s="23" customFormat="1" ht="9.7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</row>
    <row r="51" spans="1:80" x14ac:dyDescent="0.2">
      <c r="A51" s="266" t="s">
        <v>110</v>
      </c>
      <c r="B51" s="267"/>
      <c r="C51" s="267"/>
      <c r="D51" s="268"/>
      <c r="E51" s="266" t="s">
        <v>117</v>
      </c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8"/>
      <c r="AN51" s="266" t="s">
        <v>163</v>
      </c>
      <c r="AO51" s="267"/>
      <c r="AP51" s="267"/>
      <c r="AQ51" s="267"/>
      <c r="AR51" s="267"/>
      <c r="AS51" s="267"/>
      <c r="AT51" s="267"/>
      <c r="AU51" s="267"/>
      <c r="AV51" s="267"/>
      <c r="AW51" s="267"/>
      <c r="AX51" s="267"/>
      <c r="AY51" s="267"/>
      <c r="AZ51" s="267"/>
      <c r="BA51" s="268"/>
      <c r="BB51" s="266" t="s">
        <v>164</v>
      </c>
      <c r="BC51" s="267"/>
      <c r="BD51" s="267"/>
      <c r="BE51" s="267"/>
      <c r="BF51" s="267"/>
      <c r="BG51" s="267"/>
      <c r="BH51" s="267"/>
      <c r="BI51" s="268"/>
      <c r="BJ51" s="266" t="s">
        <v>165</v>
      </c>
      <c r="BK51" s="267"/>
      <c r="BL51" s="267"/>
      <c r="BM51" s="267"/>
      <c r="BN51" s="267"/>
      <c r="BO51" s="267"/>
      <c r="BP51" s="267"/>
      <c r="BQ51" s="267"/>
      <c r="BR51" s="267"/>
      <c r="BS51" s="267"/>
      <c r="BT51" s="267"/>
      <c r="BU51" s="267"/>
      <c r="BV51" s="267"/>
      <c r="BW51" s="267"/>
      <c r="BX51" s="267"/>
      <c r="BY51" s="267"/>
      <c r="BZ51" s="267"/>
      <c r="CA51" s="267"/>
      <c r="CB51" s="268"/>
    </row>
    <row r="52" spans="1:80" x14ac:dyDescent="0.2">
      <c r="A52" s="262" t="s">
        <v>111</v>
      </c>
      <c r="B52" s="263"/>
      <c r="C52" s="263"/>
      <c r="D52" s="264"/>
      <c r="E52" s="262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4"/>
      <c r="AN52" s="262" t="s">
        <v>166</v>
      </c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4"/>
      <c r="BB52" s="262" t="s">
        <v>167</v>
      </c>
      <c r="BC52" s="263"/>
      <c r="BD52" s="263"/>
      <c r="BE52" s="263"/>
      <c r="BF52" s="263"/>
      <c r="BG52" s="263"/>
      <c r="BH52" s="263"/>
      <c r="BI52" s="264"/>
      <c r="BJ52" s="262" t="s">
        <v>168</v>
      </c>
      <c r="BK52" s="263"/>
      <c r="BL52" s="263"/>
      <c r="BM52" s="263"/>
      <c r="BN52" s="263"/>
      <c r="BO52" s="263"/>
      <c r="BP52" s="263"/>
      <c r="BQ52" s="263"/>
      <c r="BR52" s="263"/>
      <c r="BS52" s="263"/>
      <c r="BT52" s="263"/>
      <c r="BU52" s="263"/>
      <c r="BV52" s="263"/>
      <c r="BW52" s="263"/>
      <c r="BX52" s="263"/>
      <c r="BY52" s="263"/>
      <c r="BZ52" s="263"/>
      <c r="CA52" s="263"/>
      <c r="CB52" s="264"/>
    </row>
    <row r="53" spans="1:80" x14ac:dyDescent="0.2">
      <c r="A53" s="262"/>
      <c r="B53" s="263"/>
      <c r="C53" s="263"/>
      <c r="D53" s="264"/>
      <c r="E53" s="262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4"/>
      <c r="AN53" s="262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4"/>
      <c r="BB53" s="262"/>
      <c r="BC53" s="263"/>
      <c r="BD53" s="263"/>
      <c r="BE53" s="263"/>
      <c r="BF53" s="263"/>
      <c r="BG53" s="263"/>
      <c r="BH53" s="263"/>
      <c r="BI53" s="264"/>
      <c r="BJ53" s="262" t="s">
        <v>169</v>
      </c>
      <c r="BK53" s="263"/>
      <c r="BL53" s="263"/>
      <c r="BM53" s="263"/>
      <c r="BN53" s="263"/>
      <c r="BO53" s="263"/>
      <c r="BP53" s="263"/>
      <c r="BQ53" s="263"/>
      <c r="BR53" s="263"/>
      <c r="BS53" s="263"/>
      <c r="BT53" s="263"/>
      <c r="BU53" s="263"/>
      <c r="BV53" s="263"/>
      <c r="BW53" s="263"/>
      <c r="BX53" s="263"/>
      <c r="BY53" s="263"/>
      <c r="BZ53" s="263"/>
      <c r="CA53" s="263"/>
      <c r="CB53" s="264"/>
    </row>
    <row r="54" spans="1:80" x14ac:dyDescent="0.2">
      <c r="A54" s="262"/>
      <c r="B54" s="263"/>
      <c r="C54" s="263"/>
      <c r="D54" s="264"/>
      <c r="E54" s="262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4"/>
      <c r="AN54" s="262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4"/>
      <c r="BB54" s="262"/>
      <c r="BC54" s="263"/>
      <c r="BD54" s="263"/>
      <c r="BE54" s="263"/>
      <c r="BF54" s="263"/>
      <c r="BG54" s="263"/>
      <c r="BH54" s="263"/>
      <c r="BI54" s="264"/>
      <c r="BJ54" s="262" t="s">
        <v>170</v>
      </c>
      <c r="BK54" s="263"/>
      <c r="BL54" s="263"/>
      <c r="BM54" s="263"/>
      <c r="BN54" s="263"/>
      <c r="BO54" s="263"/>
      <c r="BP54" s="263"/>
      <c r="BQ54" s="263"/>
      <c r="BR54" s="263"/>
      <c r="BS54" s="263"/>
      <c r="BT54" s="263"/>
      <c r="BU54" s="263"/>
      <c r="BV54" s="263"/>
      <c r="BW54" s="263"/>
      <c r="BX54" s="263"/>
      <c r="BY54" s="263"/>
      <c r="BZ54" s="263"/>
      <c r="CA54" s="263"/>
      <c r="CB54" s="264"/>
    </row>
    <row r="55" spans="1:80" x14ac:dyDescent="0.2">
      <c r="A55" s="290">
        <v>1</v>
      </c>
      <c r="B55" s="291"/>
      <c r="C55" s="291"/>
      <c r="D55" s="292"/>
      <c r="E55" s="290">
        <v>2</v>
      </c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2"/>
      <c r="AN55" s="290">
        <v>3</v>
      </c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2"/>
      <c r="BB55" s="290">
        <v>4</v>
      </c>
      <c r="BC55" s="291"/>
      <c r="BD55" s="291"/>
      <c r="BE55" s="291"/>
      <c r="BF55" s="291"/>
      <c r="BG55" s="291"/>
      <c r="BH55" s="291"/>
      <c r="BI55" s="292"/>
      <c r="BJ55" s="290">
        <v>5</v>
      </c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2"/>
    </row>
    <row r="56" spans="1:80" x14ac:dyDescent="0.2">
      <c r="A56" s="284">
        <v>1</v>
      </c>
      <c r="B56" s="285"/>
      <c r="C56" s="285"/>
      <c r="D56" s="286"/>
      <c r="E56" s="272" t="s">
        <v>286</v>
      </c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4"/>
      <c r="AN56" s="275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7"/>
      <c r="BB56" s="281"/>
      <c r="BC56" s="282"/>
      <c r="BD56" s="282"/>
      <c r="BE56" s="282"/>
      <c r="BF56" s="282"/>
      <c r="BG56" s="282"/>
      <c r="BH56" s="282"/>
      <c r="BI56" s="283"/>
      <c r="BJ56" s="405"/>
      <c r="BK56" s="406"/>
      <c r="BL56" s="406"/>
      <c r="BM56" s="406"/>
      <c r="BN56" s="406"/>
      <c r="BO56" s="406"/>
      <c r="BP56" s="406"/>
      <c r="BQ56" s="406"/>
      <c r="BR56" s="406"/>
      <c r="BS56" s="406"/>
      <c r="BT56" s="406"/>
      <c r="BU56" s="406"/>
      <c r="BV56" s="406"/>
      <c r="BW56" s="406"/>
      <c r="BX56" s="406"/>
      <c r="BY56" s="406"/>
      <c r="BZ56" s="406"/>
      <c r="CA56" s="406"/>
      <c r="CB56" s="407"/>
    </row>
    <row r="57" spans="1:80" hidden="1" x14ac:dyDescent="0.2">
      <c r="A57" s="284">
        <v>2</v>
      </c>
      <c r="B57" s="285"/>
      <c r="C57" s="285"/>
      <c r="D57" s="286"/>
      <c r="E57" s="272" t="s">
        <v>286</v>
      </c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4"/>
      <c r="AN57" s="275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76"/>
      <c r="AZ57" s="276"/>
      <c r="BA57" s="277"/>
      <c r="BB57" s="281"/>
      <c r="BC57" s="282"/>
      <c r="BD57" s="282"/>
      <c r="BE57" s="282"/>
      <c r="BF57" s="282"/>
      <c r="BG57" s="282"/>
      <c r="BH57" s="282"/>
      <c r="BI57" s="283"/>
      <c r="BJ57" s="405"/>
      <c r="BK57" s="406"/>
      <c r="BL57" s="406"/>
      <c r="BM57" s="406"/>
      <c r="BN57" s="406"/>
      <c r="BO57" s="406"/>
      <c r="BP57" s="406"/>
      <c r="BQ57" s="406"/>
      <c r="BR57" s="406"/>
      <c r="BS57" s="406"/>
      <c r="BT57" s="406"/>
      <c r="BU57" s="406"/>
      <c r="BV57" s="406"/>
      <c r="BW57" s="406"/>
      <c r="BX57" s="406"/>
      <c r="BY57" s="406"/>
      <c r="BZ57" s="406"/>
      <c r="CA57" s="406"/>
      <c r="CB57" s="407"/>
    </row>
    <row r="58" spans="1:80" x14ac:dyDescent="0.2">
      <c r="A58" s="272"/>
      <c r="B58" s="273"/>
      <c r="C58" s="273"/>
      <c r="D58" s="274"/>
      <c r="E58" s="281" t="s">
        <v>115</v>
      </c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3"/>
      <c r="AN58" s="281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3"/>
      <c r="BB58" s="313" t="s">
        <v>22</v>
      </c>
      <c r="BC58" s="314"/>
      <c r="BD58" s="314"/>
      <c r="BE58" s="314"/>
      <c r="BF58" s="314"/>
      <c r="BG58" s="314"/>
      <c r="BH58" s="314"/>
      <c r="BI58" s="315"/>
      <c r="BJ58" s="278">
        <f>SUM(BJ56:CB57)</f>
        <v>0</v>
      </c>
      <c r="BK58" s="279"/>
      <c r="BL58" s="279"/>
      <c r="BM58" s="279"/>
      <c r="BN58" s="279"/>
      <c r="BO58" s="279"/>
      <c r="BP58" s="279"/>
      <c r="BQ58" s="279"/>
      <c r="BR58" s="279"/>
      <c r="BS58" s="279"/>
      <c r="BT58" s="279"/>
      <c r="BU58" s="279"/>
      <c r="BV58" s="279"/>
      <c r="BW58" s="279"/>
      <c r="BX58" s="279"/>
      <c r="BY58" s="279"/>
      <c r="BZ58" s="279"/>
      <c r="CA58" s="279"/>
      <c r="CB58" s="280"/>
    </row>
    <row r="60" spans="1:80" s="167" customFormat="1" ht="15.75" x14ac:dyDescent="0.25">
      <c r="A60" s="167" t="s">
        <v>108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370" t="s">
        <v>484</v>
      </c>
      <c r="T60" s="370"/>
      <c r="U60" s="370"/>
      <c r="V60" s="370"/>
      <c r="W60" s="370"/>
      <c r="X60" s="370"/>
      <c r="Y60" s="370"/>
      <c r="Z60" s="370"/>
      <c r="AA60" s="370"/>
      <c r="AB60" s="370"/>
      <c r="AC60" s="370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370"/>
      <c r="AO60" s="370"/>
      <c r="AP60" s="370"/>
      <c r="AQ60" s="370"/>
      <c r="AR60" s="370"/>
      <c r="AS60" s="370"/>
      <c r="AT60" s="370"/>
      <c r="AU60" s="370"/>
      <c r="AV60" s="370"/>
      <c r="AW60" s="370"/>
      <c r="AX60" s="370"/>
      <c r="AY60" s="370"/>
      <c r="AZ60" s="370"/>
      <c r="BA60" s="370"/>
      <c r="BB60" s="370"/>
      <c r="BC60" s="370"/>
      <c r="BD60" s="370"/>
      <c r="BE60" s="370"/>
      <c r="BF60" s="370"/>
      <c r="BG60" s="370"/>
      <c r="BH60" s="370"/>
      <c r="BI60" s="370"/>
      <c r="BJ60" s="370"/>
      <c r="BK60" s="370"/>
      <c r="BL60" s="370"/>
      <c r="BM60" s="370"/>
      <c r="BN60" s="370"/>
      <c r="BO60" s="370"/>
      <c r="BP60" s="370"/>
      <c r="BQ60" s="370"/>
      <c r="BR60" s="370"/>
      <c r="BS60" s="370"/>
      <c r="BT60" s="370"/>
      <c r="BU60" s="370"/>
      <c r="BV60" s="370"/>
      <c r="BW60" s="370"/>
      <c r="BX60" s="370"/>
      <c r="BY60" s="370"/>
      <c r="BZ60" s="370"/>
      <c r="CA60" s="370"/>
      <c r="CB60" s="370"/>
    </row>
    <row r="61" spans="1:80" s="23" customFormat="1" ht="9.7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x14ac:dyDescent="0.2">
      <c r="A62" s="266" t="s">
        <v>110</v>
      </c>
      <c r="B62" s="267"/>
      <c r="C62" s="267"/>
      <c r="D62" s="268"/>
      <c r="E62" s="266" t="s">
        <v>117</v>
      </c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8"/>
      <c r="AN62" s="266" t="s">
        <v>163</v>
      </c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7"/>
      <c r="AZ62" s="267"/>
      <c r="BA62" s="268"/>
      <c r="BB62" s="266" t="s">
        <v>164</v>
      </c>
      <c r="BC62" s="267"/>
      <c r="BD62" s="267"/>
      <c r="BE62" s="267"/>
      <c r="BF62" s="267"/>
      <c r="BG62" s="267"/>
      <c r="BH62" s="267"/>
      <c r="BI62" s="268"/>
      <c r="BJ62" s="266" t="s">
        <v>165</v>
      </c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267"/>
      <c r="BX62" s="267"/>
      <c r="BY62" s="267"/>
      <c r="BZ62" s="267"/>
      <c r="CA62" s="267"/>
      <c r="CB62" s="268"/>
    </row>
    <row r="63" spans="1:80" x14ac:dyDescent="0.2">
      <c r="A63" s="262" t="s">
        <v>111</v>
      </c>
      <c r="B63" s="263"/>
      <c r="C63" s="263"/>
      <c r="D63" s="264"/>
      <c r="E63" s="262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4"/>
      <c r="AN63" s="262" t="s">
        <v>166</v>
      </c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4"/>
      <c r="BB63" s="262" t="s">
        <v>167</v>
      </c>
      <c r="BC63" s="263"/>
      <c r="BD63" s="263"/>
      <c r="BE63" s="263"/>
      <c r="BF63" s="263"/>
      <c r="BG63" s="263"/>
      <c r="BH63" s="263"/>
      <c r="BI63" s="264"/>
      <c r="BJ63" s="262" t="s">
        <v>168</v>
      </c>
      <c r="BK63" s="263"/>
      <c r="BL63" s="263"/>
      <c r="BM63" s="263"/>
      <c r="BN63" s="263"/>
      <c r="BO63" s="263"/>
      <c r="BP63" s="263"/>
      <c r="BQ63" s="263"/>
      <c r="BR63" s="263"/>
      <c r="BS63" s="263"/>
      <c r="BT63" s="263"/>
      <c r="BU63" s="263"/>
      <c r="BV63" s="263"/>
      <c r="BW63" s="263"/>
      <c r="BX63" s="263"/>
      <c r="BY63" s="263"/>
      <c r="BZ63" s="263"/>
      <c r="CA63" s="263"/>
      <c r="CB63" s="264"/>
    </row>
    <row r="64" spans="1:80" x14ac:dyDescent="0.2">
      <c r="A64" s="262"/>
      <c r="B64" s="263"/>
      <c r="C64" s="263"/>
      <c r="D64" s="264"/>
      <c r="E64" s="262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4"/>
      <c r="AN64" s="262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4"/>
      <c r="BB64" s="262"/>
      <c r="BC64" s="263"/>
      <c r="BD64" s="263"/>
      <c r="BE64" s="263"/>
      <c r="BF64" s="263"/>
      <c r="BG64" s="263"/>
      <c r="BH64" s="263"/>
      <c r="BI64" s="264"/>
      <c r="BJ64" s="262" t="s">
        <v>169</v>
      </c>
      <c r="BK64" s="263"/>
      <c r="BL64" s="263"/>
      <c r="BM64" s="263"/>
      <c r="BN64" s="263"/>
      <c r="BO64" s="263"/>
      <c r="BP64" s="263"/>
      <c r="BQ64" s="263"/>
      <c r="BR64" s="263"/>
      <c r="BS64" s="263"/>
      <c r="BT64" s="263"/>
      <c r="BU64" s="263"/>
      <c r="BV64" s="263"/>
      <c r="BW64" s="263"/>
      <c r="BX64" s="263"/>
      <c r="BY64" s="263"/>
      <c r="BZ64" s="263"/>
      <c r="CA64" s="263"/>
      <c r="CB64" s="264"/>
    </row>
    <row r="65" spans="1:80" x14ac:dyDescent="0.2">
      <c r="A65" s="262"/>
      <c r="B65" s="263"/>
      <c r="C65" s="263"/>
      <c r="D65" s="264"/>
      <c r="E65" s="262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  <c r="AK65" s="263"/>
      <c r="AL65" s="263"/>
      <c r="AM65" s="264"/>
      <c r="AN65" s="262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4"/>
      <c r="BB65" s="262"/>
      <c r="BC65" s="263"/>
      <c r="BD65" s="263"/>
      <c r="BE65" s="263"/>
      <c r="BF65" s="263"/>
      <c r="BG65" s="263"/>
      <c r="BH65" s="263"/>
      <c r="BI65" s="264"/>
      <c r="BJ65" s="262" t="s">
        <v>170</v>
      </c>
      <c r="BK65" s="263"/>
      <c r="BL65" s="263"/>
      <c r="BM65" s="263"/>
      <c r="BN65" s="263"/>
      <c r="BO65" s="263"/>
      <c r="BP65" s="263"/>
      <c r="BQ65" s="263"/>
      <c r="BR65" s="263"/>
      <c r="BS65" s="263"/>
      <c r="BT65" s="263"/>
      <c r="BU65" s="263"/>
      <c r="BV65" s="263"/>
      <c r="BW65" s="263"/>
      <c r="BX65" s="263"/>
      <c r="BY65" s="263"/>
      <c r="BZ65" s="263"/>
      <c r="CA65" s="263"/>
      <c r="CB65" s="264"/>
    </row>
    <row r="66" spans="1:80" x14ac:dyDescent="0.2">
      <c r="A66" s="290">
        <v>1</v>
      </c>
      <c r="B66" s="291"/>
      <c r="C66" s="291"/>
      <c r="D66" s="292"/>
      <c r="E66" s="290">
        <v>2</v>
      </c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2"/>
      <c r="AN66" s="290">
        <v>3</v>
      </c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2"/>
      <c r="BB66" s="290">
        <v>4</v>
      </c>
      <c r="BC66" s="291"/>
      <c r="BD66" s="291"/>
      <c r="BE66" s="291"/>
      <c r="BF66" s="291"/>
      <c r="BG66" s="291"/>
      <c r="BH66" s="291"/>
      <c r="BI66" s="292"/>
      <c r="BJ66" s="290">
        <v>5</v>
      </c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2"/>
    </row>
    <row r="67" spans="1:80" x14ac:dyDescent="0.2">
      <c r="A67" s="284">
        <v>1</v>
      </c>
      <c r="B67" s="285"/>
      <c r="C67" s="285"/>
      <c r="D67" s="286"/>
      <c r="E67" s="272" t="s">
        <v>483</v>
      </c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4"/>
      <c r="AN67" s="275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7"/>
      <c r="BB67" s="281"/>
      <c r="BC67" s="282"/>
      <c r="BD67" s="282"/>
      <c r="BE67" s="282"/>
      <c r="BF67" s="282"/>
      <c r="BG67" s="282"/>
      <c r="BH67" s="282"/>
      <c r="BI67" s="283"/>
      <c r="BJ67" s="405"/>
      <c r="BK67" s="406"/>
      <c r="BL67" s="406"/>
      <c r="BM67" s="406"/>
      <c r="BN67" s="406"/>
      <c r="BO67" s="406"/>
      <c r="BP67" s="406"/>
      <c r="BQ67" s="406"/>
      <c r="BR67" s="406"/>
      <c r="BS67" s="406"/>
      <c r="BT67" s="406"/>
      <c r="BU67" s="406"/>
      <c r="BV67" s="406"/>
      <c r="BW67" s="406"/>
      <c r="BX67" s="406"/>
      <c r="BY67" s="406"/>
      <c r="BZ67" s="406"/>
      <c r="CA67" s="406"/>
      <c r="CB67" s="407"/>
    </row>
    <row r="68" spans="1:80" hidden="1" x14ac:dyDescent="0.2">
      <c r="A68" s="284">
        <v>2</v>
      </c>
      <c r="B68" s="285"/>
      <c r="C68" s="285"/>
      <c r="D68" s="286"/>
      <c r="E68" s="272" t="s">
        <v>286</v>
      </c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4"/>
      <c r="AN68" s="275"/>
      <c r="AO68" s="276"/>
      <c r="AP68" s="276"/>
      <c r="AQ68" s="276"/>
      <c r="AR68" s="276"/>
      <c r="AS68" s="276"/>
      <c r="AT68" s="276"/>
      <c r="AU68" s="276"/>
      <c r="AV68" s="276"/>
      <c r="AW68" s="276"/>
      <c r="AX68" s="276"/>
      <c r="AY68" s="276"/>
      <c r="AZ68" s="276"/>
      <c r="BA68" s="277"/>
      <c r="BB68" s="281"/>
      <c r="BC68" s="282"/>
      <c r="BD68" s="282"/>
      <c r="BE68" s="282"/>
      <c r="BF68" s="282"/>
      <c r="BG68" s="282"/>
      <c r="BH68" s="282"/>
      <c r="BI68" s="283"/>
      <c r="BJ68" s="405"/>
      <c r="BK68" s="406"/>
      <c r="BL68" s="406"/>
      <c r="BM68" s="406"/>
      <c r="BN68" s="406"/>
      <c r="BO68" s="406"/>
      <c r="BP68" s="406"/>
      <c r="BQ68" s="406"/>
      <c r="BR68" s="406"/>
      <c r="BS68" s="406"/>
      <c r="BT68" s="406"/>
      <c r="BU68" s="406"/>
      <c r="BV68" s="406"/>
      <c r="BW68" s="406"/>
      <c r="BX68" s="406"/>
      <c r="BY68" s="406"/>
      <c r="BZ68" s="406"/>
      <c r="CA68" s="406"/>
      <c r="CB68" s="407"/>
    </row>
    <row r="69" spans="1:80" x14ac:dyDescent="0.2">
      <c r="A69" s="272"/>
      <c r="B69" s="273"/>
      <c r="C69" s="273"/>
      <c r="D69" s="274"/>
      <c r="E69" s="281" t="s">
        <v>115</v>
      </c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3"/>
      <c r="AN69" s="281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3"/>
      <c r="BB69" s="313" t="s">
        <v>22</v>
      </c>
      <c r="BC69" s="314"/>
      <c r="BD69" s="314"/>
      <c r="BE69" s="314"/>
      <c r="BF69" s="314"/>
      <c r="BG69" s="314"/>
      <c r="BH69" s="314"/>
      <c r="BI69" s="315"/>
      <c r="BJ69" s="278">
        <f>SUM(BJ67:CB68)</f>
        <v>0</v>
      </c>
      <c r="BK69" s="279"/>
      <c r="BL69" s="279"/>
      <c r="BM69" s="279"/>
      <c r="BN69" s="279"/>
      <c r="BO69" s="279"/>
      <c r="BP69" s="279"/>
      <c r="BQ69" s="279"/>
      <c r="BR69" s="279"/>
      <c r="BS69" s="279"/>
      <c r="BT69" s="279"/>
      <c r="BU69" s="279"/>
      <c r="BV69" s="279"/>
      <c r="BW69" s="279"/>
      <c r="BX69" s="279"/>
      <c r="BY69" s="279"/>
      <c r="BZ69" s="279"/>
      <c r="CA69" s="279"/>
      <c r="CB69" s="280"/>
    </row>
    <row r="71" spans="1:80" x14ac:dyDescent="0.2">
      <c r="E71" s="24" t="str">
        <f>'221, 223'!F65</f>
        <v>Директор МОБУООШ №27</v>
      </c>
      <c r="AA71" s="24" t="str">
        <f>'310,340'!Z100</f>
        <v>С.Ю.Гуров</v>
      </c>
    </row>
  </sheetData>
  <mergeCells count="248">
    <mergeCell ref="A68:D68"/>
    <mergeCell ref="E68:AM68"/>
    <mergeCell ref="AN68:BA68"/>
    <mergeCell ref="BB68:BI68"/>
    <mergeCell ref="BJ68:CB68"/>
    <mergeCell ref="A69:D69"/>
    <mergeCell ref="E69:AM69"/>
    <mergeCell ref="AN69:BA69"/>
    <mergeCell ref="BB69:BI69"/>
    <mergeCell ref="BJ69:CB69"/>
    <mergeCell ref="A66:D66"/>
    <mergeCell ref="E66:AM66"/>
    <mergeCell ref="AN66:BA66"/>
    <mergeCell ref="BB66:BI66"/>
    <mergeCell ref="BJ66:CB66"/>
    <mergeCell ref="A67:D67"/>
    <mergeCell ref="E67:AM67"/>
    <mergeCell ref="AN67:BA67"/>
    <mergeCell ref="BB67:BI67"/>
    <mergeCell ref="BJ67:CB67"/>
    <mergeCell ref="A64:D64"/>
    <mergeCell ref="E64:AM64"/>
    <mergeCell ref="AN64:BA64"/>
    <mergeCell ref="BB64:BI64"/>
    <mergeCell ref="BJ64:CB64"/>
    <mergeCell ref="A65:D65"/>
    <mergeCell ref="E65:AM65"/>
    <mergeCell ref="AN65:BA65"/>
    <mergeCell ref="BB65:BI65"/>
    <mergeCell ref="BJ65:CB65"/>
    <mergeCell ref="S60:CB60"/>
    <mergeCell ref="A62:D62"/>
    <mergeCell ref="E62:AM62"/>
    <mergeCell ref="AN62:BA62"/>
    <mergeCell ref="BB62:BI62"/>
    <mergeCell ref="BJ62:CB62"/>
    <mergeCell ref="A63:D63"/>
    <mergeCell ref="E63:AM63"/>
    <mergeCell ref="AN63:BA63"/>
    <mergeCell ref="BB63:BI63"/>
    <mergeCell ref="BJ63:CB63"/>
    <mergeCell ref="A47:D47"/>
    <mergeCell ref="E47:AM47"/>
    <mergeCell ref="AN47:BA47"/>
    <mergeCell ref="BB47:BI47"/>
    <mergeCell ref="BJ47:CB47"/>
    <mergeCell ref="AN43:BA43"/>
    <mergeCell ref="BB43:BI43"/>
    <mergeCell ref="BJ43:CB43"/>
    <mergeCell ref="A44:D44"/>
    <mergeCell ref="E44:AM44"/>
    <mergeCell ref="AN44:BA44"/>
    <mergeCell ref="BB44:BI44"/>
    <mergeCell ref="BJ44:CB44"/>
    <mergeCell ref="BB45:BI45"/>
    <mergeCell ref="BJ45:CB45"/>
    <mergeCell ref="A45:D45"/>
    <mergeCell ref="E45:AM45"/>
    <mergeCell ref="AN45:BA45"/>
    <mergeCell ref="A43:D43"/>
    <mergeCell ref="E43:AM43"/>
    <mergeCell ref="A46:D46"/>
    <mergeCell ref="E46:AM46"/>
    <mergeCell ref="AN46:BA46"/>
    <mergeCell ref="BB46:BI46"/>
    <mergeCell ref="BN10:CB10"/>
    <mergeCell ref="A11:D11"/>
    <mergeCell ref="E11:AM11"/>
    <mergeCell ref="AN11:BA11"/>
    <mergeCell ref="BB11:BM11"/>
    <mergeCell ref="BN11:CB11"/>
    <mergeCell ref="A13:CB13"/>
    <mergeCell ref="S15:CB15"/>
    <mergeCell ref="A22:D22"/>
    <mergeCell ref="E22:AM22"/>
    <mergeCell ref="AN22:BA22"/>
    <mergeCell ref="BB22:BI22"/>
    <mergeCell ref="BJ22:CB22"/>
    <mergeCell ref="E20:AM20"/>
    <mergeCell ref="AN20:BA20"/>
    <mergeCell ref="BB20:BI20"/>
    <mergeCell ref="BJ20:CB20"/>
    <mergeCell ref="A21:D21"/>
    <mergeCell ref="E21:AM21"/>
    <mergeCell ref="AN21:BA21"/>
    <mergeCell ref="BB21:BI21"/>
    <mergeCell ref="BJ21:CB21"/>
    <mergeCell ref="A20:D20"/>
    <mergeCell ref="A18:D18"/>
    <mergeCell ref="S27:CB27"/>
    <mergeCell ref="A29:D29"/>
    <mergeCell ref="E29:AM29"/>
    <mergeCell ref="AN29:BA29"/>
    <mergeCell ref="BB29:BI29"/>
    <mergeCell ref="BJ29:CB29"/>
    <mergeCell ref="A30:D30"/>
    <mergeCell ref="E30:AM30"/>
    <mergeCell ref="AN30:BA30"/>
    <mergeCell ref="BB30:BI30"/>
    <mergeCell ref="BJ30:CB30"/>
    <mergeCell ref="E24:AM24"/>
    <mergeCell ref="AN24:BA24"/>
    <mergeCell ref="BB24:BI24"/>
    <mergeCell ref="BJ24:CB24"/>
    <mergeCell ref="A25:D25"/>
    <mergeCell ref="E25:AM25"/>
    <mergeCell ref="AN25:BA25"/>
    <mergeCell ref="BB25:BI25"/>
    <mergeCell ref="BJ25:CB25"/>
    <mergeCell ref="A24:D24"/>
    <mergeCell ref="E18:AM18"/>
    <mergeCell ref="AN18:BA18"/>
    <mergeCell ref="BB18:BI18"/>
    <mergeCell ref="BJ18:CB18"/>
    <mergeCell ref="A19:D19"/>
    <mergeCell ref="E19:AM19"/>
    <mergeCell ref="AN19:BA19"/>
    <mergeCell ref="BB19:BI19"/>
    <mergeCell ref="BJ19:CB19"/>
    <mergeCell ref="A17:D17"/>
    <mergeCell ref="E17:AM17"/>
    <mergeCell ref="AN17:BA17"/>
    <mergeCell ref="BB17:BI17"/>
    <mergeCell ref="BJ17:CB17"/>
    <mergeCell ref="A7:D7"/>
    <mergeCell ref="E7:AM7"/>
    <mergeCell ref="AN7:BA7"/>
    <mergeCell ref="BB7:BM7"/>
    <mergeCell ref="BN7:CB7"/>
    <mergeCell ref="A8:D8"/>
    <mergeCell ref="E8:AM8"/>
    <mergeCell ref="AN8:BA8"/>
    <mergeCell ref="BB8:BM8"/>
    <mergeCell ref="BN8:CB8"/>
    <mergeCell ref="A9:D9"/>
    <mergeCell ref="E9:AM9"/>
    <mergeCell ref="AN9:BA9"/>
    <mergeCell ref="BB9:BM9"/>
    <mergeCell ref="BN9:CB9"/>
    <mergeCell ref="A10:D10"/>
    <mergeCell ref="E10:AM10"/>
    <mergeCell ref="AN10:BA10"/>
    <mergeCell ref="BB10:BM10"/>
    <mergeCell ref="A1:CB1"/>
    <mergeCell ref="S3:CB3"/>
    <mergeCell ref="A5:D5"/>
    <mergeCell ref="E5:AM5"/>
    <mergeCell ref="AN5:BA5"/>
    <mergeCell ref="BB5:BM5"/>
    <mergeCell ref="BN5:CB5"/>
    <mergeCell ref="A6:D6"/>
    <mergeCell ref="E6:AM6"/>
    <mergeCell ref="AN6:BA6"/>
    <mergeCell ref="BB6:BM6"/>
    <mergeCell ref="BN6:CB6"/>
    <mergeCell ref="A31:D31"/>
    <mergeCell ref="E31:AM31"/>
    <mergeCell ref="AN31:BA31"/>
    <mergeCell ref="BB31:BI31"/>
    <mergeCell ref="BJ31:CB31"/>
    <mergeCell ref="A32:D32"/>
    <mergeCell ref="E32:AM32"/>
    <mergeCell ref="AN32:BA32"/>
    <mergeCell ref="BB32:BI32"/>
    <mergeCell ref="BJ32:CB32"/>
    <mergeCell ref="E40:AM40"/>
    <mergeCell ref="AN40:BA40"/>
    <mergeCell ref="BB40:BI40"/>
    <mergeCell ref="BJ40:CB40"/>
    <mergeCell ref="A36:D36"/>
    <mergeCell ref="E36:AM36"/>
    <mergeCell ref="AN36:BA36"/>
    <mergeCell ref="BB33:BI33"/>
    <mergeCell ref="BJ33:CB33"/>
    <mergeCell ref="BB34:BI34"/>
    <mergeCell ref="BJ34:CB34"/>
    <mergeCell ref="A33:D33"/>
    <mergeCell ref="E33:AM33"/>
    <mergeCell ref="AN33:BA33"/>
    <mergeCell ref="A34:D34"/>
    <mergeCell ref="E34:AM34"/>
    <mergeCell ref="AN34:BA34"/>
    <mergeCell ref="A35:D35"/>
    <mergeCell ref="E35:AM35"/>
    <mergeCell ref="AN35:BA35"/>
    <mergeCell ref="BB35:BI35"/>
    <mergeCell ref="BJ35:CB35"/>
    <mergeCell ref="BB36:BI36"/>
    <mergeCell ref="BJ36:CB36"/>
    <mergeCell ref="A23:D23"/>
    <mergeCell ref="E23:AM23"/>
    <mergeCell ref="AN23:BA23"/>
    <mergeCell ref="BB23:BI23"/>
    <mergeCell ref="BJ23:CB23"/>
    <mergeCell ref="S49:CB49"/>
    <mergeCell ref="A51:D51"/>
    <mergeCell ref="E51:AM51"/>
    <mergeCell ref="AN51:BA51"/>
    <mergeCell ref="BB51:BI51"/>
    <mergeCell ref="BJ51:CB51"/>
    <mergeCell ref="S38:CB38"/>
    <mergeCell ref="A40:D40"/>
    <mergeCell ref="BJ46:CB46"/>
    <mergeCell ref="A41:D41"/>
    <mergeCell ref="E41:AM41"/>
    <mergeCell ref="AN41:BA41"/>
    <mergeCell ref="BB41:BI41"/>
    <mergeCell ref="BJ41:CB41"/>
    <mergeCell ref="A42:D42"/>
    <mergeCell ref="E42:AM42"/>
    <mergeCell ref="AN42:BA42"/>
    <mergeCell ref="BB42:BI42"/>
    <mergeCell ref="BJ42:CB42"/>
    <mergeCell ref="A52:D52"/>
    <mergeCell ref="E52:AM52"/>
    <mergeCell ref="AN52:BA52"/>
    <mergeCell ref="BB52:BI52"/>
    <mergeCell ref="BJ52:CB52"/>
    <mergeCell ref="A53:D53"/>
    <mergeCell ref="E53:AM53"/>
    <mergeCell ref="AN53:BA53"/>
    <mergeCell ref="BB53:BI53"/>
    <mergeCell ref="BJ53:CB53"/>
    <mergeCell ref="A54:D54"/>
    <mergeCell ref="E54:AM54"/>
    <mergeCell ref="AN54:BA54"/>
    <mergeCell ref="BB54:BI54"/>
    <mergeCell ref="BJ54:CB54"/>
    <mergeCell ref="A55:D55"/>
    <mergeCell ref="E55:AM55"/>
    <mergeCell ref="AN55:BA55"/>
    <mergeCell ref="BB55:BI55"/>
    <mergeCell ref="BJ55:CB55"/>
    <mergeCell ref="A58:D58"/>
    <mergeCell ref="E58:AM58"/>
    <mergeCell ref="AN58:BA58"/>
    <mergeCell ref="BB58:BI58"/>
    <mergeCell ref="BJ58:CB58"/>
    <mergeCell ref="A56:D56"/>
    <mergeCell ref="E56:AM56"/>
    <mergeCell ref="AN56:BA56"/>
    <mergeCell ref="BB56:BI56"/>
    <mergeCell ref="BJ56:CB56"/>
    <mergeCell ref="A57:D57"/>
    <mergeCell ref="E57:AM57"/>
    <mergeCell ref="AN57:BA57"/>
    <mergeCell ref="BB57:BI57"/>
    <mergeCell ref="BJ57:CB57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E143"/>
  <sheetViews>
    <sheetView view="pageBreakPreview" zoomScaleNormal="100" zoomScaleSheetLayoutView="100" workbookViewId="0">
      <selection activeCell="L12" sqref="L12"/>
    </sheetView>
  </sheetViews>
  <sheetFormatPr defaultColWidth="1.140625" defaultRowHeight="12.75" x14ac:dyDescent="0.2"/>
  <cols>
    <col min="1" max="1" width="7.42578125" style="24" bestFit="1" customWidth="1"/>
    <col min="2" max="30" width="1.140625" style="24"/>
    <col min="31" max="31" width="5" style="24" customWidth="1"/>
    <col min="32" max="82" width="1.140625" style="24"/>
    <col min="83" max="83" width="15.5703125" style="24" customWidth="1"/>
    <col min="84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0" s="29" customFormat="1" ht="18.75" x14ac:dyDescent="0.3">
      <c r="A1" s="467" t="s">
        <v>281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  <c r="BC1" s="467"/>
      <c r="BD1" s="467"/>
      <c r="BE1" s="467"/>
      <c r="BF1" s="467"/>
      <c r="BG1" s="467"/>
      <c r="BH1" s="467"/>
      <c r="BI1" s="467"/>
      <c r="BJ1" s="467"/>
      <c r="BK1" s="467"/>
      <c r="BL1" s="467"/>
      <c r="BM1" s="467"/>
      <c r="BN1" s="467"/>
      <c r="BO1" s="467"/>
      <c r="BP1" s="467"/>
      <c r="BQ1" s="467"/>
      <c r="BR1" s="467"/>
      <c r="BS1" s="467"/>
      <c r="BT1" s="467"/>
      <c r="BU1" s="467"/>
      <c r="BV1" s="467"/>
      <c r="BW1" s="467"/>
      <c r="BX1" s="467"/>
      <c r="BY1" s="467"/>
      <c r="BZ1" s="467"/>
      <c r="CA1" s="467"/>
      <c r="CB1" s="467"/>
    </row>
    <row r="2" spans="1:80" s="29" customFormat="1" ht="14.25" customHeight="1" x14ac:dyDescent="0.3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</row>
    <row r="3" spans="1:80" s="67" customFormat="1" ht="15.75" x14ac:dyDescent="0.25">
      <c r="A3" s="67" t="s">
        <v>108</v>
      </c>
      <c r="S3" s="370" t="s">
        <v>432</v>
      </c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370"/>
      <c r="BI3" s="370"/>
      <c r="BJ3" s="370"/>
      <c r="BK3" s="370"/>
      <c r="BL3" s="370"/>
      <c r="BM3" s="370"/>
      <c r="BN3" s="370"/>
      <c r="BO3" s="370"/>
      <c r="BP3" s="370"/>
      <c r="BQ3" s="370"/>
      <c r="BR3" s="370"/>
      <c r="BS3" s="370"/>
      <c r="BT3" s="370"/>
      <c r="BU3" s="370"/>
      <c r="BV3" s="370"/>
      <c r="BW3" s="370"/>
      <c r="BX3" s="370"/>
      <c r="BY3" s="370"/>
      <c r="BZ3" s="370"/>
      <c r="CA3" s="370"/>
      <c r="CB3" s="370"/>
    </row>
    <row r="4" spans="1:80" s="23" customFormat="1" ht="9.75" x14ac:dyDescent="0.2"/>
    <row r="5" spans="1:80" x14ac:dyDescent="0.2">
      <c r="A5" s="266" t="s">
        <v>110</v>
      </c>
      <c r="B5" s="267"/>
      <c r="C5" s="267"/>
      <c r="D5" s="268"/>
      <c r="E5" s="266" t="s">
        <v>117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8"/>
      <c r="AN5" s="266" t="s">
        <v>189</v>
      </c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8"/>
      <c r="BD5" s="266" t="s">
        <v>119</v>
      </c>
      <c r="BE5" s="267"/>
      <c r="BF5" s="267"/>
      <c r="BG5" s="267"/>
      <c r="BH5" s="267"/>
      <c r="BI5" s="267"/>
      <c r="BJ5" s="267"/>
      <c r="BK5" s="267"/>
      <c r="BL5" s="267"/>
      <c r="BM5" s="268"/>
      <c r="BN5" s="266" t="s">
        <v>173</v>
      </c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8"/>
    </row>
    <row r="6" spans="1:80" x14ac:dyDescent="0.2">
      <c r="A6" s="262" t="s">
        <v>111</v>
      </c>
      <c r="B6" s="263"/>
      <c r="C6" s="263"/>
      <c r="D6" s="264"/>
      <c r="E6" s="462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4"/>
      <c r="AN6" s="262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4"/>
      <c r="BD6" s="262" t="s">
        <v>190</v>
      </c>
      <c r="BE6" s="263"/>
      <c r="BF6" s="263"/>
      <c r="BG6" s="263"/>
      <c r="BH6" s="263"/>
      <c r="BI6" s="263"/>
      <c r="BJ6" s="263"/>
      <c r="BK6" s="263"/>
      <c r="BL6" s="263"/>
      <c r="BM6" s="264"/>
      <c r="BN6" s="262" t="s">
        <v>191</v>
      </c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4"/>
    </row>
    <row r="7" spans="1:80" x14ac:dyDescent="0.2">
      <c r="A7" s="262"/>
      <c r="B7" s="263"/>
      <c r="C7" s="263"/>
      <c r="D7" s="264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4"/>
      <c r="AN7" s="262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4"/>
      <c r="BD7" s="262" t="s">
        <v>192</v>
      </c>
      <c r="BE7" s="263"/>
      <c r="BF7" s="263"/>
      <c r="BG7" s="263"/>
      <c r="BH7" s="263"/>
      <c r="BI7" s="263"/>
      <c r="BJ7" s="263"/>
      <c r="BK7" s="263"/>
      <c r="BL7" s="263"/>
      <c r="BM7" s="264"/>
      <c r="BN7" s="262" t="s">
        <v>127</v>
      </c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4"/>
    </row>
    <row r="8" spans="1:80" x14ac:dyDescent="0.2">
      <c r="A8" s="290">
        <v>1</v>
      </c>
      <c r="B8" s="291"/>
      <c r="C8" s="291"/>
      <c r="D8" s="292"/>
      <c r="E8" s="290">
        <v>2</v>
      </c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2"/>
      <c r="AN8" s="290">
        <v>3</v>
      </c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2"/>
      <c r="BD8" s="290">
        <v>4</v>
      </c>
      <c r="BE8" s="291"/>
      <c r="BF8" s="291"/>
      <c r="BG8" s="291"/>
      <c r="BH8" s="291"/>
      <c r="BI8" s="291"/>
      <c r="BJ8" s="291"/>
      <c r="BK8" s="291"/>
      <c r="BL8" s="291"/>
      <c r="BM8" s="292"/>
      <c r="BN8" s="290">
        <v>5</v>
      </c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2"/>
    </row>
    <row r="9" spans="1:80" ht="24" customHeight="1" x14ac:dyDescent="0.2">
      <c r="A9" s="272">
        <v>1</v>
      </c>
      <c r="B9" s="273"/>
      <c r="C9" s="273"/>
      <c r="D9" s="274"/>
      <c r="E9" s="455" t="s">
        <v>283</v>
      </c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6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5"/>
      <c r="BD9" s="281">
        <v>1</v>
      </c>
      <c r="BE9" s="282"/>
      <c r="BF9" s="282"/>
      <c r="BG9" s="282"/>
      <c r="BH9" s="282"/>
      <c r="BI9" s="282"/>
      <c r="BJ9" s="282"/>
      <c r="BK9" s="282"/>
      <c r="BL9" s="282"/>
      <c r="BM9" s="283"/>
      <c r="BN9" s="408"/>
      <c r="BO9" s="409"/>
      <c r="BP9" s="409"/>
      <c r="BQ9" s="409"/>
      <c r="BR9" s="409"/>
      <c r="BS9" s="409"/>
      <c r="BT9" s="409"/>
      <c r="BU9" s="409"/>
      <c r="BV9" s="409"/>
      <c r="BW9" s="409"/>
      <c r="BX9" s="409"/>
      <c r="BY9" s="409"/>
      <c r="BZ9" s="409"/>
      <c r="CA9" s="409"/>
      <c r="CB9" s="410"/>
    </row>
    <row r="10" spans="1:80" ht="24" hidden="1" customHeight="1" x14ac:dyDescent="0.2">
      <c r="A10" s="272">
        <v>2</v>
      </c>
      <c r="B10" s="273"/>
      <c r="C10" s="273"/>
      <c r="D10" s="274"/>
      <c r="E10" s="455" t="s">
        <v>431</v>
      </c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6"/>
      <c r="AJ10" s="456"/>
      <c r="AK10" s="456"/>
      <c r="AL10" s="456"/>
      <c r="AM10" s="457"/>
      <c r="AN10" s="275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7"/>
      <c r="BD10" s="281">
        <v>4</v>
      </c>
      <c r="BE10" s="282"/>
      <c r="BF10" s="282"/>
      <c r="BG10" s="282"/>
      <c r="BH10" s="282"/>
      <c r="BI10" s="282"/>
      <c r="BJ10" s="282"/>
      <c r="BK10" s="282"/>
      <c r="BL10" s="282"/>
      <c r="BM10" s="283"/>
      <c r="BN10" s="408"/>
      <c r="BO10" s="409"/>
      <c r="BP10" s="409"/>
      <c r="BQ10" s="409"/>
      <c r="BR10" s="409"/>
      <c r="BS10" s="409"/>
      <c r="BT10" s="409"/>
      <c r="BU10" s="409"/>
      <c r="BV10" s="409"/>
      <c r="BW10" s="409"/>
      <c r="BX10" s="409"/>
      <c r="BY10" s="409"/>
      <c r="BZ10" s="409"/>
      <c r="CA10" s="409"/>
      <c r="CB10" s="410"/>
    </row>
    <row r="11" spans="1:80" ht="12.75" customHeight="1" x14ac:dyDescent="0.2">
      <c r="A11" s="272"/>
      <c r="B11" s="273"/>
      <c r="C11" s="273"/>
      <c r="D11" s="274"/>
      <c r="E11" s="436" t="s">
        <v>282</v>
      </c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3"/>
      <c r="AN11" s="275" t="s">
        <v>22</v>
      </c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7"/>
      <c r="BD11" s="281" t="s">
        <v>22</v>
      </c>
      <c r="BE11" s="282"/>
      <c r="BF11" s="282"/>
      <c r="BG11" s="282"/>
      <c r="BH11" s="282"/>
      <c r="BI11" s="282"/>
      <c r="BJ11" s="282"/>
      <c r="BK11" s="282"/>
      <c r="BL11" s="282"/>
      <c r="BM11" s="283"/>
      <c r="BN11" s="468">
        <f>SUM(BN9:CB10)</f>
        <v>0</v>
      </c>
      <c r="BO11" s="469"/>
      <c r="BP11" s="469"/>
      <c r="BQ11" s="469"/>
      <c r="BR11" s="469"/>
      <c r="BS11" s="469"/>
      <c r="BT11" s="469"/>
      <c r="BU11" s="469"/>
      <c r="BV11" s="469"/>
      <c r="BW11" s="469"/>
      <c r="BX11" s="469"/>
      <c r="BY11" s="469"/>
      <c r="BZ11" s="469"/>
      <c r="CA11" s="469"/>
      <c r="CB11" s="470"/>
    </row>
    <row r="12" spans="1:80" ht="12.75" customHeight="1" x14ac:dyDescent="0.2">
      <c r="A12" s="33"/>
      <c r="B12" s="33"/>
      <c r="C12" s="33"/>
      <c r="D12" s="33"/>
      <c r="E12" s="64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</row>
    <row r="13" spans="1:80" s="167" customFormat="1" ht="15.75" x14ac:dyDescent="0.25">
      <c r="A13" s="167" t="s">
        <v>108</v>
      </c>
      <c r="S13" s="370" t="s">
        <v>478</v>
      </c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0"/>
      <c r="BF13" s="370"/>
      <c r="BG13" s="370"/>
      <c r="BH13" s="370"/>
      <c r="BI13" s="370"/>
      <c r="BJ13" s="37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0"/>
    </row>
    <row r="14" spans="1:80" s="23" customFormat="1" ht="9.75" x14ac:dyDescent="0.2"/>
    <row r="15" spans="1:80" x14ac:dyDescent="0.2">
      <c r="A15" s="266" t="s">
        <v>110</v>
      </c>
      <c r="B15" s="267"/>
      <c r="C15" s="267"/>
      <c r="D15" s="268"/>
      <c r="E15" s="266" t="s">
        <v>117</v>
      </c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8"/>
      <c r="AN15" s="266" t="s">
        <v>189</v>
      </c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8"/>
      <c r="BD15" s="266" t="s">
        <v>119</v>
      </c>
      <c r="BE15" s="267"/>
      <c r="BF15" s="267"/>
      <c r="BG15" s="267"/>
      <c r="BH15" s="267"/>
      <c r="BI15" s="267"/>
      <c r="BJ15" s="267"/>
      <c r="BK15" s="267"/>
      <c r="BL15" s="267"/>
      <c r="BM15" s="268"/>
      <c r="BN15" s="266" t="s">
        <v>173</v>
      </c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8"/>
    </row>
    <row r="16" spans="1:80" x14ac:dyDescent="0.2">
      <c r="A16" s="262" t="s">
        <v>111</v>
      </c>
      <c r="B16" s="263"/>
      <c r="C16" s="263"/>
      <c r="D16" s="264"/>
      <c r="E16" s="262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4"/>
      <c r="AN16" s="262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4"/>
      <c r="BD16" s="262" t="s">
        <v>190</v>
      </c>
      <c r="BE16" s="263"/>
      <c r="BF16" s="263"/>
      <c r="BG16" s="263"/>
      <c r="BH16" s="263"/>
      <c r="BI16" s="263"/>
      <c r="BJ16" s="263"/>
      <c r="BK16" s="263"/>
      <c r="BL16" s="263"/>
      <c r="BM16" s="264"/>
      <c r="BN16" s="262" t="s">
        <v>191</v>
      </c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4"/>
    </row>
    <row r="17" spans="1:83" x14ac:dyDescent="0.2">
      <c r="A17" s="262"/>
      <c r="B17" s="263"/>
      <c r="C17" s="263"/>
      <c r="D17" s="264"/>
      <c r="E17" s="262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4"/>
      <c r="AN17" s="262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4"/>
      <c r="BD17" s="262" t="s">
        <v>192</v>
      </c>
      <c r="BE17" s="263"/>
      <c r="BF17" s="263"/>
      <c r="BG17" s="263"/>
      <c r="BH17" s="263"/>
      <c r="BI17" s="263"/>
      <c r="BJ17" s="263"/>
      <c r="BK17" s="263"/>
      <c r="BL17" s="263"/>
      <c r="BM17" s="264"/>
      <c r="BN17" s="262" t="s">
        <v>127</v>
      </c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4"/>
    </row>
    <row r="18" spans="1:83" x14ac:dyDescent="0.2">
      <c r="A18" s="290">
        <v>1</v>
      </c>
      <c r="B18" s="291"/>
      <c r="C18" s="291"/>
      <c r="D18" s="292"/>
      <c r="E18" s="290">
        <v>2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2"/>
      <c r="AN18" s="290">
        <v>3</v>
      </c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2"/>
      <c r="BD18" s="290">
        <v>4</v>
      </c>
      <c r="BE18" s="291"/>
      <c r="BF18" s="291"/>
      <c r="BG18" s="291"/>
      <c r="BH18" s="291"/>
      <c r="BI18" s="291"/>
      <c r="BJ18" s="291"/>
      <c r="BK18" s="291"/>
      <c r="BL18" s="291"/>
      <c r="BM18" s="292"/>
      <c r="BN18" s="290">
        <v>5</v>
      </c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2"/>
    </row>
    <row r="19" spans="1:83" ht="24" customHeight="1" x14ac:dyDescent="0.2">
      <c r="A19" s="272">
        <v>1</v>
      </c>
      <c r="B19" s="273"/>
      <c r="C19" s="273"/>
      <c r="D19" s="274"/>
      <c r="E19" s="455" t="s">
        <v>479</v>
      </c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6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5"/>
      <c r="BD19" s="281"/>
      <c r="BE19" s="282"/>
      <c r="BF19" s="282"/>
      <c r="BG19" s="282"/>
      <c r="BH19" s="282"/>
      <c r="BI19" s="282"/>
      <c r="BJ19" s="282"/>
      <c r="BK19" s="282"/>
      <c r="BL19" s="282"/>
      <c r="BM19" s="283"/>
      <c r="BN19" s="408"/>
      <c r="BO19" s="409"/>
      <c r="BP19" s="409"/>
      <c r="BQ19" s="409"/>
      <c r="BR19" s="409"/>
      <c r="BS19" s="409"/>
      <c r="BT19" s="409"/>
      <c r="BU19" s="409"/>
      <c r="BV19" s="409"/>
      <c r="BW19" s="409"/>
      <c r="BX19" s="409"/>
      <c r="BY19" s="409"/>
      <c r="BZ19" s="409"/>
      <c r="CA19" s="409"/>
      <c r="CB19" s="410"/>
    </row>
    <row r="20" spans="1:83" ht="24" hidden="1" customHeight="1" x14ac:dyDescent="0.2">
      <c r="A20" s="272">
        <v>2</v>
      </c>
      <c r="B20" s="273"/>
      <c r="C20" s="273"/>
      <c r="D20" s="274"/>
      <c r="E20" s="455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7"/>
      <c r="AN20" s="275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7"/>
      <c r="BD20" s="281">
        <v>4</v>
      </c>
      <c r="BE20" s="282"/>
      <c r="BF20" s="282"/>
      <c r="BG20" s="282"/>
      <c r="BH20" s="282"/>
      <c r="BI20" s="282"/>
      <c r="BJ20" s="282"/>
      <c r="BK20" s="282"/>
      <c r="BL20" s="282"/>
      <c r="BM20" s="283"/>
      <c r="BN20" s="408"/>
      <c r="BO20" s="409"/>
      <c r="BP20" s="409"/>
      <c r="BQ20" s="409"/>
      <c r="BR20" s="409"/>
      <c r="BS20" s="409"/>
      <c r="BT20" s="409"/>
      <c r="BU20" s="409"/>
      <c r="BV20" s="409"/>
      <c r="BW20" s="409"/>
      <c r="BX20" s="409"/>
      <c r="BY20" s="409"/>
      <c r="BZ20" s="409"/>
      <c r="CA20" s="409"/>
      <c r="CB20" s="410"/>
    </row>
    <row r="21" spans="1:83" ht="12.75" customHeight="1" x14ac:dyDescent="0.2">
      <c r="A21" s="272"/>
      <c r="B21" s="273"/>
      <c r="C21" s="273"/>
      <c r="D21" s="274"/>
      <c r="E21" s="436" t="s">
        <v>282</v>
      </c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3"/>
      <c r="AN21" s="275" t="s">
        <v>22</v>
      </c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7"/>
      <c r="BD21" s="281" t="s">
        <v>22</v>
      </c>
      <c r="BE21" s="282"/>
      <c r="BF21" s="282"/>
      <c r="BG21" s="282"/>
      <c r="BH21" s="282"/>
      <c r="BI21" s="282"/>
      <c r="BJ21" s="282"/>
      <c r="BK21" s="282"/>
      <c r="BL21" s="282"/>
      <c r="BM21" s="283"/>
      <c r="BN21" s="468">
        <f>SUM(BN19:CB20)</f>
        <v>0</v>
      </c>
      <c r="BO21" s="469"/>
      <c r="BP21" s="469"/>
      <c r="BQ21" s="469"/>
      <c r="BR21" s="469"/>
      <c r="BS21" s="469"/>
      <c r="BT21" s="469"/>
      <c r="BU21" s="469"/>
      <c r="BV21" s="469"/>
      <c r="BW21" s="469"/>
      <c r="BX21" s="469"/>
      <c r="BY21" s="469"/>
      <c r="BZ21" s="469"/>
      <c r="CA21" s="469"/>
      <c r="CB21" s="470"/>
    </row>
    <row r="22" spans="1:83" ht="12.75" customHeight="1" x14ac:dyDescent="0.2">
      <c r="A22" s="33"/>
      <c r="B22" s="33"/>
      <c r="C22" s="33"/>
      <c r="D22" s="33"/>
      <c r="E22" s="64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</row>
    <row r="23" spans="1:83" s="105" customFormat="1" ht="15.75" x14ac:dyDescent="0.25">
      <c r="A23" s="105" t="s">
        <v>108</v>
      </c>
      <c r="S23" s="370" t="s">
        <v>472</v>
      </c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  <c r="AV23" s="370"/>
      <c r="AW23" s="370"/>
      <c r="AX23" s="370"/>
      <c r="AY23" s="370"/>
      <c r="AZ23" s="370"/>
      <c r="BA23" s="370"/>
      <c r="BB23" s="370"/>
      <c r="BC23" s="370"/>
      <c r="BD23" s="370"/>
      <c r="BE23" s="370"/>
      <c r="BF23" s="370"/>
      <c r="BG23" s="370"/>
      <c r="BH23" s="370"/>
      <c r="BI23" s="370"/>
      <c r="BJ23" s="37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</row>
    <row r="24" spans="1:83" s="23" customFormat="1" ht="9.75" x14ac:dyDescent="0.2"/>
    <row r="25" spans="1:83" x14ac:dyDescent="0.2">
      <c r="A25" s="266" t="s">
        <v>110</v>
      </c>
      <c r="B25" s="267"/>
      <c r="C25" s="267"/>
      <c r="D25" s="268"/>
      <c r="E25" s="266" t="s">
        <v>117</v>
      </c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8"/>
      <c r="AN25" s="266" t="s">
        <v>189</v>
      </c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8"/>
      <c r="BD25" s="266" t="s">
        <v>119</v>
      </c>
      <c r="BE25" s="267"/>
      <c r="BF25" s="267"/>
      <c r="BG25" s="267"/>
      <c r="BH25" s="267"/>
      <c r="BI25" s="267"/>
      <c r="BJ25" s="267"/>
      <c r="BK25" s="267"/>
      <c r="BL25" s="267"/>
      <c r="BM25" s="268"/>
      <c r="BN25" s="266" t="s">
        <v>173</v>
      </c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  <c r="BY25" s="267"/>
      <c r="BZ25" s="267"/>
      <c r="CA25" s="267"/>
      <c r="CB25" s="268"/>
    </row>
    <row r="26" spans="1:83" x14ac:dyDescent="0.2">
      <c r="A26" s="262" t="s">
        <v>111</v>
      </c>
      <c r="B26" s="263"/>
      <c r="C26" s="263"/>
      <c r="D26" s="264"/>
      <c r="E26" s="462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4"/>
      <c r="AN26" s="262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4"/>
      <c r="BD26" s="262" t="s">
        <v>190</v>
      </c>
      <c r="BE26" s="263"/>
      <c r="BF26" s="263"/>
      <c r="BG26" s="263"/>
      <c r="BH26" s="263"/>
      <c r="BI26" s="263"/>
      <c r="BJ26" s="263"/>
      <c r="BK26" s="263"/>
      <c r="BL26" s="263"/>
      <c r="BM26" s="264"/>
      <c r="BN26" s="262" t="s">
        <v>191</v>
      </c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4"/>
    </row>
    <row r="27" spans="1:83" x14ac:dyDescent="0.2">
      <c r="A27" s="262"/>
      <c r="B27" s="263"/>
      <c r="C27" s="263"/>
      <c r="D27" s="264"/>
      <c r="E27" s="262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4"/>
      <c r="AN27" s="262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4"/>
      <c r="BD27" s="262" t="s">
        <v>192</v>
      </c>
      <c r="BE27" s="263"/>
      <c r="BF27" s="263"/>
      <c r="BG27" s="263"/>
      <c r="BH27" s="263"/>
      <c r="BI27" s="263"/>
      <c r="BJ27" s="263"/>
      <c r="BK27" s="263"/>
      <c r="BL27" s="263"/>
      <c r="BM27" s="264"/>
      <c r="BN27" s="262" t="s">
        <v>127</v>
      </c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4"/>
    </row>
    <row r="28" spans="1:83" x14ac:dyDescent="0.2">
      <c r="A28" s="290">
        <v>1</v>
      </c>
      <c r="B28" s="291"/>
      <c r="C28" s="291"/>
      <c r="D28" s="292"/>
      <c r="E28" s="290">
        <v>2</v>
      </c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2"/>
      <c r="AN28" s="290">
        <v>3</v>
      </c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2"/>
      <c r="BD28" s="290">
        <v>4</v>
      </c>
      <c r="BE28" s="291"/>
      <c r="BF28" s="291"/>
      <c r="BG28" s="291"/>
      <c r="BH28" s="291"/>
      <c r="BI28" s="291"/>
      <c r="BJ28" s="291"/>
      <c r="BK28" s="291"/>
      <c r="BL28" s="291"/>
      <c r="BM28" s="292"/>
      <c r="BN28" s="290">
        <v>5</v>
      </c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2"/>
    </row>
    <row r="29" spans="1:83" ht="24.75" customHeight="1" x14ac:dyDescent="0.2">
      <c r="A29" s="272">
        <v>1</v>
      </c>
      <c r="B29" s="273"/>
      <c r="C29" s="273"/>
      <c r="D29" s="274"/>
      <c r="E29" s="455" t="s">
        <v>474</v>
      </c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  <c r="AE29" s="465"/>
      <c r="AF29" s="465"/>
      <c r="AG29" s="465"/>
      <c r="AH29" s="465"/>
      <c r="AI29" s="465"/>
      <c r="AJ29" s="465"/>
      <c r="AK29" s="465"/>
      <c r="AL29" s="465"/>
      <c r="AM29" s="466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5"/>
      <c r="BD29" s="281">
        <v>1</v>
      </c>
      <c r="BE29" s="282"/>
      <c r="BF29" s="282"/>
      <c r="BG29" s="282"/>
      <c r="BH29" s="282"/>
      <c r="BI29" s="282"/>
      <c r="BJ29" s="282"/>
      <c r="BK29" s="282"/>
      <c r="BL29" s="282"/>
      <c r="BM29" s="283"/>
      <c r="BN29" s="459"/>
      <c r="BO29" s="460"/>
      <c r="BP29" s="460"/>
      <c r="BQ29" s="460"/>
      <c r="BR29" s="460"/>
      <c r="BS29" s="460"/>
      <c r="BT29" s="460"/>
      <c r="BU29" s="460"/>
      <c r="BV29" s="460"/>
      <c r="BW29" s="460"/>
      <c r="BX29" s="460"/>
      <c r="BY29" s="460"/>
      <c r="BZ29" s="460"/>
      <c r="CA29" s="460"/>
      <c r="CB29" s="461"/>
      <c r="CE29" s="62">
        <f>SUM(BN29:CB32)</f>
        <v>0</v>
      </c>
    </row>
    <row r="30" spans="1:83" x14ac:dyDescent="0.2">
      <c r="A30" s="272">
        <v>2</v>
      </c>
      <c r="B30" s="273"/>
      <c r="C30" s="273"/>
      <c r="D30" s="274"/>
      <c r="E30" s="394" t="s">
        <v>473</v>
      </c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4"/>
      <c r="AN30" s="275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7"/>
      <c r="BD30" s="281">
        <v>1</v>
      </c>
      <c r="BE30" s="282"/>
      <c r="BF30" s="282"/>
      <c r="BG30" s="282"/>
      <c r="BH30" s="282"/>
      <c r="BI30" s="282"/>
      <c r="BJ30" s="282"/>
      <c r="BK30" s="282"/>
      <c r="BL30" s="282"/>
      <c r="BM30" s="283"/>
      <c r="BN30" s="459"/>
      <c r="BO30" s="460"/>
      <c r="BP30" s="460"/>
      <c r="BQ30" s="460"/>
      <c r="BR30" s="460"/>
      <c r="BS30" s="460"/>
      <c r="BT30" s="460"/>
      <c r="BU30" s="460"/>
      <c r="BV30" s="460"/>
      <c r="BW30" s="460"/>
      <c r="BX30" s="460"/>
      <c r="BY30" s="460"/>
      <c r="BZ30" s="460"/>
      <c r="CA30" s="460"/>
      <c r="CB30" s="461"/>
      <c r="CE30" s="62">
        <f>SUM(BN33:CB34)</f>
        <v>0</v>
      </c>
    </row>
    <row r="31" spans="1:83" x14ac:dyDescent="0.2">
      <c r="A31" s="272">
        <v>3</v>
      </c>
      <c r="B31" s="273"/>
      <c r="C31" s="273"/>
      <c r="D31" s="274"/>
      <c r="E31" s="394" t="s">
        <v>485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4"/>
      <c r="AN31" s="275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7"/>
      <c r="BD31" s="281">
        <v>1</v>
      </c>
      <c r="BE31" s="282"/>
      <c r="BF31" s="282"/>
      <c r="BG31" s="282"/>
      <c r="BH31" s="282"/>
      <c r="BI31" s="282"/>
      <c r="BJ31" s="282"/>
      <c r="BK31" s="282"/>
      <c r="BL31" s="282"/>
      <c r="BM31" s="283"/>
      <c r="BN31" s="459"/>
      <c r="BO31" s="460"/>
      <c r="BP31" s="460"/>
      <c r="BQ31" s="460"/>
      <c r="BR31" s="460"/>
      <c r="BS31" s="460"/>
      <c r="BT31" s="460"/>
      <c r="BU31" s="460"/>
      <c r="BV31" s="460"/>
      <c r="BW31" s="460"/>
      <c r="BX31" s="460"/>
      <c r="BY31" s="460"/>
      <c r="BZ31" s="460"/>
      <c r="CA31" s="460"/>
      <c r="CB31" s="461"/>
    </row>
    <row r="32" spans="1:83" x14ac:dyDescent="0.2">
      <c r="A32" s="272">
        <v>4</v>
      </c>
      <c r="B32" s="273"/>
      <c r="C32" s="273"/>
      <c r="D32" s="274"/>
      <c r="E32" s="394" t="s">
        <v>486</v>
      </c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4"/>
      <c r="AN32" s="275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7"/>
      <c r="BD32" s="281">
        <v>1</v>
      </c>
      <c r="BE32" s="282"/>
      <c r="BF32" s="282"/>
      <c r="BG32" s="282"/>
      <c r="BH32" s="282"/>
      <c r="BI32" s="282"/>
      <c r="BJ32" s="282"/>
      <c r="BK32" s="282"/>
      <c r="BL32" s="282"/>
      <c r="BM32" s="283"/>
      <c r="BN32" s="459"/>
      <c r="BO32" s="460"/>
      <c r="BP32" s="460"/>
      <c r="BQ32" s="460"/>
      <c r="BR32" s="460"/>
      <c r="BS32" s="460"/>
      <c r="BT32" s="460"/>
      <c r="BU32" s="460"/>
      <c r="BV32" s="460"/>
      <c r="BW32" s="460"/>
      <c r="BX32" s="460"/>
      <c r="BY32" s="460"/>
      <c r="BZ32" s="460"/>
      <c r="CA32" s="460"/>
      <c r="CB32" s="461"/>
    </row>
    <row r="33" spans="1:83" x14ac:dyDescent="0.2">
      <c r="A33" s="272">
        <v>5</v>
      </c>
      <c r="B33" s="273"/>
      <c r="C33" s="273"/>
      <c r="D33" s="274"/>
      <c r="E33" s="394" t="s">
        <v>487</v>
      </c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4"/>
      <c r="AN33" s="275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7"/>
      <c r="BD33" s="281">
        <v>1</v>
      </c>
      <c r="BE33" s="282"/>
      <c r="BF33" s="282"/>
      <c r="BG33" s="282"/>
      <c r="BH33" s="282"/>
      <c r="BI33" s="282"/>
      <c r="BJ33" s="282"/>
      <c r="BK33" s="282"/>
      <c r="BL33" s="282"/>
      <c r="BM33" s="283"/>
      <c r="BN33" s="459"/>
      <c r="BO33" s="460"/>
      <c r="BP33" s="460"/>
      <c r="BQ33" s="460"/>
      <c r="BR33" s="460"/>
      <c r="BS33" s="460"/>
      <c r="BT33" s="460"/>
      <c r="BU33" s="460"/>
      <c r="BV33" s="460"/>
      <c r="BW33" s="460"/>
      <c r="BX33" s="460"/>
      <c r="BY33" s="460"/>
      <c r="BZ33" s="460"/>
      <c r="CA33" s="460"/>
      <c r="CB33" s="461"/>
    </row>
    <row r="34" spans="1:83" x14ac:dyDescent="0.2">
      <c r="A34" s="272">
        <v>6</v>
      </c>
      <c r="B34" s="273"/>
      <c r="C34" s="273"/>
      <c r="D34" s="274"/>
      <c r="E34" s="394" t="s">
        <v>488</v>
      </c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4"/>
      <c r="AN34" s="275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7"/>
      <c r="BD34" s="281">
        <v>1</v>
      </c>
      <c r="BE34" s="282"/>
      <c r="BF34" s="282"/>
      <c r="BG34" s="282"/>
      <c r="BH34" s="282"/>
      <c r="BI34" s="282"/>
      <c r="BJ34" s="282"/>
      <c r="BK34" s="282"/>
      <c r="BL34" s="282"/>
      <c r="BM34" s="283"/>
      <c r="BN34" s="459"/>
      <c r="BO34" s="460"/>
      <c r="BP34" s="460"/>
      <c r="BQ34" s="460"/>
      <c r="BR34" s="460"/>
      <c r="BS34" s="460"/>
      <c r="BT34" s="460"/>
      <c r="BU34" s="460"/>
      <c r="BV34" s="460"/>
      <c r="BW34" s="460"/>
      <c r="BX34" s="460"/>
      <c r="BY34" s="460"/>
      <c r="BZ34" s="460"/>
      <c r="CA34" s="460"/>
      <c r="CB34" s="461"/>
    </row>
    <row r="35" spans="1:83" hidden="1" x14ac:dyDescent="0.2">
      <c r="A35" s="272">
        <v>3</v>
      </c>
      <c r="B35" s="273"/>
      <c r="C35" s="273"/>
      <c r="D35" s="274"/>
      <c r="E35" s="394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4"/>
      <c r="AN35" s="275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7"/>
      <c r="BD35" s="281">
        <v>1</v>
      </c>
      <c r="BE35" s="282"/>
      <c r="BF35" s="282"/>
      <c r="BG35" s="282"/>
      <c r="BH35" s="282"/>
      <c r="BI35" s="282"/>
      <c r="BJ35" s="282"/>
      <c r="BK35" s="282"/>
      <c r="BL35" s="282"/>
      <c r="BM35" s="283"/>
      <c r="BN35" s="459"/>
      <c r="BO35" s="460"/>
      <c r="BP35" s="460"/>
      <c r="BQ35" s="460"/>
      <c r="BR35" s="460"/>
      <c r="BS35" s="460"/>
      <c r="BT35" s="460"/>
      <c r="BU35" s="460"/>
      <c r="BV35" s="460"/>
      <c r="BW35" s="460"/>
      <c r="BX35" s="460"/>
      <c r="BY35" s="460"/>
      <c r="BZ35" s="460"/>
      <c r="CA35" s="460"/>
      <c r="CB35" s="461"/>
      <c r="CE35" s="24">
        <v>511700</v>
      </c>
    </row>
    <row r="36" spans="1:83" ht="12.75" customHeight="1" x14ac:dyDescent="0.2">
      <c r="A36" s="272"/>
      <c r="B36" s="273"/>
      <c r="C36" s="273"/>
      <c r="D36" s="274"/>
      <c r="E36" s="436" t="s">
        <v>282</v>
      </c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3"/>
      <c r="AN36" s="275" t="s">
        <v>22</v>
      </c>
      <c r="AO36" s="276"/>
      <c r="AP36" s="276"/>
      <c r="AQ36" s="276"/>
      <c r="AR36" s="276"/>
      <c r="AS36" s="276"/>
      <c r="AT36" s="276"/>
      <c r="AU36" s="276"/>
      <c r="AV36" s="276"/>
      <c r="AW36" s="276"/>
      <c r="AX36" s="276"/>
      <c r="AY36" s="276"/>
      <c r="AZ36" s="276"/>
      <c r="BA36" s="276"/>
      <c r="BB36" s="276"/>
      <c r="BC36" s="277"/>
      <c r="BD36" s="281" t="s">
        <v>22</v>
      </c>
      <c r="BE36" s="282"/>
      <c r="BF36" s="282"/>
      <c r="BG36" s="282"/>
      <c r="BH36" s="282"/>
      <c r="BI36" s="282"/>
      <c r="BJ36" s="282"/>
      <c r="BK36" s="282"/>
      <c r="BL36" s="282"/>
      <c r="BM36" s="283"/>
      <c r="BN36" s="493">
        <f>SUM(BN29:CB35)</f>
        <v>0</v>
      </c>
      <c r="BO36" s="494"/>
      <c r="BP36" s="494"/>
      <c r="BQ36" s="494"/>
      <c r="BR36" s="494"/>
      <c r="BS36" s="494"/>
      <c r="BT36" s="494"/>
      <c r="BU36" s="494"/>
      <c r="BV36" s="494"/>
      <c r="BW36" s="494"/>
      <c r="BX36" s="494"/>
      <c r="BY36" s="494"/>
      <c r="BZ36" s="494"/>
      <c r="CA36" s="494"/>
      <c r="CB36" s="495"/>
      <c r="CE36" s="159">
        <f>CE35-BN36</f>
        <v>511700</v>
      </c>
    </row>
    <row r="37" spans="1:83" ht="12.75" customHeight="1" x14ac:dyDescent="0.2">
      <c r="A37" s="33"/>
      <c r="B37" s="33"/>
      <c r="C37" s="33"/>
      <c r="D37" s="33"/>
      <c r="E37" s="64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</row>
    <row r="38" spans="1:83" s="67" customFormat="1" ht="15.75" x14ac:dyDescent="0.25">
      <c r="A38" s="67" t="s">
        <v>108</v>
      </c>
      <c r="S38" s="370" t="s">
        <v>475</v>
      </c>
      <c r="T38" s="370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0"/>
      <c r="AQ38" s="370"/>
      <c r="AR38" s="370"/>
      <c r="AS38" s="370"/>
      <c r="AT38" s="370"/>
      <c r="AU38" s="370"/>
      <c r="AV38" s="370"/>
      <c r="AW38" s="370"/>
      <c r="AX38" s="370"/>
      <c r="AY38" s="370"/>
      <c r="AZ38" s="370"/>
      <c r="BA38" s="370"/>
      <c r="BB38" s="370"/>
      <c r="BC38" s="370"/>
      <c r="BD38" s="370"/>
      <c r="BE38" s="370"/>
      <c r="BF38" s="370"/>
      <c r="BG38" s="370"/>
      <c r="BH38" s="370"/>
      <c r="BI38" s="370"/>
      <c r="BJ38" s="37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</row>
    <row r="39" spans="1:83" s="23" customFormat="1" ht="9.75" x14ac:dyDescent="0.2"/>
    <row r="40" spans="1:83" x14ac:dyDescent="0.2">
      <c r="A40" s="266" t="s">
        <v>110</v>
      </c>
      <c r="B40" s="267"/>
      <c r="C40" s="267"/>
      <c r="D40" s="268"/>
      <c r="E40" s="266" t="s">
        <v>117</v>
      </c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8"/>
      <c r="AN40" s="266" t="s">
        <v>189</v>
      </c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8"/>
      <c r="BD40" s="266" t="s">
        <v>119</v>
      </c>
      <c r="BE40" s="267"/>
      <c r="BF40" s="267"/>
      <c r="BG40" s="267"/>
      <c r="BH40" s="267"/>
      <c r="BI40" s="267"/>
      <c r="BJ40" s="267"/>
      <c r="BK40" s="267"/>
      <c r="BL40" s="267"/>
      <c r="BM40" s="268"/>
      <c r="BN40" s="266" t="s">
        <v>173</v>
      </c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8"/>
    </row>
    <row r="41" spans="1:83" x14ac:dyDescent="0.2">
      <c r="A41" s="262" t="s">
        <v>111</v>
      </c>
      <c r="B41" s="263"/>
      <c r="C41" s="263"/>
      <c r="D41" s="264"/>
      <c r="E41" s="462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  <c r="V41" s="463"/>
      <c r="W41" s="463"/>
      <c r="X41" s="463"/>
      <c r="Y41" s="463"/>
      <c r="Z41" s="463"/>
      <c r="AA41" s="463"/>
      <c r="AB41" s="463"/>
      <c r="AC41" s="463"/>
      <c r="AD41" s="463"/>
      <c r="AE41" s="463"/>
      <c r="AF41" s="463"/>
      <c r="AG41" s="463"/>
      <c r="AH41" s="463"/>
      <c r="AI41" s="463"/>
      <c r="AJ41" s="463"/>
      <c r="AK41" s="463"/>
      <c r="AL41" s="463"/>
      <c r="AM41" s="464"/>
      <c r="AN41" s="262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4"/>
      <c r="BD41" s="262" t="s">
        <v>190</v>
      </c>
      <c r="BE41" s="263"/>
      <c r="BF41" s="263"/>
      <c r="BG41" s="263"/>
      <c r="BH41" s="263"/>
      <c r="BI41" s="263"/>
      <c r="BJ41" s="263"/>
      <c r="BK41" s="263"/>
      <c r="BL41" s="263"/>
      <c r="BM41" s="264"/>
      <c r="BN41" s="262" t="s">
        <v>191</v>
      </c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4"/>
    </row>
    <row r="42" spans="1:83" x14ac:dyDescent="0.2">
      <c r="A42" s="262"/>
      <c r="B42" s="263"/>
      <c r="C42" s="263"/>
      <c r="D42" s="264"/>
      <c r="E42" s="462"/>
      <c r="F42" s="463"/>
      <c r="G42" s="463"/>
      <c r="H42" s="463"/>
      <c r="I42" s="463"/>
      <c r="J42" s="463"/>
      <c r="K42" s="463"/>
      <c r="L42" s="463"/>
      <c r="M42" s="463"/>
      <c r="N42" s="463"/>
      <c r="O42" s="463"/>
      <c r="P42" s="463"/>
      <c r="Q42" s="463"/>
      <c r="R42" s="463"/>
      <c r="S42" s="463"/>
      <c r="T42" s="463"/>
      <c r="U42" s="463"/>
      <c r="V42" s="463"/>
      <c r="W42" s="463"/>
      <c r="X42" s="463"/>
      <c r="Y42" s="463"/>
      <c r="Z42" s="463"/>
      <c r="AA42" s="463"/>
      <c r="AB42" s="463"/>
      <c r="AC42" s="463"/>
      <c r="AD42" s="463"/>
      <c r="AE42" s="463"/>
      <c r="AF42" s="463"/>
      <c r="AG42" s="463"/>
      <c r="AH42" s="463"/>
      <c r="AI42" s="463"/>
      <c r="AJ42" s="463"/>
      <c r="AK42" s="463"/>
      <c r="AL42" s="463"/>
      <c r="AM42" s="464"/>
      <c r="AN42" s="262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4"/>
      <c r="BD42" s="262" t="s">
        <v>192</v>
      </c>
      <c r="BE42" s="263"/>
      <c r="BF42" s="263"/>
      <c r="BG42" s="263"/>
      <c r="BH42" s="263"/>
      <c r="BI42" s="263"/>
      <c r="BJ42" s="263"/>
      <c r="BK42" s="263"/>
      <c r="BL42" s="263"/>
      <c r="BM42" s="264"/>
      <c r="BN42" s="262" t="s">
        <v>127</v>
      </c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4"/>
    </row>
    <row r="43" spans="1:83" x14ac:dyDescent="0.2">
      <c r="A43" s="290">
        <v>1</v>
      </c>
      <c r="B43" s="291"/>
      <c r="C43" s="291"/>
      <c r="D43" s="292"/>
      <c r="E43" s="290">
        <v>2</v>
      </c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2"/>
      <c r="AN43" s="290">
        <v>3</v>
      </c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2"/>
      <c r="BD43" s="290">
        <v>4</v>
      </c>
      <c r="BE43" s="291"/>
      <c r="BF43" s="291"/>
      <c r="BG43" s="291"/>
      <c r="BH43" s="291"/>
      <c r="BI43" s="291"/>
      <c r="BJ43" s="291"/>
      <c r="BK43" s="291"/>
      <c r="BL43" s="291"/>
      <c r="BM43" s="292"/>
      <c r="BN43" s="290">
        <v>5</v>
      </c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2"/>
    </row>
    <row r="44" spans="1:83" s="82" customFormat="1" ht="85.5" customHeight="1" x14ac:dyDescent="0.2">
      <c r="A44" s="471">
        <v>1</v>
      </c>
      <c r="B44" s="472"/>
      <c r="C44" s="472"/>
      <c r="D44" s="473"/>
      <c r="E44" s="474" t="s">
        <v>383</v>
      </c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6"/>
      <c r="AO44" s="477"/>
      <c r="AP44" s="477"/>
      <c r="AQ44" s="477"/>
      <c r="AR44" s="477"/>
      <c r="AS44" s="477"/>
      <c r="AT44" s="477"/>
      <c r="AU44" s="477"/>
      <c r="AV44" s="477"/>
      <c r="AW44" s="477"/>
      <c r="AX44" s="477"/>
      <c r="AY44" s="477"/>
      <c r="AZ44" s="477"/>
      <c r="BA44" s="477"/>
      <c r="BB44" s="477"/>
      <c r="BC44" s="478"/>
      <c r="BD44" s="479">
        <v>1</v>
      </c>
      <c r="BE44" s="480"/>
      <c r="BF44" s="480"/>
      <c r="BG44" s="480"/>
      <c r="BH44" s="480"/>
      <c r="BI44" s="480"/>
      <c r="BJ44" s="480"/>
      <c r="BK44" s="480"/>
      <c r="BL44" s="480"/>
      <c r="BM44" s="481"/>
      <c r="BN44" s="482"/>
      <c r="BO44" s="483"/>
      <c r="BP44" s="483"/>
      <c r="BQ44" s="483"/>
      <c r="BR44" s="483"/>
      <c r="BS44" s="483"/>
      <c r="BT44" s="483"/>
      <c r="BU44" s="483"/>
      <c r="BV44" s="483"/>
      <c r="BW44" s="483"/>
      <c r="BX44" s="483"/>
      <c r="BY44" s="483"/>
      <c r="BZ44" s="483"/>
      <c r="CA44" s="483"/>
      <c r="CB44" s="484"/>
    </row>
    <row r="45" spans="1:83" s="82" customFormat="1" ht="85.5" hidden="1" customHeight="1" x14ac:dyDescent="0.2">
      <c r="A45" s="471">
        <v>2</v>
      </c>
      <c r="B45" s="472"/>
      <c r="C45" s="472"/>
      <c r="D45" s="473"/>
      <c r="E45" s="474" t="s">
        <v>384</v>
      </c>
      <c r="F45" s="485"/>
      <c r="G45" s="485"/>
      <c r="H45" s="485"/>
      <c r="I45" s="485"/>
      <c r="J45" s="485"/>
      <c r="K45" s="485"/>
      <c r="L45" s="485"/>
      <c r="M45" s="485"/>
      <c r="N45" s="485"/>
      <c r="O45" s="485"/>
      <c r="P45" s="485"/>
      <c r="Q45" s="485"/>
      <c r="R45" s="485"/>
      <c r="S45" s="485"/>
      <c r="T45" s="485"/>
      <c r="U45" s="485"/>
      <c r="V45" s="485"/>
      <c r="W45" s="485"/>
      <c r="X45" s="485"/>
      <c r="Y45" s="485"/>
      <c r="Z45" s="485"/>
      <c r="AA45" s="485"/>
      <c r="AB45" s="485"/>
      <c r="AC45" s="485"/>
      <c r="AD45" s="485"/>
      <c r="AE45" s="485"/>
      <c r="AF45" s="485"/>
      <c r="AG45" s="485"/>
      <c r="AH45" s="485"/>
      <c r="AI45" s="485"/>
      <c r="AJ45" s="485"/>
      <c r="AK45" s="485"/>
      <c r="AL45" s="485"/>
      <c r="AM45" s="486"/>
      <c r="AN45" s="487"/>
      <c r="AO45" s="488"/>
      <c r="AP45" s="488"/>
      <c r="AQ45" s="488"/>
      <c r="AR45" s="488"/>
      <c r="AS45" s="488"/>
      <c r="AT45" s="488"/>
      <c r="AU45" s="488"/>
      <c r="AV45" s="488"/>
      <c r="AW45" s="488"/>
      <c r="AX45" s="488"/>
      <c r="AY45" s="488"/>
      <c r="AZ45" s="488"/>
      <c r="BA45" s="488"/>
      <c r="BB45" s="488"/>
      <c r="BC45" s="489"/>
      <c r="BD45" s="479">
        <v>4</v>
      </c>
      <c r="BE45" s="480"/>
      <c r="BF45" s="480"/>
      <c r="BG45" s="480"/>
      <c r="BH45" s="480"/>
      <c r="BI45" s="480"/>
      <c r="BJ45" s="480"/>
      <c r="BK45" s="480"/>
      <c r="BL45" s="480"/>
      <c r="BM45" s="481"/>
      <c r="BN45" s="482"/>
      <c r="BO45" s="483"/>
      <c r="BP45" s="483"/>
      <c r="BQ45" s="483"/>
      <c r="BR45" s="483"/>
      <c r="BS45" s="483"/>
      <c r="BT45" s="483"/>
      <c r="BU45" s="483"/>
      <c r="BV45" s="483"/>
      <c r="BW45" s="483"/>
      <c r="BX45" s="483"/>
      <c r="BY45" s="483"/>
      <c r="BZ45" s="483"/>
      <c r="CA45" s="483"/>
      <c r="CB45" s="484"/>
    </row>
    <row r="46" spans="1:83" ht="12.75" customHeight="1" x14ac:dyDescent="0.2">
      <c r="A46" s="272"/>
      <c r="B46" s="273"/>
      <c r="C46" s="273"/>
      <c r="D46" s="274"/>
      <c r="E46" s="436" t="s">
        <v>282</v>
      </c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3"/>
      <c r="AN46" s="275" t="s">
        <v>22</v>
      </c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7"/>
      <c r="BD46" s="281" t="s">
        <v>22</v>
      </c>
      <c r="BE46" s="282"/>
      <c r="BF46" s="282"/>
      <c r="BG46" s="282"/>
      <c r="BH46" s="282"/>
      <c r="BI46" s="282"/>
      <c r="BJ46" s="282"/>
      <c r="BK46" s="282"/>
      <c r="BL46" s="282"/>
      <c r="BM46" s="283"/>
      <c r="BN46" s="468">
        <f>SUM(BN44:CB45)</f>
        <v>0</v>
      </c>
      <c r="BO46" s="469"/>
      <c r="BP46" s="469"/>
      <c r="BQ46" s="469"/>
      <c r="BR46" s="469"/>
      <c r="BS46" s="469"/>
      <c r="BT46" s="469"/>
      <c r="BU46" s="469"/>
      <c r="BV46" s="469"/>
      <c r="BW46" s="469"/>
      <c r="BX46" s="469"/>
      <c r="BY46" s="469"/>
      <c r="BZ46" s="469"/>
      <c r="CA46" s="469"/>
      <c r="CB46" s="470"/>
    </row>
    <row r="47" spans="1:83" ht="12.75" customHeight="1" x14ac:dyDescent="0.2">
      <c r="A47" s="33"/>
      <c r="B47" s="33"/>
      <c r="C47" s="33"/>
      <c r="D47" s="33"/>
      <c r="E47" s="64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</row>
    <row r="48" spans="1:83" s="167" customFormat="1" ht="15.75" hidden="1" x14ac:dyDescent="0.25">
      <c r="A48" s="167" t="s">
        <v>108</v>
      </c>
      <c r="S48" s="370" t="s">
        <v>433</v>
      </c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370"/>
      <c r="AO48" s="370"/>
      <c r="AP48" s="370"/>
      <c r="AQ48" s="370"/>
      <c r="AR48" s="370"/>
      <c r="AS48" s="370"/>
      <c r="AT48" s="370"/>
      <c r="AU48" s="370"/>
      <c r="AV48" s="370"/>
      <c r="AW48" s="370"/>
      <c r="AX48" s="370"/>
      <c r="AY48" s="370"/>
      <c r="AZ48" s="370"/>
      <c r="BA48" s="370"/>
      <c r="BB48" s="370"/>
      <c r="BC48" s="370"/>
      <c r="BD48" s="370"/>
      <c r="BE48" s="370"/>
      <c r="BF48" s="370"/>
      <c r="BG48" s="370"/>
      <c r="BH48" s="370"/>
      <c r="BI48" s="370"/>
      <c r="BJ48" s="370"/>
      <c r="BK48" s="370"/>
      <c r="BL48" s="370"/>
      <c r="BM48" s="370"/>
      <c r="BN48" s="370"/>
      <c r="BO48" s="370"/>
      <c r="BP48" s="370"/>
      <c r="BQ48" s="370"/>
      <c r="BR48" s="370"/>
      <c r="BS48" s="370"/>
      <c r="BT48" s="370"/>
      <c r="BU48" s="370"/>
      <c r="BV48" s="370"/>
      <c r="BW48" s="370"/>
      <c r="BX48" s="370"/>
      <c r="BY48" s="370"/>
      <c r="BZ48" s="370"/>
      <c r="CA48" s="370"/>
      <c r="CB48" s="370"/>
    </row>
    <row r="49" spans="1:80" s="23" customFormat="1" ht="9.75" hidden="1" x14ac:dyDescent="0.2"/>
    <row r="50" spans="1:80" hidden="1" x14ac:dyDescent="0.2">
      <c r="A50" s="266" t="s">
        <v>110</v>
      </c>
      <c r="B50" s="267"/>
      <c r="C50" s="267"/>
      <c r="D50" s="268"/>
      <c r="E50" s="266" t="s">
        <v>117</v>
      </c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  <c r="AM50" s="268"/>
      <c r="AN50" s="266" t="s">
        <v>189</v>
      </c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8"/>
      <c r="BD50" s="266" t="s">
        <v>119</v>
      </c>
      <c r="BE50" s="267"/>
      <c r="BF50" s="267"/>
      <c r="BG50" s="267"/>
      <c r="BH50" s="267"/>
      <c r="BI50" s="267"/>
      <c r="BJ50" s="267"/>
      <c r="BK50" s="267"/>
      <c r="BL50" s="267"/>
      <c r="BM50" s="268"/>
      <c r="BN50" s="266" t="s">
        <v>173</v>
      </c>
      <c r="BO50" s="267"/>
      <c r="BP50" s="267"/>
      <c r="BQ50" s="267"/>
      <c r="BR50" s="267"/>
      <c r="BS50" s="267"/>
      <c r="BT50" s="267"/>
      <c r="BU50" s="267"/>
      <c r="BV50" s="267"/>
      <c r="BW50" s="267"/>
      <c r="BX50" s="267"/>
      <c r="BY50" s="267"/>
      <c r="BZ50" s="267"/>
      <c r="CA50" s="267"/>
      <c r="CB50" s="268"/>
    </row>
    <row r="51" spans="1:80" hidden="1" x14ac:dyDescent="0.2">
      <c r="A51" s="262" t="s">
        <v>111</v>
      </c>
      <c r="B51" s="263"/>
      <c r="C51" s="263"/>
      <c r="D51" s="264"/>
      <c r="E51" s="262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4"/>
      <c r="AN51" s="262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C51" s="264"/>
      <c r="BD51" s="262" t="s">
        <v>190</v>
      </c>
      <c r="BE51" s="263"/>
      <c r="BF51" s="263"/>
      <c r="BG51" s="263"/>
      <c r="BH51" s="263"/>
      <c r="BI51" s="263"/>
      <c r="BJ51" s="263"/>
      <c r="BK51" s="263"/>
      <c r="BL51" s="263"/>
      <c r="BM51" s="264"/>
      <c r="BN51" s="262" t="s">
        <v>191</v>
      </c>
      <c r="BO51" s="263"/>
      <c r="BP51" s="263"/>
      <c r="BQ51" s="263"/>
      <c r="BR51" s="263"/>
      <c r="BS51" s="263"/>
      <c r="BT51" s="263"/>
      <c r="BU51" s="263"/>
      <c r="BV51" s="263"/>
      <c r="BW51" s="263"/>
      <c r="BX51" s="263"/>
      <c r="BY51" s="263"/>
      <c r="BZ51" s="263"/>
      <c r="CA51" s="263"/>
      <c r="CB51" s="264"/>
    </row>
    <row r="52" spans="1:80" hidden="1" x14ac:dyDescent="0.2">
      <c r="A52" s="262"/>
      <c r="B52" s="263"/>
      <c r="C52" s="263"/>
      <c r="D52" s="264"/>
      <c r="E52" s="262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4"/>
      <c r="AN52" s="262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4"/>
      <c r="BD52" s="262" t="s">
        <v>192</v>
      </c>
      <c r="BE52" s="263"/>
      <c r="BF52" s="263"/>
      <c r="BG52" s="263"/>
      <c r="BH52" s="263"/>
      <c r="BI52" s="263"/>
      <c r="BJ52" s="263"/>
      <c r="BK52" s="263"/>
      <c r="BL52" s="263"/>
      <c r="BM52" s="264"/>
      <c r="BN52" s="262" t="s">
        <v>127</v>
      </c>
      <c r="BO52" s="263"/>
      <c r="BP52" s="263"/>
      <c r="BQ52" s="263"/>
      <c r="BR52" s="263"/>
      <c r="BS52" s="263"/>
      <c r="BT52" s="263"/>
      <c r="BU52" s="263"/>
      <c r="BV52" s="263"/>
      <c r="BW52" s="263"/>
      <c r="BX52" s="263"/>
      <c r="BY52" s="263"/>
      <c r="BZ52" s="263"/>
      <c r="CA52" s="263"/>
      <c r="CB52" s="264"/>
    </row>
    <row r="53" spans="1:80" hidden="1" x14ac:dyDescent="0.2">
      <c r="A53" s="290">
        <v>1</v>
      </c>
      <c r="B53" s="291"/>
      <c r="C53" s="291"/>
      <c r="D53" s="292"/>
      <c r="E53" s="290">
        <v>2</v>
      </c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2"/>
      <c r="AN53" s="290">
        <v>3</v>
      </c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2"/>
      <c r="BD53" s="290">
        <v>4</v>
      </c>
      <c r="BE53" s="291"/>
      <c r="BF53" s="291"/>
      <c r="BG53" s="291"/>
      <c r="BH53" s="291"/>
      <c r="BI53" s="291"/>
      <c r="BJ53" s="291"/>
      <c r="BK53" s="291"/>
      <c r="BL53" s="291"/>
      <c r="BM53" s="292"/>
      <c r="BN53" s="290">
        <v>5</v>
      </c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2"/>
    </row>
    <row r="54" spans="1:80" s="82" customFormat="1" ht="13.5" hidden="1" customHeight="1" x14ac:dyDescent="0.2">
      <c r="A54" s="471">
        <v>1</v>
      </c>
      <c r="B54" s="472"/>
      <c r="C54" s="472"/>
      <c r="D54" s="473"/>
      <c r="E54" s="474" t="s">
        <v>434</v>
      </c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5"/>
      <c r="AD54" s="485"/>
      <c r="AE54" s="485"/>
      <c r="AF54" s="485"/>
      <c r="AG54" s="485"/>
      <c r="AH54" s="485"/>
      <c r="AI54" s="485"/>
      <c r="AJ54" s="485"/>
      <c r="AK54" s="485"/>
      <c r="AL54" s="485"/>
      <c r="AM54" s="486"/>
      <c r="AN54" s="476"/>
      <c r="AO54" s="477"/>
      <c r="AP54" s="477"/>
      <c r="AQ54" s="477"/>
      <c r="AR54" s="477"/>
      <c r="AS54" s="477"/>
      <c r="AT54" s="477"/>
      <c r="AU54" s="477"/>
      <c r="AV54" s="477"/>
      <c r="AW54" s="477"/>
      <c r="AX54" s="477"/>
      <c r="AY54" s="477"/>
      <c r="AZ54" s="477"/>
      <c r="BA54" s="477"/>
      <c r="BB54" s="477"/>
      <c r="BC54" s="478"/>
      <c r="BD54" s="479">
        <v>1</v>
      </c>
      <c r="BE54" s="480"/>
      <c r="BF54" s="480"/>
      <c r="BG54" s="480"/>
      <c r="BH54" s="480"/>
      <c r="BI54" s="480"/>
      <c r="BJ54" s="480"/>
      <c r="BK54" s="480"/>
      <c r="BL54" s="480"/>
      <c r="BM54" s="481"/>
      <c r="BN54" s="482"/>
      <c r="BO54" s="483"/>
      <c r="BP54" s="483"/>
      <c r="BQ54" s="483"/>
      <c r="BR54" s="483"/>
      <c r="BS54" s="483"/>
      <c r="BT54" s="483"/>
      <c r="BU54" s="483"/>
      <c r="BV54" s="483"/>
      <c r="BW54" s="483"/>
      <c r="BX54" s="483"/>
      <c r="BY54" s="483"/>
      <c r="BZ54" s="483"/>
      <c r="CA54" s="483"/>
      <c r="CB54" s="484"/>
    </row>
    <row r="55" spans="1:80" s="82" customFormat="1" ht="13.5" hidden="1" customHeight="1" x14ac:dyDescent="0.2">
      <c r="A55" s="471">
        <v>2</v>
      </c>
      <c r="B55" s="472"/>
      <c r="C55" s="472"/>
      <c r="D55" s="473"/>
      <c r="E55" s="474" t="s">
        <v>435</v>
      </c>
      <c r="F55" s="485"/>
      <c r="G55" s="485"/>
      <c r="H55" s="485"/>
      <c r="I55" s="485"/>
      <c r="J55" s="485"/>
      <c r="K55" s="485"/>
      <c r="L55" s="485"/>
      <c r="M55" s="485"/>
      <c r="N55" s="485"/>
      <c r="O55" s="485"/>
      <c r="P55" s="485"/>
      <c r="Q55" s="485"/>
      <c r="R55" s="485"/>
      <c r="S55" s="485"/>
      <c r="T55" s="485"/>
      <c r="U55" s="485"/>
      <c r="V55" s="485"/>
      <c r="W55" s="485"/>
      <c r="X55" s="485"/>
      <c r="Y55" s="485"/>
      <c r="Z55" s="485"/>
      <c r="AA55" s="485"/>
      <c r="AB55" s="485"/>
      <c r="AC55" s="485"/>
      <c r="AD55" s="485"/>
      <c r="AE55" s="485"/>
      <c r="AF55" s="485"/>
      <c r="AG55" s="485"/>
      <c r="AH55" s="485"/>
      <c r="AI55" s="485"/>
      <c r="AJ55" s="485"/>
      <c r="AK55" s="485"/>
      <c r="AL55" s="485"/>
      <c r="AM55" s="486"/>
      <c r="AN55" s="487"/>
      <c r="AO55" s="488"/>
      <c r="AP55" s="488"/>
      <c r="AQ55" s="488"/>
      <c r="AR55" s="488"/>
      <c r="AS55" s="488"/>
      <c r="AT55" s="488"/>
      <c r="AU55" s="488"/>
      <c r="AV55" s="488"/>
      <c r="AW55" s="488"/>
      <c r="AX55" s="488"/>
      <c r="AY55" s="488"/>
      <c r="AZ55" s="488"/>
      <c r="BA55" s="488"/>
      <c r="BB55" s="488"/>
      <c r="BC55" s="489"/>
      <c r="BD55" s="479">
        <v>4</v>
      </c>
      <c r="BE55" s="480"/>
      <c r="BF55" s="480"/>
      <c r="BG55" s="480"/>
      <c r="BH55" s="480"/>
      <c r="BI55" s="480"/>
      <c r="BJ55" s="480"/>
      <c r="BK55" s="480"/>
      <c r="BL55" s="480"/>
      <c r="BM55" s="481"/>
      <c r="BN55" s="482"/>
      <c r="BO55" s="483"/>
      <c r="BP55" s="483"/>
      <c r="BQ55" s="483"/>
      <c r="BR55" s="483"/>
      <c r="BS55" s="483"/>
      <c r="BT55" s="483"/>
      <c r="BU55" s="483"/>
      <c r="BV55" s="483"/>
      <c r="BW55" s="483"/>
      <c r="BX55" s="483"/>
      <c r="BY55" s="483"/>
      <c r="BZ55" s="483"/>
      <c r="CA55" s="483"/>
      <c r="CB55" s="484"/>
    </row>
    <row r="56" spans="1:80" ht="12.75" hidden="1" customHeight="1" x14ac:dyDescent="0.2">
      <c r="A56" s="272"/>
      <c r="B56" s="273"/>
      <c r="C56" s="273"/>
      <c r="D56" s="274"/>
      <c r="E56" s="436" t="s">
        <v>282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3"/>
      <c r="AN56" s="275" t="s">
        <v>22</v>
      </c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7"/>
      <c r="BD56" s="281" t="s">
        <v>22</v>
      </c>
      <c r="BE56" s="282"/>
      <c r="BF56" s="282"/>
      <c r="BG56" s="282"/>
      <c r="BH56" s="282"/>
      <c r="BI56" s="282"/>
      <c r="BJ56" s="282"/>
      <c r="BK56" s="282"/>
      <c r="BL56" s="282"/>
      <c r="BM56" s="283"/>
      <c r="BN56" s="468"/>
      <c r="BO56" s="469"/>
      <c r="BP56" s="469"/>
      <c r="BQ56" s="469"/>
      <c r="BR56" s="469"/>
      <c r="BS56" s="469"/>
      <c r="BT56" s="469"/>
      <c r="BU56" s="469"/>
      <c r="BV56" s="469"/>
      <c r="BW56" s="469"/>
      <c r="BX56" s="469"/>
      <c r="BY56" s="469"/>
      <c r="BZ56" s="469"/>
      <c r="CA56" s="469"/>
      <c r="CB56" s="470"/>
    </row>
    <row r="57" spans="1:80" ht="12.75" hidden="1" customHeight="1" x14ac:dyDescent="0.2">
      <c r="A57" s="33"/>
      <c r="B57" s="33"/>
      <c r="C57" s="33"/>
      <c r="D57" s="33"/>
      <c r="E57" s="64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</row>
    <row r="58" spans="1:80" s="67" customFormat="1" ht="15.75" x14ac:dyDescent="0.25">
      <c r="A58" s="67" t="s">
        <v>108</v>
      </c>
      <c r="S58" s="370" t="s">
        <v>385</v>
      </c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370"/>
      <c r="AY58" s="370"/>
      <c r="AZ58" s="370"/>
      <c r="BA58" s="370"/>
      <c r="BB58" s="370"/>
      <c r="BC58" s="370"/>
      <c r="BD58" s="370"/>
      <c r="BE58" s="370"/>
      <c r="BF58" s="370"/>
      <c r="BG58" s="370"/>
      <c r="BH58" s="370"/>
      <c r="BI58" s="370"/>
      <c r="BJ58" s="370"/>
      <c r="BK58" s="370"/>
      <c r="BL58" s="370"/>
      <c r="BM58" s="370"/>
      <c r="BN58" s="370"/>
      <c r="BO58" s="370"/>
      <c r="BP58" s="370"/>
      <c r="BQ58" s="370"/>
      <c r="BR58" s="370"/>
      <c r="BS58" s="370"/>
      <c r="BT58" s="370"/>
      <c r="BU58" s="370"/>
      <c r="BV58" s="370"/>
      <c r="BW58" s="370"/>
      <c r="BX58" s="370"/>
      <c r="BY58" s="370"/>
      <c r="BZ58" s="370"/>
      <c r="CA58" s="370"/>
      <c r="CB58" s="370"/>
    </row>
    <row r="59" spans="1:80" s="23" customFormat="1" ht="9.7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x14ac:dyDescent="0.2">
      <c r="A60" s="266" t="s">
        <v>110</v>
      </c>
      <c r="B60" s="267"/>
      <c r="C60" s="267"/>
      <c r="D60" s="268"/>
      <c r="E60" s="266" t="s">
        <v>117</v>
      </c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  <c r="AU60" s="267"/>
      <c r="AV60" s="267"/>
      <c r="AW60" s="267"/>
      <c r="AX60" s="267"/>
      <c r="AY60" s="267"/>
      <c r="AZ60" s="267"/>
      <c r="BA60" s="267"/>
      <c r="BB60" s="267"/>
      <c r="BC60" s="268"/>
      <c r="BD60" s="266" t="s">
        <v>119</v>
      </c>
      <c r="BE60" s="267"/>
      <c r="BF60" s="267"/>
      <c r="BG60" s="267"/>
      <c r="BH60" s="267"/>
      <c r="BI60" s="267"/>
      <c r="BJ60" s="267"/>
      <c r="BK60" s="267"/>
      <c r="BL60" s="267"/>
      <c r="BM60" s="268"/>
      <c r="BN60" s="266" t="s">
        <v>173</v>
      </c>
      <c r="BO60" s="267"/>
      <c r="BP60" s="267"/>
      <c r="BQ60" s="267"/>
      <c r="BR60" s="267"/>
      <c r="BS60" s="267"/>
      <c r="BT60" s="267"/>
      <c r="BU60" s="267"/>
      <c r="BV60" s="267"/>
      <c r="BW60" s="267"/>
      <c r="BX60" s="267"/>
      <c r="BY60" s="267"/>
      <c r="BZ60" s="267"/>
      <c r="CA60" s="267"/>
      <c r="CB60" s="268"/>
    </row>
    <row r="61" spans="1:80" x14ac:dyDescent="0.2">
      <c r="A61" s="262" t="s">
        <v>111</v>
      </c>
      <c r="B61" s="263"/>
      <c r="C61" s="263"/>
      <c r="D61" s="264"/>
      <c r="E61" s="462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  <c r="V61" s="463"/>
      <c r="W61" s="463"/>
      <c r="X61" s="463"/>
      <c r="Y61" s="463"/>
      <c r="Z61" s="463"/>
      <c r="AA61" s="463"/>
      <c r="AB61" s="463"/>
      <c r="AC61" s="463"/>
      <c r="AD61" s="463"/>
      <c r="AE61" s="463"/>
      <c r="AF61" s="463"/>
      <c r="AG61" s="463"/>
      <c r="AH61" s="463"/>
      <c r="AI61" s="463"/>
      <c r="AJ61" s="463"/>
      <c r="AK61" s="463"/>
      <c r="AL61" s="463"/>
      <c r="AM61" s="463"/>
      <c r="AN61" s="463"/>
      <c r="AO61" s="463"/>
      <c r="AP61" s="463"/>
      <c r="AQ61" s="463"/>
      <c r="AR61" s="463"/>
      <c r="AS61" s="463"/>
      <c r="AT61" s="463"/>
      <c r="AU61" s="463"/>
      <c r="AV61" s="463"/>
      <c r="AW61" s="463"/>
      <c r="AX61" s="463"/>
      <c r="AY61" s="463"/>
      <c r="AZ61" s="463"/>
      <c r="BA61" s="463"/>
      <c r="BB61" s="463"/>
      <c r="BC61" s="464"/>
      <c r="BD61" s="262" t="s">
        <v>193</v>
      </c>
      <c r="BE61" s="263"/>
      <c r="BF61" s="263"/>
      <c r="BG61" s="263"/>
      <c r="BH61" s="263"/>
      <c r="BI61" s="263"/>
      <c r="BJ61" s="263"/>
      <c r="BK61" s="263"/>
      <c r="BL61" s="263"/>
      <c r="BM61" s="264"/>
      <c r="BN61" s="262" t="s">
        <v>194</v>
      </c>
      <c r="BO61" s="263"/>
      <c r="BP61" s="263"/>
      <c r="BQ61" s="263"/>
      <c r="BR61" s="263"/>
      <c r="BS61" s="263"/>
      <c r="BT61" s="263"/>
      <c r="BU61" s="263"/>
      <c r="BV61" s="263"/>
      <c r="BW61" s="263"/>
      <c r="BX61" s="263"/>
      <c r="BY61" s="263"/>
      <c r="BZ61" s="263"/>
      <c r="CA61" s="263"/>
      <c r="CB61" s="264"/>
    </row>
    <row r="62" spans="1:80" x14ac:dyDescent="0.2">
      <c r="A62" s="262"/>
      <c r="B62" s="263"/>
      <c r="C62" s="263"/>
      <c r="D62" s="264"/>
      <c r="E62" s="490"/>
      <c r="F62" s="491"/>
      <c r="G62" s="491"/>
      <c r="H62" s="491"/>
      <c r="I62" s="491"/>
      <c r="J62" s="491"/>
      <c r="K62" s="491"/>
      <c r="L62" s="491"/>
      <c r="M62" s="491"/>
      <c r="N62" s="491"/>
      <c r="O62" s="491"/>
      <c r="P62" s="491"/>
      <c r="Q62" s="491"/>
      <c r="R62" s="491"/>
      <c r="S62" s="491"/>
      <c r="T62" s="491"/>
      <c r="U62" s="491"/>
      <c r="V62" s="491"/>
      <c r="W62" s="491"/>
      <c r="X62" s="491"/>
      <c r="Y62" s="491"/>
      <c r="Z62" s="491"/>
      <c r="AA62" s="491"/>
      <c r="AB62" s="491"/>
      <c r="AC62" s="491"/>
      <c r="AD62" s="491"/>
      <c r="AE62" s="491"/>
      <c r="AF62" s="491"/>
      <c r="AG62" s="491"/>
      <c r="AH62" s="491"/>
      <c r="AI62" s="491"/>
      <c r="AJ62" s="491"/>
      <c r="AK62" s="491"/>
      <c r="AL62" s="491"/>
      <c r="AM62" s="491"/>
      <c r="AN62" s="491"/>
      <c r="AO62" s="491"/>
      <c r="AP62" s="491"/>
      <c r="AQ62" s="491"/>
      <c r="AR62" s="491"/>
      <c r="AS62" s="491"/>
      <c r="AT62" s="491"/>
      <c r="AU62" s="491"/>
      <c r="AV62" s="491"/>
      <c r="AW62" s="491"/>
      <c r="AX62" s="491"/>
      <c r="AY62" s="491"/>
      <c r="AZ62" s="491"/>
      <c r="BA62" s="491"/>
      <c r="BB62" s="491"/>
      <c r="BC62" s="492"/>
      <c r="BD62" s="262"/>
      <c r="BE62" s="263"/>
      <c r="BF62" s="263"/>
      <c r="BG62" s="263"/>
      <c r="BH62" s="263"/>
      <c r="BI62" s="263"/>
      <c r="BJ62" s="263"/>
      <c r="BK62" s="263"/>
      <c r="BL62" s="263"/>
      <c r="BM62" s="264"/>
      <c r="BN62" s="262"/>
      <c r="BO62" s="263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4"/>
    </row>
    <row r="63" spans="1:80" x14ac:dyDescent="0.2">
      <c r="A63" s="290">
        <v>1</v>
      </c>
      <c r="B63" s="291"/>
      <c r="C63" s="291"/>
      <c r="D63" s="292"/>
      <c r="E63" s="290">
        <v>2</v>
      </c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2"/>
      <c r="BD63" s="290">
        <v>3</v>
      </c>
      <c r="BE63" s="291"/>
      <c r="BF63" s="291"/>
      <c r="BG63" s="291"/>
      <c r="BH63" s="291"/>
      <c r="BI63" s="291"/>
      <c r="BJ63" s="291"/>
      <c r="BK63" s="291"/>
      <c r="BL63" s="291"/>
      <c r="BM63" s="292"/>
      <c r="BN63" s="290">
        <v>4</v>
      </c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2"/>
    </row>
    <row r="64" spans="1:80" x14ac:dyDescent="0.2">
      <c r="A64" s="272">
        <v>1</v>
      </c>
      <c r="B64" s="273"/>
      <c r="C64" s="273"/>
      <c r="D64" s="274"/>
      <c r="E64" s="404" t="s">
        <v>284</v>
      </c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0"/>
      <c r="AJ64" s="320"/>
      <c r="AK64" s="320"/>
      <c r="AL64" s="320"/>
      <c r="AM64" s="320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0"/>
      <c r="BC64" s="321"/>
      <c r="BD64" s="281">
        <v>1</v>
      </c>
      <c r="BE64" s="282"/>
      <c r="BF64" s="282"/>
      <c r="BG64" s="282"/>
      <c r="BH64" s="282"/>
      <c r="BI64" s="282"/>
      <c r="BJ64" s="282"/>
      <c r="BK64" s="282"/>
      <c r="BL64" s="282"/>
      <c r="BM64" s="283"/>
      <c r="BN64" s="408">
        <f>'Раздел 1'!E29</f>
        <v>0</v>
      </c>
      <c r="BO64" s="409"/>
      <c r="BP64" s="409"/>
      <c r="BQ64" s="409"/>
      <c r="BR64" s="409"/>
      <c r="BS64" s="409"/>
      <c r="BT64" s="409"/>
      <c r="BU64" s="409"/>
      <c r="BV64" s="409"/>
      <c r="BW64" s="409"/>
      <c r="BX64" s="409"/>
      <c r="BY64" s="409"/>
      <c r="BZ64" s="409"/>
      <c r="CA64" s="409"/>
      <c r="CB64" s="410"/>
    </row>
    <row r="65" spans="1:80" hidden="1" x14ac:dyDescent="0.2">
      <c r="A65" s="272">
        <v>1</v>
      </c>
      <c r="B65" s="273"/>
      <c r="C65" s="273"/>
      <c r="D65" s="274"/>
      <c r="E65" s="404" t="s">
        <v>306</v>
      </c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20"/>
      <c r="Z65" s="320"/>
      <c r="AA65" s="320"/>
      <c r="AB65" s="320"/>
      <c r="AC65" s="320"/>
      <c r="AD65" s="320"/>
      <c r="AE65" s="320"/>
      <c r="AF65" s="320"/>
      <c r="AG65" s="320"/>
      <c r="AH65" s="320"/>
      <c r="AI65" s="320"/>
      <c r="AJ65" s="320"/>
      <c r="AK65" s="320"/>
      <c r="AL65" s="320"/>
      <c r="AM65" s="320"/>
      <c r="AN65" s="320"/>
      <c r="AO65" s="320"/>
      <c r="AP65" s="320"/>
      <c r="AQ65" s="320"/>
      <c r="AR65" s="320"/>
      <c r="AS65" s="320"/>
      <c r="AT65" s="320"/>
      <c r="AU65" s="320"/>
      <c r="AV65" s="320"/>
      <c r="AW65" s="320"/>
      <c r="AX65" s="320"/>
      <c r="AY65" s="320"/>
      <c r="AZ65" s="320"/>
      <c r="BA65" s="320"/>
      <c r="BB65" s="320"/>
      <c r="BC65" s="321"/>
      <c r="BD65" s="281">
        <v>1</v>
      </c>
      <c r="BE65" s="282"/>
      <c r="BF65" s="282"/>
      <c r="BG65" s="282"/>
      <c r="BH65" s="282"/>
      <c r="BI65" s="282"/>
      <c r="BJ65" s="282"/>
      <c r="BK65" s="282"/>
      <c r="BL65" s="282"/>
      <c r="BM65" s="283"/>
      <c r="BN65" s="408"/>
      <c r="BO65" s="409"/>
      <c r="BP65" s="409"/>
      <c r="BQ65" s="409"/>
      <c r="BR65" s="409"/>
      <c r="BS65" s="409"/>
      <c r="BT65" s="409"/>
      <c r="BU65" s="409"/>
      <c r="BV65" s="409"/>
      <c r="BW65" s="409"/>
      <c r="BX65" s="409"/>
      <c r="BY65" s="409"/>
      <c r="BZ65" s="409"/>
      <c r="CA65" s="409"/>
      <c r="CB65" s="410"/>
    </row>
    <row r="66" spans="1:80" hidden="1" x14ac:dyDescent="0.2">
      <c r="A66" s="272">
        <v>2</v>
      </c>
      <c r="B66" s="273"/>
      <c r="C66" s="273"/>
      <c r="D66" s="274"/>
      <c r="E66" s="404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V66" s="320"/>
      <c r="W66" s="320"/>
      <c r="X66" s="320"/>
      <c r="Y66" s="320"/>
      <c r="Z66" s="320"/>
      <c r="AA66" s="320"/>
      <c r="AB66" s="320"/>
      <c r="AC66" s="320"/>
      <c r="AD66" s="320"/>
      <c r="AE66" s="320"/>
      <c r="AF66" s="320"/>
      <c r="AG66" s="320"/>
      <c r="AH66" s="320"/>
      <c r="AI66" s="320"/>
      <c r="AJ66" s="320"/>
      <c r="AK66" s="320"/>
      <c r="AL66" s="320"/>
      <c r="AM66" s="320"/>
      <c r="AN66" s="320"/>
      <c r="AO66" s="320"/>
      <c r="AP66" s="320"/>
      <c r="AQ66" s="320"/>
      <c r="AR66" s="320"/>
      <c r="AS66" s="320"/>
      <c r="AT66" s="320"/>
      <c r="AU66" s="320"/>
      <c r="AV66" s="320"/>
      <c r="AW66" s="320"/>
      <c r="AX66" s="320"/>
      <c r="AY66" s="320"/>
      <c r="AZ66" s="320"/>
      <c r="BA66" s="320"/>
      <c r="BB66" s="320"/>
      <c r="BC66" s="321"/>
      <c r="BD66" s="281"/>
      <c r="BE66" s="282"/>
      <c r="BF66" s="282"/>
      <c r="BG66" s="282"/>
      <c r="BH66" s="282"/>
      <c r="BI66" s="282"/>
      <c r="BJ66" s="282"/>
      <c r="BK66" s="282"/>
      <c r="BL66" s="282"/>
      <c r="BM66" s="283"/>
      <c r="BN66" s="408"/>
      <c r="BO66" s="409"/>
      <c r="BP66" s="409"/>
      <c r="BQ66" s="409"/>
      <c r="BR66" s="409"/>
      <c r="BS66" s="409"/>
      <c r="BT66" s="409"/>
      <c r="BU66" s="409"/>
      <c r="BV66" s="409"/>
      <c r="BW66" s="409"/>
      <c r="BX66" s="409"/>
      <c r="BY66" s="409"/>
      <c r="BZ66" s="409"/>
      <c r="CA66" s="409"/>
      <c r="CB66" s="410"/>
    </row>
    <row r="67" spans="1:80" hidden="1" x14ac:dyDescent="0.2">
      <c r="A67" s="272">
        <v>5</v>
      </c>
      <c r="B67" s="273"/>
      <c r="C67" s="273"/>
      <c r="D67" s="274"/>
      <c r="E67" s="319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  <c r="U67" s="320"/>
      <c r="V67" s="320"/>
      <c r="W67" s="320"/>
      <c r="X67" s="320"/>
      <c r="Y67" s="320"/>
      <c r="Z67" s="320"/>
      <c r="AA67" s="320"/>
      <c r="AB67" s="320"/>
      <c r="AC67" s="320"/>
      <c r="AD67" s="320"/>
      <c r="AE67" s="320"/>
      <c r="AF67" s="320"/>
      <c r="AG67" s="320"/>
      <c r="AH67" s="320"/>
      <c r="AI67" s="320"/>
      <c r="AJ67" s="320"/>
      <c r="AK67" s="320"/>
      <c r="AL67" s="320"/>
      <c r="AM67" s="320"/>
      <c r="AN67" s="320"/>
      <c r="AO67" s="320"/>
      <c r="AP67" s="320"/>
      <c r="AQ67" s="320"/>
      <c r="AR67" s="320"/>
      <c r="AS67" s="320"/>
      <c r="AT67" s="320"/>
      <c r="AU67" s="320"/>
      <c r="AV67" s="320"/>
      <c r="AW67" s="320"/>
      <c r="AX67" s="320"/>
      <c r="AY67" s="320"/>
      <c r="AZ67" s="320"/>
      <c r="BA67" s="320"/>
      <c r="BB67" s="320"/>
      <c r="BC67" s="321"/>
      <c r="BD67" s="281"/>
      <c r="BE67" s="282"/>
      <c r="BF67" s="282"/>
      <c r="BG67" s="282"/>
      <c r="BH67" s="282"/>
      <c r="BI67" s="282"/>
      <c r="BJ67" s="282"/>
      <c r="BK67" s="282"/>
      <c r="BL67" s="282"/>
      <c r="BM67" s="283"/>
      <c r="BN67" s="398"/>
      <c r="BO67" s="399"/>
      <c r="BP67" s="399"/>
      <c r="BQ67" s="399"/>
      <c r="BR67" s="399"/>
      <c r="BS67" s="399"/>
      <c r="BT67" s="399"/>
      <c r="BU67" s="399"/>
      <c r="BV67" s="399"/>
      <c r="BW67" s="399"/>
      <c r="BX67" s="399"/>
      <c r="BY67" s="399"/>
      <c r="BZ67" s="399"/>
      <c r="CA67" s="399"/>
      <c r="CB67" s="400"/>
    </row>
    <row r="68" spans="1:80" hidden="1" x14ac:dyDescent="0.2">
      <c r="A68" s="272">
        <v>6</v>
      </c>
      <c r="B68" s="273"/>
      <c r="C68" s="273"/>
      <c r="D68" s="274"/>
      <c r="E68" s="319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  <c r="U68" s="320"/>
      <c r="V68" s="320"/>
      <c r="W68" s="320"/>
      <c r="X68" s="320"/>
      <c r="Y68" s="320"/>
      <c r="Z68" s="320"/>
      <c r="AA68" s="320"/>
      <c r="AB68" s="320"/>
      <c r="AC68" s="320"/>
      <c r="AD68" s="320"/>
      <c r="AE68" s="320"/>
      <c r="AF68" s="320"/>
      <c r="AG68" s="320"/>
      <c r="AH68" s="320"/>
      <c r="AI68" s="320"/>
      <c r="AJ68" s="320"/>
      <c r="AK68" s="320"/>
      <c r="AL68" s="320"/>
      <c r="AM68" s="320"/>
      <c r="AN68" s="320"/>
      <c r="AO68" s="320"/>
      <c r="AP68" s="320"/>
      <c r="AQ68" s="320"/>
      <c r="AR68" s="320"/>
      <c r="AS68" s="320"/>
      <c r="AT68" s="320"/>
      <c r="AU68" s="320"/>
      <c r="AV68" s="320"/>
      <c r="AW68" s="320"/>
      <c r="AX68" s="320"/>
      <c r="AY68" s="320"/>
      <c r="AZ68" s="320"/>
      <c r="BA68" s="320"/>
      <c r="BB68" s="320"/>
      <c r="BC68" s="321"/>
      <c r="BD68" s="281"/>
      <c r="BE68" s="282"/>
      <c r="BF68" s="282"/>
      <c r="BG68" s="282"/>
      <c r="BH68" s="282"/>
      <c r="BI68" s="282"/>
      <c r="BJ68" s="282"/>
      <c r="BK68" s="282"/>
      <c r="BL68" s="282"/>
      <c r="BM68" s="283"/>
      <c r="BN68" s="398"/>
      <c r="BO68" s="399"/>
      <c r="BP68" s="399"/>
      <c r="BQ68" s="399"/>
      <c r="BR68" s="399"/>
      <c r="BS68" s="399"/>
      <c r="BT68" s="399"/>
      <c r="BU68" s="399"/>
      <c r="BV68" s="399"/>
      <c r="BW68" s="399"/>
      <c r="BX68" s="399"/>
      <c r="BY68" s="399"/>
      <c r="BZ68" s="399"/>
      <c r="CA68" s="399"/>
      <c r="CB68" s="400"/>
    </row>
    <row r="69" spans="1:80" hidden="1" x14ac:dyDescent="0.2">
      <c r="A69" s="272">
        <v>7</v>
      </c>
      <c r="B69" s="273"/>
      <c r="C69" s="273"/>
      <c r="D69" s="274"/>
      <c r="E69" s="319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V69" s="320"/>
      <c r="W69" s="320"/>
      <c r="X69" s="320"/>
      <c r="Y69" s="320"/>
      <c r="Z69" s="320"/>
      <c r="AA69" s="320"/>
      <c r="AB69" s="320"/>
      <c r="AC69" s="320"/>
      <c r="AD69" s="320"/>
      <c r="AE69" s="320"/>
      <c r="AF69" s="320"/>
      <c r="AG69" s="320"/>
      <c r="AH69" s="320"/>
      <c r="AI69" s="320"/>
      <c r="AJ69" s="320"/>
      <c r="AK69" s="320"/>
      <c r="AL69" s="320"/>
      <c r="AM69" s="320"/>
      <c r="AN69" s="320"/>
      <c r="AO69" s="320"/>
      <c r="AP69" s="320"/>
      <c r="AQ69" s="320"/>
      <c r="AR69" s="320"/>
      <c r="AS69" s="320"/>
      <c r="AT69" s="320"/>
      <c r="AU69" s="320"/>
      <c r="AV69" s="320"/>
      <c r="AW69" s="320"/>
      <c r="AX69" s="320"/>
      <c r="AY69" s="320"/>
      <c r="AZ69" s="320"/>
      <c r="BA69" s="320"/>
      <c r="BB69" s="320"/>
      <c r="BC69" s="321"/>
      <c r="BD69" s="281"/>
      <c r="BE69" s="282"/>
      <c r="BF69" s="282"/>
      <c r="BG69" s="282"/>
      <c r="BH69" s="282"/>
      <c r="BI69" s="282"/>
      <c r="BJ69" s="282"/>
      <c r="BK69" s="282"/>
      <c r="BL69" s="282"/>
      <c r="BM69" s="283"/>
      <c r="BN69" s="398"/>
      <c r="BO69" s="399"/>
      <c r="BP69" s="399"/>
      <c r="BQ69" s="399"/>
      <c r="BR69" s="399"/>
      <c r="BS69" s="399"/>
      <c r="BT69" s="399"/>
      <c r="BU69" s="399"/>
      <c r="BV69" s="399"/>
      <c r="BW69" s="399"/>
      <c r="BX69" s="399"/>
      <c r="BY69" s="399"/>
      <c r="BZ69" s="399"/>
      <c r="CA69" s="399"/>
      <c r="CB69" s="400"/>
    </row>
    <row r="70" spans="1:80" hidden="1" x14ac:dyDescent="0.2">
      <c r="A70" s="272">
        <v>8</v>
      </c>
      <c r="B70" s="273"/>
      <c r="C70" s="273"/>
      <c r="D70" s="274"/>
      <c r="E70" s="319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0"/>
      <c r="R70" s="320"/>
      <c r="S70" s="320"/>
      <c r="T70" s="320"/>
      <c r="U70" s="320"/>
      <c r="V70" s="320"/>
      <c r="W70" s="320"/>
      <c r="X70" s="320"/>
      <c r="Y70" s="320"/>
      <c r="Z70" s="320"/>
      <c r="AA70" s="320"/>
      <c r="AB70" s="320"/>
      <c r="AC70" s="320"/>
      <c r="AD70" s="320"/>
      <c r="AE70" s="320"/>
      <c r="AF70" s="320"/>
      <c r="AG70" s="320"/>
      <c r="AH70" s="320"/>
      <c r="AI70" s="320"/>
      <c r="AJ70" s="320"/>
      <c r="AK70" s="320"/>
      <c r="AL70" s="320"/>
      <c r="AM70" s="320"/>
      <c r="AN70" s="320"/>
      <c r="AO70" s="320"/>
      <c r="AP70" s="320"/>
      <c r="AQ70" s="320"/>
      <c r="AR70" s="320"/>
      <c r="AS70" s="320"/>
      <c r="AT70" s="320"/>
      <c r="AU70" s="320"/>
      <c r="AV70" s="320"/>
      <c r="AW70" s="320"/>
      <c r="AX70" s="320"/>
      <c r="AY70" s="320"/>
      <c r="AZ70" s="320"/>
      <c r="BA70" s="320"/>
      <c r="BB70" s="320"/>
      <c r="BC70" s="321"/>
      <c r="BD70" s="281"/>
      <c r="BE70" s="282"/>
      <c r="BF70" s="282"/>
      <c r="BG70" s="282"/>
      <c r="BH70" s="282"/>
      <c r="BI70" s="282"/>
      <c r="BJ70" s="282"/>
      <c r="BK70" s="282"/>
      <c r="BL70" s="282"/>
      <c r="BM70" s="283"/>
      <c r="BN70" s="398"/>
      <c r="BO70" s="399"/>
      <c r="BP70" s="399"/>
      <c r="BQ70" s="399"/>
      <c r="BR70" s="399"/>
      <c r="BS70" s="399"/>
      <c r="BT70" s="399"/>
      <c r="BU70" s="399"/>
      <c r="BV70" s="399"/>
      <c r="BW70" s="399"/>
      <c r="BX70" s="399"/>
      <c r="BY70" s="399"/>
      <c r="BZ70" s="399"/>
      <c r="CA70" s="399"/>
      <c r="CB70" s="400"/>
    </row>
    <row r="71" spans="1:80" s="29" customFormat="1" x14ac:dyDescent="0.2">
      <c r="A71" s="391"/>
      <c r="B71" s="392"/>
      <c r="C71" s="392"/>
      <c r="D71" s="393"/>
      <c r="E71" s="305" t="s">
        <v>115</v>
      </c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7"/>
      <c r="BD71" s="352" t="s">
        <v>22</v>
      </c>
      <c r="BE71" s="353"/>
      <c r="BF71" s="353"/>
      <c r="BG71" s="353"/>
      <c r="BH71" s="353"/>
      <c r="BI71" s="353"/>
      <c r="BJ71" s="353"/>
      <c r="BK71" s="353"/>
      <c r="BL71" s="353"/>
      <c r="BM71" s="354"/>
      <c r="BN71" s="287">
        <f>SUM(BN64:CB70)</f>
        <v>0</v>
      </c>
      <c r="BO71" s="288"/>
      <c r="BP71" s="288"/>
      <c r="BQ71" s="288"/>
      <c r="BR71" s="288"/>
      <c r="BS71" s="288"/>
      <c r="BT71" s="288"/>
      <c r="BU71" s="288"/>
      <c r="BV71" s="288"/>
      <c r="BW71" s="288"/>
      <c r="BX71" s="288"/>
      <c r="BY71" s="288"/>
      <c r="BZ71" s="288"/>
      <c r="CA71" s="288"/>
      <c r="CB71" s="289"/>
    </row>
    <row r="73" spans="1:80" s="67" customFormat="1" ht="17.25" hidden="1" customHeight="1" x14ac:dyDescent="0.25">
      <c r="A73" s="67" t="s">
        <v>108</v>
      </c>
      <c r="S73" s="458" t="s">
        <v>392</v>
      </c>
      <c r="T73" s="458"/>
      <c r="U73" s="458"/>
      <c r="V73" s="458"/>
      <c r="W73" s="458"/>
      <c r="X73" s="458"/>
      <c r="Y73" s="458"/>
      <c r="Z73" s="458"/>
      <c r="AA73" s="458"/>
      <c r="AB73" s="458"/>
      <c r="AC73" s="458"/>
      <c r="AD73" s="458"/>
      <c r="AE73" s="458"/>
      <c r="AF73" s="458"/>
      <c r="AG73" s="458"/>
      <c r="AH73" s="458"/>
      <c r="AI73" s="458"/>
      <c r="AJ73" s="458"/>
      <c r="AK73" s="458"/>
      <c r="AL73" s="458"/>
      <c r="AM73" s="458"/>
      <c r="AN73" s="458"/>
      <c r="AO73" s="458"/>
      <c r="AP73" s="458"/>
      <c r="AQ73" s="458"/>
      <c r="AR73" s="458"/>
      <c r="AS73" s="458"/>
      <c r="AT73" s="458"/>
      <c r="AU73" s="458"/>
      <c r="AV73" s="458"/>
      <c r="AW73" s="458"/>
      <c r="AX73" s="458"/>
      <c r="AY73" s="458"/>
      <c r="AZ73" s="458"/>
      <c r="BA73" s="458"/>
      <c r="BB73" s="458"/>
      <c r="BC73" s="458"/>
      <c r="BD73" s="458"/>
      <c r="BE73" s="458"/>
      <c r="BF73" s="458"/>
      <c r="BG73" s="458"/>
      <c r="BH73" s="458"/>
      <c r="BI73" s="458"/>
      <c r="BJ73" s="458"/>
      <c r="BK73" s="458"/>
      <c r="BL73" s="458"/>
      <c r="BM73" s="458"/>
      <c r="BN73" s="458"/>
      <c r="BO73" s="458"/>
      <c r="BP73" s="458"/>
      <c r="BQ73" s="458"/>
      <c r="BR73" s="458"/>
      <c r="BS73" s="458"/>
      <c r="BT73" s="458"/>
      <c r="BU73" s="458"/>
      <c r="BV73" s="458"/>
      <c r="BW73" s="458"/>
      <c r="BX73" s="458"/>
      <c r="BY73" s="458"/>
      <c r="BZ73" s="458"/>
      <c r="CA73" s="458"/>
      <c r="CB73" s="458"/>
    </row>
    <row r="74" spans="1:80" s="23" customFormat="1" ht="9.75" hidden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</row>
    <row r="75" spans="1:80" hidden="1" x14ac:dyDescent="0.2">
      <c r="A75" s="266" t="s">
        <v>110</v>
      </c>
      <c r="B75" s="267"/>
      <c r="C75" s="267"/>
      <c r="D75" s="268"/>
      <c r="E75" s="266" t="s">
        <v>117</v>
      </c>
      <c r="F75" s="267"/>
      <c r="G75" s="267"/>
      <c r="H75" s="267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  <c r="AM75" s="267"/>
      <c r="AN75" s="267"/>
      <c r="AO75" s="267"/>
      <c r="AP75" s="267"/>
      <c r="AQ75" s="267"/>
      <c r="AR75" s="267"/>
      <c r="AS75" s="267"/>
      <c r="AT75" s="267"/>
      <c r="AU75" s="267"/>
      <c r="AV75" s="267"/>
      <c r="AW75" s="267"/>
      <c r="AX75" s="267"/>
      <c r="AY75" s="267"/>
      <c r="AZ75" s="267"/>
      <c r="BA75" s="267"/>
      <c r="BB75" s="267"/>
      <c r="BC75" s="268"/>
      <c r="BD75" s="266" t="s">
        <v>119</v>
      </c>
      <c r="BE75" s="267"/>
      <c r="BF75" s="267"/>
      <c r="BG75" s="267"/>
      <c r="BH75" s="267"/>
      <c r="BI75" s="267"/>
      <c r="BJ75" s="267"/>
      <c r="BK75" s="267"/>
      <c r="BL75" s="267"/>
      <c r="BM75" s="268"/>
      <c r="BN75" s="266" t="s">
        <v>173</v>
      </c>
      <c r="BO75" s="267"/>
      <c r="BP75" s="267"/>
      <c r="BQ75" s="267"/>
      <c r="BR75" s="267"/>
      <c r="BS75" s="267"/>
      <c r="BT75" s="267"/>
      <c r="BU75" s="267"/>
      <c r="BV75" s="267"/>
      <c r="BW75" s="267"/>
      <c r="BX75" s="267"/>
      <c r="BY75" s="267"/>
      <c r="BZ75" s="267"/>
      <c r="CA75" s="267"/>
      <c r="CB75" s="268"/>
    </row>
    <row r="76" spans="1:80" hidden="1" x14ac:dyDescent="0.2">
      <c r="A76" s="262" t="s">
        <v>111</v>
      </c>
      <c r="B76" s="263"/>
      <c r="C76" s="263"/>
      <c r="D76" s="264"/>
      <c r="E76" s="462"/>
      <c r="F76" s="46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3"/>
      <c r="AE76" s="463"/>
      <c r="AF76" s="463"/>
      <c r="AG76" s="463"/>
      <c r="AH76" s="463"/>
      <c r="AI76" s="463"/>
      <c r="AJ76" s="463"/>
      <c r="AK76" s="463"/>
      <c r="AL76" s="463"/>
      <c r="AM76" s="463"/>
      <c r="AN76" s="463"/>
      <c r="AO76" s="463"/>
      <c r="AP76" s="463"/>
      <c r="AQ76" s="463"/>
      <c r="AR76" s="463"/>
      <c r="AS76" s="463"/>
      <c r="AT76" s="463"/>
      <c r="AU76" s="463"/>
      <c r="AV76" s="463"/>
      <c r="AW76" s="463"/>
      <c r="AX76" s="463"/>
      <c r="AY76" s="463"/>
      <c r="AZ76" s="463"/>
      <c r="BA76" s="463"/>
      <c r="BB76" s="463"/>
      <c r="BC76" s="464"/>
      <c r="BD76" s="262" t="s">
        <v>193</v>
      </c>
      <c r="BE76" s="263"/>
      <c r="BF76" s="263"/>
      <c r="BG76" s="263"/>
      <c r="BH76" s="263"/>
      <c r="BI76" s="263"/>
      <c r="BJ76" s="263"/>
      <c r="BK76" s="263"/>
      <c r="BL76" s="263"/>
      <c r="BM76" s="264"/>
      <c r="BN76" s="262" t="s">
        <v>194</v>
      </c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4"/>
    </row>
    <row r="77" spans="1:80" hidden="1" x14ac:dyDescent="0.2">
      <c r="A77" s="262"/>
      <c r="B77" s="263"/>
      <c r="C77" s="263"/>
      <c r="D77" s="264"/>
      <c r="E77" s="269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B77" s="270"/>
      <c r="BC77" s="271"/>
      <c r="BD77" s="262"/>
      <c r="BE77" s="263"/>
      <c r="BF77" s="263"/>
      <c r="BG77" s="263"/>
      <c r="BH77" s="263"/>
      <c r="BI77" s="263"/>
      <c r="BJ77" s="263"/>
      <c r="BK77" s="263"/>
      <c r="BL77" s="263"/>
      <c r="BM77" s="264"/>
      <c r="BN77" s="262"/>
      <c r="BO77" s="263"/>
      <c r="BP77" s="263"/>
      <c r="BQ77" s="263"/>
      <c r="BR77" s="263"/>
      <c r="BS77" s="263"/>
      <c r="BT77" s="263"/>
      <c r="BU77" s="263"/>
      <c r="BV77" s="263"/>
      <c r="BW77" s="263"/>
      <c r="BX77" s="263"/>
      <c r="BY77" s="263"/>
      <c r="BZ77" s="263"/>
      <c r="CA77" s="263"/>
      <c r="CB77" s="264"/>
    </row>
    <row r="78" spans="1:80" hidden="1" x14ac:dyDescent="0.2">
      <c r="A78" s="290">
        <v>1</v>
      </c>
      <c r="B78" s="291"/>
      <c r="C78" s="291"/>
      <c r="D78" s="292"/>
      <c r="E78" s="290">
        <v>2</v>
      </c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2"/>
      <c r="BD78" s="290">
        <v>3</v>
      </c>
      <c r="BE78" s="291"/>
      <c r="BF78" s="291"/>
      <c r="BG78" s="291"/>
      <c r="BH78" s="291"/>
      <c r="BI78" s="291"/>
      <c r="BJ78" s="291"/>
      <c r="BK78" s="291"/>
      <c r="BL78" s="291"/>
      <c r="BM78" s="292"/>
      <c r="BN78" s="290">
        <v>4</v>
      </c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2"/>
    </row>
    <row r="79" spans="1:80" ht="27" hidden="1" customHeight="1" x14ac:dyDescent="0.2">
      <c r="A79" s="272">
        <v>1</v>
      </c>
      <c r="B79" s="273"/>
      <c r="C79" s="273"/>
      <c r="D79" s="274"/>
      <c r="E79" s="455" t="s">
        <v>437</v>
      </c>
      <c r="F79" s="456"/>
      <c r="G79" s="456"/>
      <c r="H79" s="456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/>
      <c r="U79" s="456"/>
      <c r="V79" s="456"/>
      <c r="W79" s="456"/>
      <c r="X79" s="456"/>
      <c r="Y79" s="456"/>
      <c r="Z79" s="456"/>
      <c r="AA79" s="456"/>
      <c r="AB79" s="456"/>
      <c r="AC79" s="456"/>
      <c r="AD79" s="456"/>
      <c r="AE79" s="456"/>
      <c r="AF79" s="456"/>
      <c r="AG79" s="456"/>
      <c r="AH79" s="456"/>
      <c r="AI79" s="456"/>
      <c r="AJ79" s="456"/>
      <c r="AK79" s="456"/>
      <c r="AL79" s="456"/>
      <c r="AM79" s="456"/>
      <c r="AN79" s="456"/>
      <c r="AO79" s="456"/>
      <c r="AP79" s="456"/>
      <c r="AQ79" s="456"/>
      <c r="AR79" s="456"/>
      <c r="AS79" s="456"/>
      <c r="AT79" s="456"/>
      <c r="AU79" s="456"/>
      <c r="AV79" s="456"/>
      <c r="AW79" s="456"/>
      <c r="AX79" s="456"/>
      <c r="AY79" s="456"/>
      <c r="AZ79" s="456"/>
      <c r="BA79" s="456"/>
      <c r="BB79" s="456"/>
      <c r="BC79" s="457"/>
      <c r="BD79" s="281"/>
      <c r="BE79" s="282"/>
      <c r="BF79" s="282"/>
      <c r="BG79" s="282"/>
      <c r="BH79" s="282"/>
      <c r="BI79" s="282"/>
      <c r="BJ79" s="282"/>
      <c r="BK79" s="282"/>
      <c r="BL79" s="282"/>
      <c r="BM79" s="283"/>
      <c r="BN79" s="408"/>
      <c r="BO79" s="409"/>
      <c r="BP79" s="409"/>
      <c r="BQ79" s="409"/>
      <c r="BR79" s="409"/>
      <c r="BS79" s="409"/>
      <c r="BT79" s="409"/>
      <c r="BU79" s="409"/>
      <c r="BV79" s="409"/>
      <c r="BW79" s="409"/>
      <c r="BX79" s="409"/>
      <c r="BY79" s="409"/>
      <c r="BZ79" s="409"/>
      <c r="CA79" s="409"/>
      <c r="CB79" s="410"/>
    </row>
    <row r="80" spans="1:80" hidden="1" x14ac:dyDescent="0.2">
      <c r="A80" s="272">
        <v>2</v>
      </c>
      <c r="B80" s="273"/>
      <c r="C80" s="273"/>
      <c r="D80" s="274"/>
      <c r="E80" s="404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  <c r="BC80" s="321"/>
      <c r="BD80" s="281"/>
      <c r="BE80" s="282"/>
      <c r="BF80" s="282"/>
      <c r="BG80" s="282"/>
      <c r="BH80" s="282"/>
      <c r="BI80" s="282"/>
      <c r="BJ80" s="282"/>
      <c r="BK80" s="282"/>
      <c r="BL80" s="282"/>
      <c r="BM80" s="283"/>
      <c r="BN80" s="408"/>
      <c r="BO80" s="409"/>
      <c r="BP80" s="409"/>
      <c r="BQ80" s="409"/>
      <c r="BR80" s="409"/>
      <c r="BS80" s="409"/>
      <c r="BT80" s="409"/>
      <c r="BU80" s="409"/>
      <c r="BV80" s="409"/>
      <c r="BW80" s="409"/>
      <c r="BX80" s="409"/>
      <c r="BY80" s="409"/>
      <c r="BZ80" s="409"/>
      <c r="CA80" s="409"/>
      <c r="CB80" s="410"/>
    </row>
    <row r="81" spans="1:80" hidden="1" x14ac:dyDescent="0.2">
      <c r="A81" s="272">
        <v>5</v>
      </c>
      <c r="B81" s="273"/>
      <c r="C81" s="273"/>
      <c r="D81" s="274"/>
      <c r="E81" s="319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  <c r="BC81" s="321"/>
      <c r="BD81" s="281"/>
      <c r="BE81" s="282"/>
      <c r="BF81" s="282"/>
      <c r="BG81" s="282"/>
      <c r="BH81" s="282"/>
      <c r="BI81" s="282"/>
      <c r="BJ81" s="282"/>
      <c r="BK81" s="282"/>
      <c r="BL81" s="282"/>
      <c r="BM81" s="283"/>
      <c r="BN81" s="398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  <c r="BY81" s="399"/>
      <c r="BZ81" s="399"/>
      <c r="CA81" s="399"/>
      <c r="CB81" s="400"/>
    </row>
    <row r="82" spans="1:80" hidden="1" x14ac:dyDescent="0.2">
      <c r="A82" s="272">
        <v>6</v>
      </c>
      <c r="B82" s="273"/>
      <c r="C82" s="273"/>
      <c r="D82" s="274"/>
      <c r="E82" s="319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  <c r="BC82" s="321"/>
      <c r="BD82" s="281"/>
      <c r="BE82" s="282"/>
      <c r="BF82" s="282"/>
      <c r="BG82" s="282"/>
      <c r="BH82" s="282"/>
      <c r="BI82" s="282"/>
      <c r="BJ82" s="282"/>
      <c r="BK82" s="282"/>
      <c r="BL82" s="282"/>
      <c r="BM82" s="283"/>
      <c r="BN82" s="398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  <c r="BY82" s="399"/>
      <c r="BZ82" s="399"/>
      <c r="CA82" s="399"/>
      <c r="CB82" s="400"/>
    </row>
    <row r="83" spans="1:80" hidden="1" x14ac:dyDescent="0.2">
      <c r="A83" s="272">
        <v>7</v>
      </c>
      <c r="B83" s="273"/>
      <c r="C83" s="273"/>
      <c r="D83" s="274"/>
      <c r="E83" s="319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  <c r="BC83" s="321"/>
      <c r="BD83" s="281"/>
      <c r="BE83" s="282"/>
      <c r="BF83" s="282"/>
      <c r="BG83" s="282"/>
      <c r="BH83" s="282"/>
      <c r="BI83" s="282"/>
      <c r="BJ83" s="282"/>
      <c r="BK83" s="282"/>
      <c r="BL83" s="282"/>
      <c r="BM83" s="283"/>
      <c r="BN83" s="398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  <c r="BY83" s="399"/>
      <c r="BZ83" s="399"/>
      <c r="CA83" s="399"/>
      <c r="CB83" s="400"/>
    </row>
    <row r="84" spans="1:80" hidden="1" x14ac:dyDescent="0.2">
      <c r="A84" s="272">
        <v>8</v>
      </c>
      <c r="B84" s="273"/>
      <c r="C84" s="273"/>
      <c r="D84" s="274"/>
      <c r="E84" s="319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  <c r="BC84" s="321"/>
      <c r="BD84" s="281"/>
      <c r="BE84" s="282"/>
      <c r="BF84" s="282"/>
      <c r="BG84" s="282"/>
      <c r="BH84" s="282"/>
      <c r="BI84" s="282"/>
      <c r="BJ84" s="282"/>
      <c r="BK84" s="282"/>
      <c r="BL84" s="282"/>
      <c r="BM84" s="283"/>
      <c r="BN84" s="398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  <c r="BY84" s="399"/>
      <c r="BZ84" s="399"/>
      <c r="CA84" s="399"/>
      <c r="CB84" s="400"/>
    </row>
    <row r="85" spans="1:80" s="29" customFormat="1" hidden="1" x14ac:dyDescent="0.2">
      <c r="A85" s="391"/>
      <c r="B85" s="392"/>
      <c r="C85" s="392"/>
      <c r="D85" s="393"/>
      <c r="E85" s="305" t="s">
        <v>115</v>
      </c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7"/>
      <c r="BD85" s="352" t="s">
        <v>22</v>
      </c>
      <c r="BE85" s="353"/>
      <c r="BF85" s="353"/>
      <c r="BG85" s="353"/>
      <c r="BH85" s="353"/>
      <c r="BI85" s="353"/>
      <c r="BJ85" s="353"/>
      <c r="BK85" s="353"/>
      <c r="BL85" s="353"/>
      <c r="BM85" s="354"/>
      <c r="BN85" s="287">
        <f>SUM(BN79:CB84)</f>
        <v>0</v>
      </c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9"/>
    </row>
    <row r="86" spans="1:80" s="29" customFormat="1" hidden="1" x14ac:dyDescent="0.2">
      <c r="A86" s="58"/>
      <c r="B86" s="58"/>
      <c r="C86" s="58"/>
      <c r="D86" s="58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</row>
    <row r="87" spans="1:80" s="69" customFormat="1" ht="15" customHeight="1" x14ac:dyDescent="0.25">
      <c r="A87" s="69" t="s">
        <v>108</v>
      </c>
      <c r="S87" s="458" t="s">
        <v>393</v>
      </c>
      <c r="T87" s="458"/>
      <c r="U87" s="458"/>
      <c r="V87" s="458"/>
      <c r="W87" s="458"/>
      <c r="X87" s="458"/>
      <c r="Y87" s="458"/>
      <c r="Z87" s="458"/>
      <c r="AA87" s="458"/>
      <c r="AB87" s="458"/>
      <c r="AC87" s="458"/>
      <c r="AD87" s="458"/>
      <c r="AE87" s="458"/>
      <c r="AF87" s="458"/>
      <c r="AG87" s="458"/>
      <c r="AH87" s="458"/>
      <c r="AI87" s="458"/>
      <c r="AJ87" s="458"/>
      <c r="AK87" s="458"/>
      <c r="AL87" s="458"/>
      <c r="AM87" s="458"/>
      <c r="AN87" s="458"/>
      <c r="AO87" s="458"/>
      <c r="AP87" s="458"/>
      <c r="AQ87" s="458"/>
      <c r="AR87" s="458"/>
      <c r="AS87" s="458"/>
      <c r="AT87" s="458"/>
      <c r="AU87" s="458"/>
      <c r="AV87" s="458"/>
      <c r="AW87" s="458"/>
      <c r="AX87" s="458"/>
      <c r="AY87" s="458"/>
      <c r="AZ87" s="458"/>
      <c r="BA87" s="458"/>
      <c r="BB87" s="458"/>
      <c r="BC87" s="458"/>
      <c r="BD87" s="458"/>
      <c r="BE87" s="458"/>
      <c r="BF87" s="458"/>
      <c r="BG87" s="458"/>
      <c r="BH87" s="458"/>
      <c r="BI87" s="458"/>
      <c r="BJ87" s="458"/>
      <c r="BK87" s="458"/>
      <c r="BL87" s="458"/>
      <c r="BM87" s="458"/>
      <c r="BN87" s="458"/>
      <c r="BO87" s="458"/>
      <c r="BP87" s="458"/>
      <c r="BQ87" s="458"/>
      <c r="BR87" s="458"/>
      <c r="BS87" s="458"/>
      <c r="BT87" s="458"/>
      <c r="BU87" s="458"/>
      <c r="BV87" s="458"/>
      <c r="BW87" s="458"/>
      <c r="BX87" s="458"/>
      <c r="BY87" s="458"/>
      <c r="BZ87" s="458"/>
      <c r="CA87" s="458"/>
      <c r="CB87" s="458"/>
    </row>
    <row r="88" spans="1:80" s="23" customFormat="1" ht="9.75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</row>
    <row r="89" spans="1:80" x14ac:dyDescent="0.2">
      <c r="A89" s="266" t="s">
        <v>110</v>
      </c>
      <c r="B89" s="267"/>
      <c r="C89" s="267"/>
      <c r="D89" s="268"/>
      <c r="E89" s="266" t="s">
        <v>117</v>
      </c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7"/>
      <c r="AT89" s="267"/>
      <c r="AU89" s="267"/>
      <c r="AV89" s="267"/>
      <c r="AW89" s="267"/>
      <c r="AX89" s="267"/>
      <c r="AY89" s="267"/>
      <c r="AZ89" s="267"/>
      <c r="BA89" s="267"/>
      <c r="BB89" s="267"/>
      <c r="BC89" s="268"/>
      <c r="BD89" s="266" t="s">
        <v>119</v>
      </c>
      <c r="BE89" s="267"/>
      <c r="BF89" s="267"/>
      <c r="BG89" s="267"/>
      <c r="BH89" s="267"/>
      <c r="BI89" s="267"/>
      <c r="BJ89" s="267"/>
      <c r="BK89" s="267"/>
      <c r="BL89" s="267"/>
      <c r="BM89" s="268"/>
      <c r="BN89" s="266" t="s">
        <v>173</v>
      </c>
      <c r="BO89" s="267"/>
      <c r="BP89" s="267"/>
      <c r="BQ89" s="267"/>
      <c r="BR89" s="267"/>
      <c r="BS89" s="267"/>
      <c r="BT89" s="267"/>
      <c r="BU89" s="267"/>
      <c r="BV89" s="267"/>
      <c r="BW89" s="267"/>
      <c r="BX89" s="267"/>
      <c r="BY89" s="267"/>
      <c r="BZ89" s="267"/>
      <c r="CA89" s="267"/>
      <c r="CB89" s="268"/>
    </row>
    <row r="90" spans="1:80" x14ac:dyDescent="0.2">
      <c r="A90" s="262" t="s">
        <v>111</v>
      </c>
      <c r="B90" s="263"/>
      <c r="C90" s="263"/>
      <c r="D90" s="264"/>
      <c r="E90" s="462"/>
      <c r="F90" s="463"/>
      <c r="G90" s="463"/>
      <c r="H90" s="463"/>
      <c r="I90" s="463"/>
      <c r="J90" s="463"/>
      <c r="K90" s="463"/>
      <c r="L90" s="463"/>
      <c r="M90" s="463"/>
      <c r="N90" s="463"/>
      <c r="O90" s="463"/>
      <c r="P90" s="463"/>
      <c r="Q90" s="463"/>
      <c r="R90" s="463"/>
      <c r="S90" s="463"/>
      <c r="T90" s="463"/>
      <c r="U90" s="463"/>
      <c r="V90" s="463"/>
      <c r="W90" s="463"/>
      <c r="X90" s="463"/>
      <c r="Y90" s="463"/>
      <c r="Z90" s="463"/>
      <c r="AA90" s="463"/>
      <c r="AB90" s="463"/>
      <c r="AC90" s="463"/>
      <c r="AD90" s="463"/>
      <c r="AE90" s="463"/>
      <c r="AF90" s="463"/>
      <c r="AG90" s="463"/>
      <c r="AH90" s="463"/>
      <c r="AI90" s="463"/>
      <c r="AJ90" s="463"/>
      <c r="AK90" s="463"/>
      <c r="AL90" s="463"/>
      <c r="AM90" s="463"/>
      <c r="AN90" s="463"/>
      <c r="AO90" s="463"/>
      <c r="AP90" s="463"/>
      <c r="AQ90" s="463"/>
      <c r="AR90" s="463"/>
      <c r="AS90" s="463"/>
      <c r="AT90" s="463"/>
      <c r="AU90" s="463"/>
      <c r="AV90" s="463"/>
      <c r="AW90" s="463"/>
      <c r="AX90" s="463"/>
      <c r="AY90" s="463"/>
      <c r="AZ90" s="463"/>
      <c r="BA90" s="463"/>
      <c r="BB90" s="463"/>
      <c r="BC90" s="464"/>
      <c r="BD90" s="262" t="s">
        <v>193</v>
      </c>
      <c r="BE90" s="263"/>
      <c r="BF90" s="263"/>
      <c r="BG90" s="263"/>
      <c r="BH90" s="263"/>
      <c r="BI90" s="263"/>
      <c r="BJ90" s="263"/>
      <c r="BK90" s="263"/>
      <c r="BL90" s="263"/>
      <c r="BM90" s="264"/>
      <c r="BN90" s="262" t="s">
        <v>194</v>
      </c>
      <c r="BO90" s="263"/>
      <c r="BP90" s="263"/>
      <c r="BQ90" s="263"/>
      <c r="BR90" s="263"/>
      <c r="BS90" s="263"/>
      <c r="BT90" s="263"/>
      <c r="BU90" s="263"/>
      <c r="BV90" s="263"/>
      <c r="BW90" s="263"/>
      <c r="BX90" s="263"/>
      <c r="BY90" s="263"/>
      <c r="BZ90" s="263"/>
      <c r="CA90" s="263"/>
      <c r="CB90" s="264"/>
    </row>
    <row r="91" spans="1:80" x14ac:dyDescent="0.2">
      <c r="A91" s="262"/>
      <c r="B91" s="263"/>
      <c r="C91" s="263"/>
      <c r="D91" s="264"/>
      <c r="E91" s="269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0"/>
      <c r="AT91" s="270"/>
      <c r="AU91" s="270"/>
      <c r="AV91" s="270"/>
      <c r="AW91" s="270"/>
      <c r="AX91" s="270"/>
      <c r="AY91" s="270"/>
      <c r="AZ91" s="270"/>
      <c r="BA91" s="270"/>
      <c r="BB91" s="270"/>
      <c r="BC91" s="271"/>
      <c r="BD91" s="262"/>
      <c r="BE91" s="263"/>
      <c r="BF91" s="263"/>
      <c r="BG91" s="263"/>
      <c r="BH91" s="263"/>
      <c r="BI91" s="263"/>
      <c r="BJ91" s="263"/>
      <c r="BK91" s="263"/>
      <c r="BL91" s="263"/>
      <c r="BM91" s="264"/>
      <c r="BN91" s="262"/>
      <c r="BO91" s="263"/>
      <c r="BP91" s="263"/>
      <c r="BQ91" s="263"/>
      <c r="BR91" s="263"/>
      <c r="BS91" s="263"/>
      <c r="BT91" s="263"/>
      <c r="BU91" s="263"/>
      <c r="BV91" s="263"/>
      <c r="BW91" s="263"/>
      <c r="BX91" s="263"/>
      <c r="BY91" s="263"/>
      <c r="BZ91" s="263"/>
      <c r="CA91" s="263"/>
      <c r="CB91" s="264"/>
    </row>
    <row r="92" spans="1:80" x14ac:dyDescent="0.2">
      <c r="A92" s="290">
        <v>1</v>
      </c>
      <c r="B92" s="291"/>
      <c r="C92" s="291"/>
      <c r="D92" s="292"/>
      <c r="E92" s="290">
        <v>2</v>
      </c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2"/>
      <c r="BD92" s="290">
        <v>3</v>
      </c>
      <c r="BE92" s="291"/>
      <c r="BF92" s="291"/>
      <c r="BG92" s="291"/>
      <c r="BH92" s="291"/>
      <c r="BI92" s="291"/>
      <c r="BJ92" s="291"/>
      <c r="BK92" s="291"/>
      <c r="BL92" s="291"/>
      <c r="BM92" s="292"/>
      <c r="BN92" s="290">
        <v>4</v>
      </c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2"/>
    </row>
    <row r="93" spans="1:80" ht="26.25" customHeight="1" x14ac:dyDescent="0.2">
      <c r="A93" s="272">
        <v>1</v>
      </c>
      <c r="B93" s="273"/>
      <c r="C93" s="273"/>
      <c r="D93" s="274"/>
      <c r="E93" s="455" t="s">
        <v>438</v>
      </c>
      <c r="F93" s="456"/>
      <c r="G93" s="456"/>
      <c r="H93" s="456"/>
      <c r="I93" s="456"/>
      <c r="J93" s="456"/>
      <c r="K93" s="456"/>
      <c r="L93" s="456"/>
      <c r="M93" s="456"/>
      <c r="N93" s="456"/>
      <c r="O93" s="456"/>
      <c r="P93" s="456"/>
      <c r="Q93" s="456"/>
      <c r="R93" s="456"/>
      <c r="S93" s="456"/>
      <c r="T93" s="456"/>
      <c r="U93" s="456"/>
      <c r="V93" s="456"/>
      <c r="W93" s="456"/>
      <c r="X93" s="456"/>
      <c r="Y93" s="456"/>
      <c r="Z93" s="456"/>
      <c r="AA93" s="456"/>
      <c r="AB93" s="456"/>
      <c r="AC93" s="456"/>
      <c r="AD93" s="456"/>
      <c r="AE93" s="456"/>
      <c r="AF93" s="456"/>
      <c r="AG93" s="456"/>
      <c r="AH93" s="456"/>
      <c r="AI93" s="456"/>
      <c r="AJ93" s="456"/>
      <c r="AK93" s="456"/>
      <c r="AL93" s="456"/>
      <c r="AM93" s="456"/>
      <c r="AN93" s="456"/>
      <c r="AO93" s="456"/>
      <c r="AP93" s="456"/>
      <c r="AQ93" s="456"/>
      <c r="AR93" s="456"/>
      <c r="AS93" s="456"/>
      <c r="AT93" s="456"/>
      <c r="AU93" s="456"/>
      <c r="AV93" s="456"/>
      <c r="AW93" s="456"/>
      <c r="AX93" s="456"/>
      <c r="AY93" s="456"/>
      <c r="AZ93" s="456"/>
      <c r="BA93" s="456"/>
      <c r="BB93" s="456"/>
      <c r="BC93" s="457"/>
      <c r="BD93" s="281"/>
      <c r="BE93" s="282"/>
      <c r="BF93" s="282"/>
      <c r="BG93" s="282"/>
      <c r="BH93" s="282"/>
      <c r="BI93" s="282"/>
      <c r="BJ93" s="282"/>
      <c r="BK93" s="282"/>
      <c r="BL93" s="282"/>
      <c r="BM93" s="283"/>
      <c r="BN93" s="408"/>
      <c r="BO93" s="409"/>
      <c r="BP93" s="409"/>
      <c r="BQ93" s="409"/>
      <c r="BR93" s="409"/>
      <c r="BS93" s="409"/>
      <c r="BT93" s="409"/>
      <c r="BU93" s="409"/>
      <c r="BV93" s="409"/>
      <c r="BW93" s="409"/>
      <c r="BX93" s="409"/>
      <c r="BY93" s="409"/>
      <c r="BZ93" s="409"/>
      <c r="CA93" s="409"/>
      <c r="CB93" s="410"/>
    </row>
    <row r="94" spans="1:80" hidden="1" x14ac:dyDescent="0.2">
      <c r="A94" s="272">
        <v>2</v>
      </c>
      <c r="B94" s="273"/>
      <c r="C94" s="273"/>
      <c r="D94" s="274"/>
      <c r="E94" s="404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  <c r="BC94" s="321"/>
      <c r="BD94" s="281"/>
      <c r="BE94" s="282"/>
      <c r="BF94" s="282"/>
      <c r="BG94" s="282"/>
      <c r="BH94" s="282"/>
      <c r="BI94" s="282"/>
      <c r="BJ94" s="282"/>
      <c r="BK94" s="282"/>
      <c r="BL94" s="282"/>
      <c r="BM94" s="283"/>
      <c r="BN94" s="408"/>
      <c r="BO94" s="409"/>
      <c r="BP94" s="409"/>
      <c r="BQ94" s="409"/>
      <c r="BR94" s="409"/>
      <c r="BS94" s="409"/>
      <c r="BT94" s="409"/>
      <c r="BU94" s="409"/>
      <c r="BV94" s="409"/>
      <c r="BW94" s="409"/>
      <c r="BX94" s="409"/>
      <c r="BY94" s="409"/>
      <c r="BZ94" s="409"/>
      <c r="CA94" s="409"/>
      <c r="CB94" s="410"/>
    </row>
    <row r="95" spans="1:80" hidden="1" x14ac:dyDescent="0.2">
      <c r="A95" s="272">
        <v>5</v>
      </c>
      <c r="B95" s="273"/>
      <c r="C95" s="273"/>
      <c r="D95" s="274"/>
      <c r="E95" s="319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  <c r="BC95" s="321"/>
      <c r="BD95" s="281"/>
      <c r="BE95" s="282"/>
      <c r="BF95" s="282"/>
      <c r="BG95" s="282"/>
      <c r="BH95" s="282"/>
      <c r="BI95" s="282"/>
      <c r="BJ95" s="282"/>
      <c r="BK95" s="282"/>
      <c r="BL95" s="282"/>
      <c r="BM95" s="283"/>
      <c r="BN95" s="398"/>
      <c r="BO95" s="399"/>
      <c r="BP95" s="399"/>
      <c r="BQ95" s="399"/>
      <c r="BR95" s="399"/>
      <c r="BS95" s="399"/>
      <c r="BT95" s="399"/>
      <c r="BU95" s="399"/>
      <c r="BV95" s="399"/>
      <c r="BW95" s="399"/>
      <c r="BX95" s="399"/>
      <c r="BY95" s="399"/>
      <c r="BZ95" s="399"/>
      <c r="CA95" s="399"/>
      <c r="CB95" s="400"/>
    </row>
    <row r="96" spans="1:80" hidden="1" x14ac:dyDescent="0.2">
      <c r="A96" s="272">
        <v>6</v>
      </c>
      <c r="B96" s="273"/>
      <c r="C96" s="273"/>
      <c r="D96" s="274"/>
      <c r="E96" s="319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  <c r="BC96" s="321"/>
      <c r="BD96" s="281"/>
      <c r="BE96" s="282"/>
      <c r="BF96" s="282"/>
      <c r="BG96" s="282"/>
      <c r="BH96" s="282"/>
      <c r="BI96" s="282"/>
      <c r="BJ96" s="282"/>
      <c r="BK96" s="282"/>
      <c r="BL96" s="282"/>
      <c r="BM96" s="283"/>
      <c r="BN96" s="398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400"/>
    </row>
    <row r="97" spans="1:80" hidden="1" x14ac:dyDescent="0.2">
      <c r="A97" s="272">
        <v>7</v>
      </c>
      <c r="B97" s="273"/>
      <c r="C97" s="273"/>
      <c r="D97" s="274"/>
      <c r="E97" s="319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  <c r="BC97" s="321"/>
      <c r="BD97" s="281"/>
      <c r="BE97" s="282"/>
      <c r="BF97" s="282"/>
      <c r="BG97" s="282"/>
      <c r="BH97" s="282"/>
      <c r="BI97" s="282"/>
      <c r="BJ97" s="282"/>
      <c r="BK97" s="282"/>
      <c r="BL97" s="282"/>
      <c r="BM97" s="283"/>
      <c r="BN97" s="398"/>
      <c r="BO97" s="399"/>
      <c r="BP97" s="399"/>
      <c r="BQ97" s="399"/>
      <c r="BR97" s="399"/>
      <c r="BS97" s="399"/>
      <c r="BT97" s="399"/>
      <c r="BU97" s="399"/>
      <c r="BV97" s="399"/>
      <c r="BW97" s="399"/>
      <c r="BX97" s="399"/>
      <c r="BY97" s="399"/>
      <c r="BZ97" s="399"/>
      <c r="CA97" s="399"/>
      <c r="CB97" s="400"/>
    </row>
    <row r="98" spans="1:80" hidden="1" x14ac:dyDescent="0.2">
      <c r="A98" s="272">
        <v>8</v>
      </c>
      <c r="B98" s="273"/>
      <c r="C98" s="273"/>
      <c r="D98" s="274"/>
      <c r="E98" s="319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  <c r="BC98" s="321"/>
      <c r="BD98" s="281"/>
      <c r="BE98" s="282"/>
      <c r="BF98" s="282"/>
      <c r="BG98" s="282"/>
      <c r="BH98" s="282"/>
      <c r="BI98" s="282"/>
      <c r="BJ98" s="282"/>
      <c r="BK98" s="282"/>
      <c r="BL98" s="282"/>
      <c r="BM98" s="283"/>
      <c r="BN98" s="398"/>
      <c r="BO98" s="399"/>
      <c r="BP98" s="399"/>
      <c r="BQ98" s="399"/>
      <c r="BR98" s="399"/>
      <c r="BS98" s="399"/>
      <c r="BT98" s="399"/>
      <c r="BU98" s="399"/>
      <c r="BV98" s="399"/>
      <c r="BW98" s="399"/>
      <c r="BX98" s="399"/>
      <c r="BY98" s="399"/>
      <c r="BZ98" s="399"/>
      <c r="CA98" s="399"/>
      <c r="CB98" s="400"/>
    </row>
    <row r="99" spans="1:80" s="29" customFormat="1" x14ac:dyDescent="0.2">
      <c r="A99" s="391"/>
      <c r="B99" s="392"/>
      <c r="C99" s="392"/>
      <c r="D99" s="393"/>
      <c r="E99" s="305" t="s">
        <v>115</v>
      </c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7"/>
      <c r="BD99" s="352" t="s">
        <v>22</v>
      </c>
      <c r="BE99" s="353"/>
      <c r="BF99" s="353"/>
      <c r="BG99" s="353"/>
      <c r="BH99" s="353"/>
      <c r="BI99" s="353"/>
      <c r="BJ99" s="353"/>
      <c r="BK99" s="353"/>
      <c r="BL99" s="353"/>
      <c r="BM99" s="354"/>
      <c r="BN99" s="287">
        <f>SUM(BN93:CB98)</f>
        <v>0</v>
      </c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9"/>
    </row>
    <row r="100" spans="1:80" s="29" customFormat="1" x14ac:dyDescent="0.2">
      <c r="A100" s="58"/>
      <c r="B100" s="58"/>
      <c r="C100" s="58"/>
      <c r="D100" s="58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</row>
    <row r="101" spans="1:80" ht="15.75" x14ac:dyDescent="0.25">
      <c r="A101" s="167" t="s">
        <v>108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458" t="s">
        <v>436</v>
      </c>
      <c r="T101" s="458"/>
      <c r="U101" s="458"/>
      <c r="V101" s="458"/>
      <c r="W101" s="458"/>
      <c r="X101" s="458"/>
      <c r="Y101" s="458"/>
      <c r="Z101" s="458"/>
      <c r="AA101" s="458"/>
      <c r="AB101" s="458"/>
      <c r="AC101" s="458"/>
      <c r="AD101" s="458"/>
      <c r="AE101" s="458"/>
      <c r="AF101" s="458"/>
      <c r="AG101" s="458"/>
      <c r="AH101" s="458"/>
      <c r="AI101" s="458"/>
      <c r="AJ101" s="458"/>
      <c r="AK101" s="458"/>
      <c r="AL101" s="458"/>
      <c r="AM101" s="458"/>
      <c r="AN101" s="458"/>
      <c r="AO101" s="458"/>
      <c r="AP101" s="458"/>
      <c r="AQ101" s="458"/>
      <c r="AR101" s="458"/>
      <c r="AS101" s="458"/>
      <c r="AT101" s="458"/>
      <c r="AU101" s="458"/>
      <c r="AV101" s="458"/>
      <c r="AW101" s="458"/>
      <c r="AX101" s="458"/>
      <c r="AY101" s="458"/>
      <c r="AZ101" s="458"/>
      <c r="BA101" s="458"/>
      <c r="BB101" s="458"/>
      <c r="BC101" s="458"/>
      <c r="BD101" s="458"/>
      <c r="BE101" s="458"/>
      <c r="BF101" s="458"/>
      <c r="BG101" s="458"/>
      <c r="BH101" s="458"/>
      <c r="BI101" s="458"/>
      <c r="BJ101" s="458"/>
      <c r="BK101" s="458"/>
      <c r="BL101" s="458"/>
      <c r="BM101" s="458"/>
      <c r="BN101" s="458"/>
      <c r="BO101" s="458"/>
      <c r="BP101" s="458"/>
      <c r="BQ101" s="458"/>
      <c r="BR101" s="458"/>
      <c r="BS101" s="458"/>
      <c r="BT101" s="458"/>
      <c r="BU101" s="458"/>
      <c r="BV101" s="458"/>
      <c r="BW101" s="458"/>
      <c r="BX101" s="458"/>
      <c r="BY101" s="458"/>
      <c r="BZ101" s="458"/>
      <c r="CA101" s="458"/>
      <c r="CB101" s="458"/>
    </row>
    <row r="102" spans="1:80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</row>
    <row r="103" spans="1:80" x14ac:dyDescent="0.2">
      <c r="A103" s="266" t="s">
        <v>110</v>
      </c>
      <c r="B103" s="267"/>
      <c r="C103" s="267"/>
      <c r="D103" s="268"/>
      <c r="E103" s="266" t="s">
        <v>117</v>
      </c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  <c r="AM103" s="267"/>
      <c r="AN103" s="267"/>
      <c r="AO103" s="267"/>
      <c r="AP103" s="267"/>
      <c r="AQ103" s="267"/>
      <c r="AR103" s="267"/>
      <c r="AS103" s="267"/>
      <c r="AT103" s="267"/>
      <c r="AU103" s="267"/>
      <c r="AV103" s="267"/>
      <c r="AW103" s="267"/>
      <c r="AX103" s="267"/>
      <c r="AY103" s="267"/>
      <c r="AZ103" s="267"/>
      <c r="BA103" s="267"/>
      <c r="BB103" s="267"/>
      <c r="BC103" s="268"/>
      <c r="BD103" s="266" t="s">
        <v>119</v>
      </c>
      <c r="BE103" s="267"/>
      <c r="BF103" s="267"/>
      <c r="BG103" s="267"/>
      <c r="BH103" s="267"/>
      <c r="BI103" s="267"/>
      <c r="BJ103" s="267"/>
      <c r="BK103" s="267"/>
      <c r="BL103" s="267"/>
      <c r="BM103" s="268"/>
      <c r="BN103" s="266" t="s">
        <v>173</v>
      </c>
      <c r="BO103" s="267"/>
      <c r="BP103" s="267"/>
      <c r="BQ103" s="267"/>
      <c r="BR103" s="267"/>
      <c r="BS103" s="267"/>
      <c r="BT103" s="267"/>
      <c r="BU103" s="267"/>
      <c r="BV103" s="267"/>
      <c r="BW103" s="267"/>
      <c r="BX103" s="267"/>
      <c r="BY103" s="267"/>
      <c r="BZ103" s="267"/>
      <c r="CA103" s="267"/>
      <c r="CB103" s="268"/>
    </row>
    <row r="104" spans="1:80" x14ac:dyDescent="0.2">
      <c r="A104" s="262" t="s">
        <v>111</v>
      </c>
      <c r="B104" s="263"/>
      <c r="C104" s="263"/>
      <c r="D104" s="264"/>
      <c r="E104" s="462"/>
      <c r="F104" s="463"/>
      <c r="G104" s="463"/>
      <c r="H104" s="463"/>
      <c r="I104" s="463"/>
      <c r="J104" s="463"/>
      <c r="K104" s="463"/>
      <c r="L104" s="463"/>
      <c r="M104" s="463"/>
      <c r="N104" s="463"/>
      <c r="O104" s="463"/>
      <c r="P104" s="463"/>
      <c r="Q104" s="463"/>
      <c r="R104" s="463"/>
      <c r="S104" s="463"/>
      <c r="T104" s="463"/>
      <c r="U104" s="463"/>
      <c r="V104" s="463"/>
      <c r="W104" s="463"/>
      <c r="X104" s="463"/>
      <c r="Y104" s="463"/>
      <c r="Z104" s="463"/>
      <c r="AA104" s="463"/>
      <c r="AB104" s="463"/>
      <c r="AC104" s="463"/>
      <c r="AD104" s="463"/>
      <c r="AE104" s="463"/>
      <c r="AF104" s="463"/>
      <c r="AG104" s="463"/>
      <c r="AH104" s="463"/>
      <c r="AI104" s="463"/>
      <c r="AJ104" s="463"/>
      <c r="AK104" s="463"/>
      <c r="AL104" s="463"/>
      <c r="AM104" s="463"/>
      <c r="AN104" s="463"/>
      <c r="AO104" s="463"/>
      <c r="AP104" s="463"/>
      <c r="AQ104" s="463"/>
      <c r="AR104" s="463"/>
      <c r="AS104" s="463"/>
      <c r="AT104" s="463"/>
      <c r="AU104" s="463"/>
      <c r="AV104" s="463"/>
      <c r="AW104" s="463"/>
      <c r="AX104" s="463"/>
      <c r="AY104" s="463"/>
      <c r="AZ104" s="463"/>
      <c r="BA104" s="463"/>
      <c r="BB104" s="463"/>
      <c r="BC104" s="464"/>
      <c r="BD104" s="262" t="s">
        <v>193</v>
      </c>
      <c r="BE104" s="263"/>
      <c r="BF104" s="263"/>
      <c r="BG104" s="263"/>
      <c r="BH104" s="263"/>
      <c r="BI104" s="263"/>
      <c r="BJ104" s="263"/>
      <c r="BK104" s="263"/>
      <c r="BL104" s="263"/>
      <c r="BM104" s="264"/>
      <c r="BN104" s="262" t="s">
        <v>194</v>
      </c>
      <c r="BO104" s="263"/>
      <c r="BP104" s="263"/>
      <c r="BQ104" s="263"/>
      <c r="BR104" s="263"/>
      <c r="BS104" s="263"/>
      <c r="BT104" s="263"/>
      <c r="BU104" s="263"/>
      <c r="BV104" s="263"/>
      <c r="BW104" s="263"/>
      <c r="BX104" s="263"/>
      <c r="BY104" s="263"/>
      <c r="BZ104" s="263"/>
      <c r="CA104" s="263"/>
      <c r="CB104" s="264"/>
    </row>
    <row r="105" spans="1:80" x14ac:dyDescent="0.2">
      <c r="A105" s="262"/>
      <c r="B105" s="263"/>
      <c r="C105" s="263"/>
      <c r="D105" s="264"/>
      <c r="E105" s="269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70"/>
      <c r="AS105" s="270"/>
      <c r="AT105" s="270"/>
      <c r="AU105" s="270"/>
      <c r="AV105" s="270"/>
      <c r="AW105" s="270"/>
      <c r="AX105" s="270"/>
      <c r="AY105" s="270"/>
      <c r="AZ105" s="270"/>
      <c r="BA105" s="270"/>
      <c r="BB105" s="270"/>
      <c r="BC105" s="271"/>
      <c r="BD105" s="262"/>
      <c r="BE105" s="263"/>
      <c r="BF105" s="263"/>
      <c r="BG105" s="263"/>
      <c r="BH105" s="263"/>
      <c r="BI105" s="263"/>
      <c r="BJ105" s="263"/>
      <c r="BK105" s="263"/>
      <c r="BL105" s="263"/>
      <c r="BM105" s="264"/>
      <c r="BN105" s="262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263"/>
      <c r="BY105" s="263"/>
      <c r="BZ105" s="263"/>
      <c r="CA105" s="263"/>
      <c r="CB105" s="264"/>
    </row>
    <row r="106" spans="1:80" x14ac:dyDescent="0.2">
      <c r="A106" s="290">
        <v>1</v>
      </c>
      <c r="B106" s="291"/>
      <c r="C106" s="291"/>
      <c r="D106" s="292"/>
      <c r="E106" s="290">
        <v>2</v>
      </c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1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2"/>
      <c r="BD106" s="290">
        <v>3</v>
      </c>
      <c r="BE106" s="291"/>
      <c r="BF106" s="291"/>
      <c r="BG106" s="291"/>
      <c r="BH106" s="291"/>
      <c r="BI106" s="291"/>
      <c r="BJ106" s="291"/>
      <c r="BK106" s="291"/>
      <c r="BL106" s="291"/>
      <c r="BM106" s="292"/>
      <c r="BN106" s="290">
        <v>4</v>
      </c>
      <c r="BO106" s="291"/>
      <c r="BP106" s="291"/>
      <c r="BQ106" s="291"/>
      <c r="BR106" s="291"/>
      <c r="BS106" s="291"/>
      <c r="BT106" s="291"/>
      <c r="BU106" s="291"/>
      <c r="BV106" s="291"/>
      <c r="BW106" s="291"/>
      <c r="BX106" s="291"/>
      <c r="BY106" s="291"/>
      <c r="BZ106" s="291"/>
      <c r="CA106" s="291"/>
      <c r="CB106" s="292"/>
    </row>
    <row r="107" spans="1:80" ht="24" customHeight="1" x14ac:dyDescent="0.2">
      <c r="A107" s="272">
        <v>1</v>
      </c>
      <c r="B107" s="273"/>
      <c r="C107" s="273"/>
      <c r="D107" s="274"/>
      <c r="E107" s="455" t="s">
        <v>439</v>
      </c>
      <c r="F107" s="456"/>
      <c r="G107" s="456"/>
      <c r="H107" s="456"/>
      <c r="I107" s="456"/>
      <c r="J107" s="456"/>
      <c r="K107" s="456"/>
      <c r="L107" s="456"/>
      <c r="M107" s="456"/>
      <c r="N107" s="456"/>
      <c r="O107" s="456"/>
      <c r="P107" s="456"/>
      <c r="Q107" s="456"/>
      <c r="R107" s="456"/>
      <c r="S107" s="456"/>
      <c r="T107" s="456"/>
      <c r="U107" s="456"/>
      <c r="V107" s="456"/>
      <c r="W107" s="456"/>
      <c r="X107" s="456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6"/>
      <c r="AM107" s="456"/>
      <c r="AN107" s="456"/>
      <c r="AO107" s="456"/>
      <c r="AP107" s="456"/>
      <c r="AQ107" s="456"/>
      <c r="AR107" s="456"/>
      <c r="AS107" s="456"/>
      <c r="AT107" s="456"/>
      <c r="AU107" s="456"/>
      <c r="AV107" s="456"/>
      <c r="AW107" s="456"/>
      <c r="AX107" s="456"/>
      <c r="AY107" s="456"/>
      <c r="AZ107" s="456"/>
      <c r="BA107" s="456"/>
      <c r="BB107" s="456"/>
      <c r="BC107" s="457"/>
      <c r="BD107" s="281"/>
      <c r="BE107" s="282"/>
      <c r="BF107" s="282"/>
      <c r="BG107" s="282"/>
      <c r="BH107" s="282"/>
      <c r="BI107" s="282"/>
      <c r="BJ107" s="282"/>
      <c r="BK107" s="282"/>
      <c r="BL107" s="282"/>
      <c r="BM107" s="283"/>
      <c r="BN107" s="408"/>
      <c r="BO107" s="409"/>
      <c r="BP107" s="409"/>
      <c r="BQ107" s="409"/>
      <c r="BR107" s="409"/>
      <c r="BS107" s="409"/>
      <c r="BT107" s="409"/>
      <c r="BU107" s="409"/>
      <c r="BV107" s="409"/>
      <c r="BW107" s="409"/>
      <c r="BX107" s="409"/>
      <c r="BY107" s="409"/>
      <c r="BZ107" s="409"/>
      <c r="CA107" s="409"/>
      <c r="CB107" s="410"/>
    </row>
    <row r="108" spans="1:80" hidden="1" x14ac:dyDescent="0.2">
      <c r="A108" s="272">
        <v>2</v>
      </c>
      <c r="B108" s="273"/>
      <c r="C108" s="273"/>
      <c r="D108" s="274"/>
      <c r="E108" s="404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  <c r="BC108" s="321"/>
      <c r="BD108" s="281"/>
      <c r="BE108" s="282"/>
      <c r="BF108" s="282"/>
      <c r="BG108" s="282"/>
      <c r="BH108" s="282"/>
      <c r="BI108" s="282"/>
      <c r="BJ108" s="282"/>
      <c r="BK108" s="282"/>
      <c r="BL108" s="282"/>
      <c r="BM108" s="283"/>
      <c r="BN108" s="408"/>
      <c r="BO108" s="409"/>
      <c r="BP108" s="409"/>
      <c r="BQ108" s="409"/>
      <c r="BR108" s="409"/>
      <c r="BS108" s="409"/>
      <c r="BT108" s="409"/>
      <c r="BU108" s="409"/>
      <c r="BV108" s="409"/>
      <c r="BW108" s="409"/>
      <c r="BX108" s="409"/>
      <c r="BY108" s="409"/>
      <c r="BZ108" s="409"/>
      <c r="CA108" s="409"/>
      <c r="CB108" s="410"/>
    </row>
    <row r="109" spans="1:80" x14ac:dyDescent="0.2">
      <c r="A109" s="391"/>
      <c r="B109" s="392"/>
      <c r="C109" s="392"/>
      <c r="D109" s="393"/>
      <c r="E109" s="305" t="s">
        <v>115</v>
      </c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7"/>
      <c r="BD109" s="352" t="s">
        <v>22</v>
      </c>
      <c r="BE109" s="353"/>
      <c r="BF109" s="353"/>
      <c r="BG109" s="353"/>
      <c r="BH109" s="353"/>
      <c r="BI109" s="353"/>
      <c r="BJ109" s="353"/>
      <c r="BK109" s="353"/>
      <c r="BL109" s="353"/>
      <c r="BM109" s="354"/>
      <c r="BN109" s="287">
        <f>SUM(BN107:CB108)</f>
        <v>0</v>
      </c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9"/>
    </row>
    <row r="110" spans="1:80" s="29" customFormat="1" x14ac:dyDescent="0.2">
      <c r="A110" s="58"/>
      <c r="B110" s="58"/>
      <c r="C110" s="58"/>
      <c r="D110" s="58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181"/>
      <c r="BE110" s="181"/>
      <c r="BF110" s="181"/>
      <c r="BG110" s="181"/>
      <c r="BH110" s="181"/>
      <c r="BI110" s="181"/>
      <c r="BJ110" s="181"/>
      <c r="BK110" s="181"/>
      <c r="BL110" s="181"/>
      <c r="BM110" s="181"/>
      <c r="BN110" s="182"/>
      <c r="BO110" s="182"/>
      <c r="BP110" s="182"/>
      <c r="BQ110" s="182"/>
      <c r="BR110" s="182"/>
      <c r="BS110" s="182"/>
      <c r="BT110" s="182"/>
      <c r="BU110" s="182"/>
      <c r="BV110" s="182"/>
      <c r="BW110" s="182"/>
      <c r="BX110" s="182"/>
      <c r="BY110" s="182"/>
      <c r="BZ110" s="182"/>
      <c r="CA110" s="182"/>
      <c r="CB110" s="182"/>
    </row>
    <row r="111" spans="1:80" ht="15.75" x14ac:dyDescent="0.25">
      <c r="A111" s="167" t="s">
        <v>108</v>
      </c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458" t="s">
        <v>491</v>
      </c>
      <c r="T111" s="458"/>
      <c r="U111" s="458"/>
      <c r="V111" s="458"/>
      <c r="W111" s="458"/>
      <c r="X111" s="458"/>
      <c r="Y111" s="458"/>
      <c r="Z111" s="458"/>
      <c r="AA111" s="458"/>
      <c r="AB111" s="458"/>
      <c r="AC111" s="458"/>
      <c r="AD111" s="458"/>
      <c r="AE111" s="458"/>
      <c r="AF111" s="458"/>
      <c r="AG111" s="458"/>
      <c r="AH111" s="458"/>
      <c r="AI111" s="458"/>
      <c r="AJ111" s="458"/>
      <c r="AK111" s="458"/>
      <c r="AL111" s="458"/>
      <c r="AM111" s="458"/>
      <c r="AN111" s="458"/>
      <c r="AO111" s="458"/>
      <c r="AP111" s="458"/>
      <c r="AQ111" s="458"/>
      <c r="AR111" s="458"/>
      <c r="AS111" s="458"/>
      <c r="AT111" s="458"/>
      <c r="AU111" s="458"/>
      <c r="AV111" s="458"/>
      <c r="AW111" s="458"/>
      <c r="AX111" s="458"/>
      <c r="AY111" s="458"/>
      <c r="AZ111" s="458"/>
      <c r="BA111" s="458"/>
      <c r="BB111" s="458"/>
      <c r="BC111" s="458"/>
      <c r="BD111" s="458"/>
      <c r="BE111" s="458"/>
      <c r="BF111" s="458"/>
      <c r="BG111" s="458"/>
      <c r="BH111" s="458"/>
      <c r="BI111" s="458"/>
      <c r="BJ111" s="458"/>
      <c r="BK111" s="458"/>
      <c r="BL111" s="458"/>
      <c r="BM111" s="458"/>
      <c r="BN111" s="458"/>
      <c r="BO111" s="458"/>
      <c r="BP111" s="458"/>
      <c r="BQ111" s="458"/>
      <c r="BR111" s="458"/>
      <c r="BS111" s="458"/>
      <c r="BT111" s="458"/>
      <c r="BU111" s="458"/>
      <c r="BV111" s="458"/>
      <c r="BW111" s="458"/>
      <c r="BX111" s="458"/>
      <c r="BY111" s="458"/>
      <c r="BZ111" s="458"/>
      <c r="CA111" s="458"/>
      <c r="CB111" s="458"/>
    </row>
    <row r="112" spans="1:80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</row>
    <row r="113" spans="1:80" x14ac:dyDescent="0.2">
      <c r="A113" s="266" t="s">
        <v>110</v>
      </c>
      <c r="B113" s="267"/>
      <c r="C113" s="267"/>
      <c r="D113" s="268"/>
      <c r="E113" s="266" t="s">
        <v>117</v>
      </c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7"/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7"/>
      <c r="BB113" s="267"/>
      <c r="BC113" s="268"/>
      <c r="BD113" s="266" t="s">
        <v>119</v>
      </c>
      <c r="BE113" s="267"/>
      <c r="BF113" s="267"/>
      <c r="BG113" s="267"/>
      <c r="BH113" s="267"/>
      <c r="BI113" s="267"/>
      <c r="BJ113" s="267"/>
      <c r="BK113" s="267"/>
      <c r="BL113" s="267"/>
      <c r="BM113" s="268"/>
      <c r="BN113" s="266" t="s">
        <v>173</v>
      </c>
      <c r="BO113" s="267"/>
      <c r="BP113" s="267"/>
      <c r="BQ113" s="267"/>
      <c r="BR113" s="267"/>
      <c r="BS113" s="267"/>
      <c r="BT113" s="267"/>
      <c r="BU113" s="267"/>
      <c r="BV113" s="267"/>
      <c r="BW113" s="267"/>
      <c r="BX113" s="267"/>
      <c r="BY113" s="267"/>
      <c r="BZ113" s="267"/>
      <c r="CA113" s="267"/>
      <c r="CB113" s="268"/>
    </row>
    <row r="114" spans="1:80" x14ac:dyDescent="0.2">
      <c r="A114" s="262" t="s">
        <v>111</v>
      </c>
      <c r="B114" s="263"/>
      <c r="C114" s="263"/>
      <c r="D114" s="264"/>
      <c r="E114" s="462"/>
      <c r="F114" s="463"/>
      <c r="G114" s="463"/>
      <c r="H114" s="463"/>
      <c r="I114" s="463"/>
      <c r="J114" s="463"/>
      <c r="K114" s="463"/>
      <c r="L114" s="463"/>
      <c r="M114" s="463"/>
      <c r="N114" s="463"/>
      <c r="O114" s="463"/>
      <c r="P114" s="463"/>
      <c r="Q114" s="463"/>
      <c r="R114" s="463"/>
      <c r="S114" s="463"/>
      <c r="T114" s="463"/>
      <c r="U114" s="463"/>
      <c r="V114" s="463"/>
      <c r="W114" s="463"/>
      <c r="X114" s="463"/>
      <c r="Y114" s="463"/>
      <c r="Z114" s="463"/>
      <c r="AA114" s="463"/>
      <c r="AB114" s="463"/>
      <c r="AC114" s="463"/>
      <c r="AD114" s="463"/>
      <c r="AE114" s="463"/>
      <c r="AF114" s="463"/>
      <c r="AG114" s="463"/>
      <c r="AH114" s="463"/>
      <c r="AI114" s="463"/>
      <c r="AJ114" s="463"/>
      <c r="AK114" s="463"/>
      <c r="AL114" s="463"/>
      <c r="AM114" s="463"/>
      <c r="AN114" s="463"/>
      <c r="AO114" s="463"/>
      <c r="AP114" s="463"/>
      <c r="AQ114" s="463"/>
      <c r="AR114" s="463"/>
      <c r="AS114" s="463"/>
      <c r="AT114" s="463"/>
      <c r="AU114" s="463"/>
      <c r="AV114" s="463"/>
      <c r="AW114" s="463"/>
      <c r="AX114" s="463"/>
      <c r="AY114" s="463"/>
      <c r="AZ114" s="463"/>
      <c r="BA114" s="463"/>
      <c r="BB114" s="463"/>
      <c r="BC114" s="464"/>
      <c r="BD114" s="262" t="s">
        <v>193</v>
      </c>
      <c r="BE114" s="263"/>
      <c r="BF114" s="263"/>
      <c r="BG114" s="263"/>
      <c r="BH114" s="263"/>
      <c r="BI114" s="263"/>
      <c r="BJ114" s="263"/>
      <c r="BK114" s="263"/>
      <c r="BL114" s="263"/>
      <c r="BM114" s="264"/>
      <c r="BN114" s="262" t="s">
        <v>194</v>
      </c>
      <c r="BO114" s="263"/>
      <c r="BP114" s="263"/>
      <c r="BQ114" s="263"/>
      <c r="BR114" s="263"/>
      <c r="BS114" s="263"/>
      <c r="BT114" s="263"/>
      <c r="BU114" s="263"/>
      <c r="BV114" s="263"/>
      <c r="BW114" s="263"/>
      <c r="BX114" s="263"/>
      <c r="BY114" s="263"/>
      <c r="BZ114" s="263"/>
      <c r="CA114" s="263"/>
      <c r="CB114" s="264"/>
    </row>
    <row r="115" spans="1:80" x14ac:dyDescent="0.2">
      <c r="A115" s="262"/>
      <c r="B115" s="263"/>
      <c r="C115" s="263"/>
      <c r="D115" s="264"/>
      <c r="E115" s="269"/>
      <c r="F115" s="270"/>
      <c r="G115" s="270"/>
      <c r="H115" s="270"/>
      <c r="I115" s="270"/>
      <c r="J115" s="270"/>
      <c r="K115" s="270"/>
      <c r="L115" s="270"/>
      <c r="M115" s="270"/>
      <c r="N115" s="270"/>
      <c r="O115" s="270"/>
      <c r="P115" s="270"/>
      <c r="Q115" s="270"/>
      <c r="R115" s="270"/>
      <c r="S115" s="270"/>
      <c r="T115" s="270"/>
      <c r="U115" s="270"/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0"/>
      <c r="AH115" s="270"/>
      <c r="AI115" s="270"/>
      <c r="AJ115" s="270"/>
      <c r="AK115" s="270"/>
      <c r="AL115" s="270"/>
      <c r="AM115" s="270"/>
      <c r="AN115" s="270"/>
      <c r="AO115" s="270"/>
      <c r="AP115" s="270"/>
      <c r="AQ115" s="270"/>
      <c r="AR115" s="270"/>
      <c r="AS115" s="270"/>
      <c r="AT115" s="270"/>
      <c r="AU115" s="270"/>
      <c r="AV115" s="270"/>
      <c r="AW115" s="270"/>
      <c r="AX115" s="270"/>
      <c r="AY115" s="270"/>
      <c r="AZ115" s="270"/>
      <c r="BA115" s="270"/>
      <c r="BB115" s="270"/>
      <c r="BC115" s="271"/>
      <c r="BD115" s="262"/>
      <c r="BE115" s="263"/>
      <c r="BF115" s="263"/>
      <c r="BG115" s="263"/>
      <c r="BH115" s="263"/>
      <c r="BI115" s="263"/>
      <c r="BJ115" s="263"/>
      <c r="BK115" s="263"/>
      <c r="BL115" s="263"/>
      <c r="BM115" s="264"/>
      <c r="BN115" s="262"/>
      <c r="BO115" s="263"/>
      <c r="BP115" s="263"/>
      <c r="BQ115" s="263"/>
      <c r="BR115" s="263"/>
      <c r="BS115" s="263"/>
      <c r="BT115" s="263"/>
      <c r="BU115" s="263"/>
      <c r="BV115" s="263"/>
      <c r="BW115" s="263"/>
      <c r="BX115" s="263"/>
      <c r="BY115" s="263"/>
      <c r="BZ115" s="263"/>
      <c r="CA115" s="263"/>
      <c r="CB115" s="264"/>
    </row>
    <row r="116" spans="1:80" x14ac:dyDescent="0.2">
      <c r="A116" s="290">
        <v>1</v>
      </c>
      <c r="B116" s="291"/>
      <c r="C116" s="291"/>
      <c r="D116" s="292"/>
      <c r="E116" s="290">
        <v>2</v>
      </c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1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2"/>
      <c r="BD116" s="290">
        <v>3</v>
      </c>
      <c r="BE116" s="291"/>
      <c r="BF116" s="291"/>
      <c r="BG116" s="291"/>
      <c r="BH116" s="291"/>
      <c r="BI116" s="291"/>
      <c r="BJ116" s="291"/>
      <c r="BK116" s="291"/>
      <c r="BL116" s="291"/>
      <c r="BM116" s="292"/>
      <c r="BN116" s="290">
        <v>4</v>
      </c>
      <c r="BO116" s="291"/>
      <c r="BP116" s="291"/>
      <c r="BQ116" s="291"/>
      <c r="BR116" s="291"/>
      <c r="BS116" s="291"/>
      <c r="BT116" s="291"/>
      <c r="BU116" s="291"/>
      <c r="BV116" s="291"/>
      <c r="BW116" s="291"/>
      <c r="BX116" s="291"/>
      <c r="BY116" s="291"/>
      <c r="BZ116" s="291"/>
      <c r="CA116" s="291"/>
      <c r="CB116" s="292"/>
    </row>
    <row r="117" spans="1:80" ht="24" customHeight="1" x14ac:dyDescent="0.2">
      <c r="A117" s="272">
        <v>1</v>
      </c>
      <c r="B117" s="273"/>
      <c r="C117" s="273"/>
      <c r="D117" s="274"/>
      <c r="E117" s="455" t="s">
        <v>489</v>
      </c>
      <c r="F117" s="456"/>
      <c r="G117" s="456"/>
      <c r="H117" s="456"/>
      <c r="I117" s="456"/>
      <c r="J117" s="456"/>
      <c r="K117" s="456"/>
      <c r="L117" s="456"/>
      <c r="M117" s="456"/>
      <c r="N117" s="456"/>
      <c r="O117" s="456"/>
      <c r="P117" s="456"/>
      <c r="Q117" s="456"/>
      <c r="R117" s="456"/>
      <c r="S117" s="456"/>
      <c r="T117" s="456"/>
      <c r="U117" s="456"/>
      <c r="V117" s="456"/>
      <c r="W117" s="456"/>
      <c r="X117" s="456"/>
      <c r="Y117" s="456"/>
      <c r="Z117" s="456"/>
      <c r="AA117" s="456"/>
      <c r="AB117" s="456"/>
      <c r="AC117" s="456"/>
      <c r="AD117" s="456"/>
      <c r="AE117" s="456"/>
      <c r="AF117" s="456"/>
      <c r="AG117" s="456"/>
      <c r="AH117" s="456"/>
      <c r="AI117" s="456"/>
      <c r="AJ117" s="456"/>
      <c r="AK117" s="456"/>
      <c r="AL117" s="456"/>
      <c r="AM117" s="456"/>
      <c r="AN117" s="456"/>
      <c r="AO117" s="456"/>
      <c r="AP117" s="456"/>
      <c r="AQ117" s="456"/>
      <c r="AR117" s="456"/>
      <c r="AS117" s="456"/>
      <c r="AT117" s="456"/>
      <c r="AU117" s="456"/>
      <c r="AV117" s="456"/>
      <c r="AW117" s="456"/>
      <c r="AX117" s="456"/>
      <c r="AY117" s="456"/>
      <c r="AZ117" s="456"/>
      <c r="BA117" s="456"/>
      <c r="BB117" s="456"/>
      <c r="BC117" s="457"/>
      <c r="BD117" s="281"/>
      <c r="BE117" s="282"/>
      <c r="BF117" s="282"/>
      <c r="BG117" s="282"/>
      <c r="BH117" s="282"/>
      <c r="BI117" s="282"/>
      <c r="BJ117" s="282"/>
      <c r="BK117" s="282"/>
      <c r="BL117" s="282"/>
      <c r="BM117" s="283"/>
      <c r="BN117" s="408"/>
      <c r="BO117" s="409"/>
      <c r="BP117" s="409"/>
      <c r="BQ117" s="409"/>
      <c r="BR117" s="409"/>
      <c r="BS117" s="409"/>
      <c r="BT117" s="409"/>
      <c r="BU117" s="409"/>
      <c r="BV117" s="409"/>
      <c r="BW117" s="409"/>
      <c r="BX117" s="409"/>
      <c r="BY117" s="409"/>
      <c r="BZ117" s="409"/>
      <c r="CA117" s="409"/>
      <c r="CB117" s="410"/>
    </row>
    <row r="118" spans="1:80" ht="25.5" customHeight="1" x14ac:dyDescent="0.2">
      <c r="A118" s="272">
        <v>2</v>
      </c>
      <c r="B118" s="273"/>
      <c r="C118" s="273"/>
      <c r="D118" s="274"/>
      <c r="E118" s="455" t="s">
        <v>490</v>
      </c>
      <c r="F118" s="456"/>
      <c r="G118" s="456"/>
      <c r="H118" s="456"/>
      <c r="I118" s="456"/>
      <c r="J118" s="456"/>
      <c r="K118" s="456"/>
      <c r="L118" s="456"/>
      <c r="M118" s="456"/>
      <c r="N118" s="456"/>
      <c r="O118" s="456"/>
      <c r="P118" s="456"/>
      <c r="Q118" s="456"/>
      <c r="R118" s="456"/>
      <c r="S118" s="456"/>
      <c r="T118" s="456"/>
      <c r="U118" s="456"/>
      <c r="V118" s="456"/>
      <c r="W118" s="456"/>
      <c r="X118" s="456"/>
      <c r="Y118" s="456"/>
      <c r="Z118" s="456"/>
      <c r="AA118" s="456"/>
      <c r="AB118" s="456"/>
      <c r="AC118" s="456"/>
      <c r="AD118" s="456"/>
      <c r="AE118" s="456"/>
      <c r="AF118" s="456"/>
      <c r="AG118" s="456"/>
      <c r="AH118" s="456"/>
      <c r="AI118" s="456"/>
      <c r="AJ118" s="456"/>
      <c r="AK118" s="456"/>
      <c r="AL118" s="456"/>
      <c r="AM118" s="456"/>
      <c r="AN118" s="456"/>
      <c r="AO118" s="456"/>
      <c r="AP118" s="456"/>
      <c r="AQ118" s="456"/>
      <c r="AR118" s="456"/>
      <c r="AS118" s="456"/>
      <c r="AT118" s="456"/>
      <c r="AU118" s="456"/>
      <c r="AV118" s="456"/>
      <c r="AW118" s="456"/>
      <c r="AX118" s="456"/>
      <c r="AY118" s="456"/>
      <c r="AZ118" s="456"/>
      <c r="BA118" s="456"/>
      <c r="BB118" s="456"/>
      <c r="BC118" s="457"/>
      <c r="BD118" s="281"/>
      <c r="BE118" s="282"/>
      <c r="BF118" s="282"/>
      <c r="BG118" s="282"/>
      <c r="BH118" s="282"/>
      <c r="BI118" s="282"/>
      <c r="BJ118" s="282"/>
      <c r="BK118" s="282"/>
      <c r="BL118" s="282"/>
      <c r="BM118" s="283"/>
      <c r="BN118" s="408"/>
      <c r="BO118" s="409"/>
      <c r="BP118" s="409"/>
      <c r="BQ118" s="409"/>
      <c r="BR118" s="409"/>
      <c r="BS118" s="409"/>
      <c r="BT118" s="409"/>
      <c r="BU118" s="409"/>
      <c r="BV118" s="409"/>
      <c r="BW118" s="409"/>
      <c r="BX118" s="409"/>
      <c r="BY118" s="409"/>
      <c r="BZ118" s="409"/>
      <c r="CA118" s="409"/>
      <c r="CB118" s="410"/>
    </row>
    <row r="119" spans="1:80" x14ac:dyDescent="0.2">
      <c r="A119" s="391"/>
      <c r="B119" s="392"/>
      <c r="C119" s="392"/>
      <c r="D119" s="393"/>
      <c r="E119" s="305" t="s">
        <v>115</v>
      </c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7"/>
      <c r="BD119" s="352" t="s">
        <v>22</v>
      </c>
      <c r="BE119" s="353"/>
      <c r="BF119" s="353"/>
      <c r="BG119" s="353"/>
      <c r="BH119" s="353"/>
      <c r="BI119" s="353"/>
      <c r="BJ119" s="353"/>
      <c r="BK119" s="353"/>
      <c r="BL119" s="353"/>
      <c r="BM119" s="354"/>
      <c r="BN119" s="287">
        <f>SUM(BN117:CB118)</f>
        <v>0</v>
      </c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9"/>
    </row>
    <row r="120" spans="1:80" x14ac:dyDescent="0.2">
      <c r="A120" s="58"/>
      <c r="B120" s="58"/>
      <c r="C120" s="58"/>
      <c r="D120" s="58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</row>
    <row r="121" spans="1:80" s="167" customFormat="1" ht="15" customHeight="1" x14ac:dyDescent="0.25">
      <c r="A121" s="167" t="s">
        <v>108</v>
      </c>
      <c r="S121" s="458" t="s">
        <v>393</v>
      </c>
      <c r="T121" s="458"/>
      <c r="U121" s="458"/>
      <c r="V121" s="458"/>
      <c r="W121" s="458"/>
      <c r="X121" s="458"/>
      <c r="Y121" s="458"/>
      <c r="Z121" s="458"/>
      <c r="AA121" s="458"/>
      <c r="AB121" s="458"/>
      <c r="AC121" s="458"/>
      <c r="AD121" s="458"/>
      <c r="AE121" s="458"/>
      <c r="AF121" s="458"/>
      <c r="AG121" s="458"/>
      <c r="AH121" s="458"/>
      <c r="AI121" s="458"/>
      <c r="AJ121" s="458"/>
      <c r="AK121" s="458"/>
      <c r="AL121" s="458"/>
      <c r="AM121" s="458"/>
      <c r="AN121" s="458"/>
      <c r="AO121" s="458"/>
      <c r="AP121" s="458"/>
      <c r="AQ121" s="458"/>
      <c r="AR121" s="458"/>
      <c r="AS121" s="458"/>
      <c r="AT121" s="458"/>
      <c r="AU121" s="458"/>
      <c r="AV121" s="458"/>
      <c r="AW121" s="458"/>
      <c r="AX121" s="458"/>
      <c r="AY121" s="458"/>
      <c r="AZ121" s="458"/>
      <c r="BA121" s="458"/>
      <c r="BB121" s="458"/>
      <c r="BC121" s="458"/>
      <c r="BD121" s="458"/>
      <c r="BE121" s="458"/>
      <c r="BF121" s="458"/>
      <c r="BG121" s="458"/>
      <c r="BH121" s="458"/>
      <c r="BI121" s="458"/>
      <c r="BJ121" s="458"/>
      <c r="BK121" s="458"/>
      <c r="BL121" s="458"/>
      <c r="BM121" s="458"/>
      <c r="BN121" s="458"/>
      <c r="BO121" s="458"/>
      <c r="BP121" s="458"/>
      <c r="BQ121" s="458"/>
      <c r="BR121" s="458"/>
      <c r="BS121" s="458"/>
      <c r="BT121" s="458"/>
      <c r="BU121" s="458"/>
      <c r="BV121" s="458"/>
      <c r="BW121" s="458"/>
      <c r="BX121" s="458"/>
      <c r="BY121" s="458"/>
      <c r="BZ121" s="458"/>
      <c r="CA121" s="458"/>
      <c r="CB121" s="458"/>
    </row>
    <row r="122" spans="1:80" s="23" customFormat="1" ht="9.75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</row>
    <row r="123" spans="1:80" x14ac:dyDescent="0.2">
      <c r="A123" s="266" t="s">
        <v>110</v>
      </c>
      <c r="B123" s="267"/>
      <c r="C123" s="267"/>
      <c r="D123" s="268"/>
      <c r="E123" s="266" t="s">
        <v>117</v>
      </c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I123" s="267"/>
      <c r="AJ123" s="267"/>
      <c r="AK123" s="267"/>
      <c r="AL123" s="267"/>
      <c r="AM123" s="267"/>
      <c r="AN123" s="267"/>
      <c r="AO123" s="267"/>
      <c r="AP123" s="267"/>
      <c r="AQ123" s="267"/>
      <c r="AR123" s="267"/>
      <c r="AS123" s="267"/>
      <c r="AT123" s="267"/>
      <c r="AU123" s="267"/>
      <c r="AV123" s="267"/>
      <c r="AW123" s="267"/>
      <c r="AX123" s="267"/>
      <c r="AY123" s="267"/>
      <c r="AZ123" s="267"/>
      <c r="BA123" s="267"/>
      <c r="BB123" s="267"/>
      <c r="BC123" s="268"/>
      <c r="BD123" s="266" t="s">
        <v>119</v>
      </c>
      <c r="BE123" s="267"/>
      <c r="BF123" s="267"/>
      <c r="BG123" s="267"/>
      <c r="BH123" s="267"/>
      <c r="BI123" s="267"/>
      <c r="BJ123" s="267"/>
      <c r="BK123" s="267"/>
      <c r="BL123" s="267"/>
      <c r="BM123" s="268"/>
      <c r="BN123" s="266" t="s">
        <v>173</v>
      </c>
      <c r="BO123" s="267"/>
      <c r="BP123" s="267"/>
      <c r="BQ123" s="267"/>
      <c r="BR123" s="267"/>
      <c r="BS123" s="267"/>
      <c r="BT123" s="267"/>
      <c r="BU123" s="267"/>
      <c r="BV123" s="267"/>
      <c r="BW123" s="267"/>
      <c r="BX123" s="267"/>
      <c r="BY123" s="267"/>
      <c r="BZ123" s="267"/>
      <c r="CA123" s="267"/>
      <c r="CB123" s="268"/>
    </row>
    <row r="124" spans="1:80" x14ac:dyDescent="0.2">
      <c r="A124" s="262" t="s">
        <v>111</v>
      </c>
      <c r="B124" s="263"/>
      <c r="C124" s="263"/>
      <c r="D124" s="264"/>
      <c r="E124" s="462"/>
      <c r="F124" s="463"/>
      <c r="G124" s="463"/>
      <c r="H124" s="463"/>
      <c r="I124" s="463"/>
      <c r="J124" s="463"/>
      <c r="K124" s="463"/>
      <c r="L124" s="463"/>
      <c r="M124" s="463"/>
      <c r="N124" s="463"/>
      <c r="O124" s="463"/>
      <c r="P124" s="463"/>
      <c r="Q124" s="463"/>
      <c r="R124" s="463"/>
      <c r="S124" s="463"/>
      <c r="T124" s="463"/>
      <c r="U124" s="463"/>
      <c r="V124" s="463"/>
      <c r="W124" s="463"/>
      <c r="X124" s="463"/>
      <c r="Y124" s="463"/>
      <c r="Z124" s="463"/>
      <c r="AA124" s="463"/>
      <c r="AB124" s="463"/>
      <c r="AC124" s="463"/>
      <c r="AD124" s="463"/>
      <c r="AE124" s="463"/>
      <c r="AF124" s="463"/>
      <c r="AG124" s="463"/>
      <c r="AH124" s="463"/>
      <c r="AI124" s="463"/>
      <c r="AJ124" s="463"/>
      <c r="AK124" s="463"/>
      <c r="AL124" s="463"/>
      <c r="AM124" s="463"/>
      <c r="AN124" s="463"/>
      <c r="AO124" s="463"/>
      <c r="AP124" s="463"/>
      <c r="AQ124" s="463"/>
      <c r="AR124" s="463"/>
      <c r="AS124" s="463"/>
      <c r="AT124" s="463"/>
      <c r="AU124" s="463"/>
      <c r="AV124" s="463"/>
      <c r="AW124" s="463"/>
      <c r="AX124" s="463"/>
      <c r="AY124" s="463"/>
      <c r="AZ124" s="463"/>
      <c r="BA124" s="463"/>
      <c r="BB124" s="463"/>
      <c r="BC124" s="464"/>
      <c r="BD124" s="262" t="s">
        <v>193</v>
      </c>
      <c r="BE124" s="263"/>
      <c r="BF124" s="263"/>
      <c r="BG124" s="263"/>
      <c r="BH124" s="263"/>
      <c r="BI124" s="263"/>
      <c r="BJ124" s="263"/>
      <c r="BK124" s="263"/>
      <c r="BL124" s="263"/>
      <c r="BM124" s="264"/>
      <c r="BN124" s="262" t="s">
        <v>194</v>
      </c>
      <c r="BO124" s="263"/>
      <c r="BP124" s="263"/>
      <c r="BQ124" s="263"/>
      <c r="BR124" s="263"/>
      <c r="BS124" s="263"/>
      <c r="BT124" s="263"/>
      <c r="BU124" s="263"/>
      <c r="BV124" s="263"/>
      <c r="BW124" s="263"/>
      <c r="BX124" s="263"/>
      <c r="BY124" s="263"/>
      <c r="BZ124" s="263"/>
      <c r="CA124" s="263"/>
      <c r="CB124" s="264"/>
    </row>
    <row r="125" spans="1:80" x14ac:dyDescent="0.2">
      <c r="A125" s="262"/>
      <c r="B125" s="263"/>
      <c r="C125" s="263"/>
      <c r="D125" s="264"/>
      <c r="E125" s="269"/>
      <c r="F125" s="270"/>
      <c r="G125" s="270"/>
      <c r="H125" s="270"/>
      <c r="I125" s="270"/>
      <c r="J125" s="270"/>
      <c r="K125" s="270"/>
      <c r="L125" s="270"/>
      <c r="M125" s="270"/>
      <c r="N125" s="270"/>
      <c r="O125" s="270"/>
      <c r="P125" s="270"/>
      <c r="Q125" s="270"/>
      <c r="R125" s="270"/>
      <c r="S125" s="270"/>
      <c r="T125" s="270"/>
      <c r="U125" s="270"/>
      <c r="V125" s="270"/>
      <c r="W125" s="270"/>
      <c r="X125" s="270"/>
      <c r="Y125" s="270"/>
      <c r="Z125" s="270"/>
      <c r="AA125" s="270"/>
      <c r="AB125" s="270"/>
      <c r="AC125" s="270"/>
      <c r="AD125" s="270"/>
      <c r="AE125" s="270"/>
      <c r="AF125" s="270"/>
      <c r="AG125" s="270"/>
      <c r="AH125" s="270"/>
      <c r="AI125" s="270"/>
      <c r="AJ125" s="270"/>
      <c r="AK125" s="270"/>
      <c r="AL125" s="270"/>
      <c r="AM125" s="270"/>
      <c r="AN125" s="270"/>
      <c r="AO125" s="270"/>
      <c r="AP125" s="270"/>
      <c r="AQ125" s="270"/>
      <c r="AR125" s="270"/>
      <c r="AS125" s="270"/>
      <c r="AT125" s="270"/>
      <c r="AU125" s="270"/>
      <c r="AV125" s="270"/>
      <c r="AW125" s="270"/>
      <c r="AX125" s="270"/>
      <c r="AY125" s="270"/>
      <c r="AZ125" s="270"/>
      <c r="BA125" s="270"/>
      <c r="BB125" s="270"/>
      <c r="BC125" s="271"/>
      <c r="BD125" s="262"/>
      <c r="BE125" s="263"/>
      <c r="BF125" s="263"/>
      <c r="BG125" s="263"/>
      <c r="BH125" s="263"/>
      <c r="BI125" s="263"/>
      <c r="BJ125" s="263"/>
      <c r="BK125" s="263"/>
      <c r="BL125" s="263"/>
      <c r="BM125" s="264"/>
      <c r="BN125" s="262"/>
      <c r="BO125" s="263"/>
      <c r="BP125" s="263"/>
      <c r="BQ125" s="263"/>
      <c r="BR125" s="263"/>
      <c r="BS125" s="263"/>
      <c r="BT125" s="263"/>
      <c r="BU125" s="263"/>
      <c r="BV125" s="263"/>
      <c r="BW125" s="263"/>
      <c r="BX125" s="263"/>
      <c r="BY125" s="263"/>
      <c r="BZ125" s="263"/>
      <c r="CA125" s="263"/>
      <c r="CB125" s="264"/>
    </row>
    <row r="126" spans="1:80" x14ac:dyDescent="0.2">
      <c r="A126" s="290">
        <v>1</v>
      </c>
      <c r="B126" s="291"/>
      <c r="C126" s="291"/>
      <c r="D126" s="292"/>
      <c r="E126" s="290">
        <v>2</v>
      </c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  <c r="AO126" s="291"/>
      <c r="AP126" s="291"/>
      <c r="AQ126" s="291"/>
      <c r="AR126" s="291"/>
      <c r="AS126" s="291"/>
      <c r="AT126" s="291"/>
      <c r="AU126" s="291"/>
      <c r="AV126" s="291"/>
      <c r="AW126" s="291"/>
      <c r="AX126" s="291"/>
      <c r="AY126" s="291"/>
      <c r="AZ126" s="291"/>
      <c r="BA126" s="291"/>
      <c r="BB126" s="291"/>
      <c r="BC126" s="292"/>
      <c r="BD126" s="290">
        <v>3</v>
      </c>
      <c r="BE126" s="291"/>
      <c r="BF126" s="291"/>
      <c r="BG126" s="291"/>
      <c r="BH126" s="291"/>
      <c r="BI126" s="291"/>
      <c r="BJ126" s="291"/>
      <c r="BK126" s="291"/>
      <c r="BL126" s="291"/>
      <c r="BM126" s="292"/>
      <c r="BN126" s="290">
        <v>4</v>
      </c>
      <c r="BO126" s="291"/>
      <c r="BP126" s="291"/>
      <c r="BQ126" s="291"/>
      <c r="BR126" s="291"/>
      <c r="BS126" s="291"/>
      <c r="BT126" s="291"/>
      <c r="BU126" s="291"/>
      <c r="BV126" s="291"/>
      <c r="BW126" s="291"/>
      <c r="BX126" s="291"/>
      <c r="BY126" s="291"/>
      <c r="BZ126" s="291"/>
      <c r="CA126" s="291"/>
      <c r="CB126" s="292"/>
    </row>
    <row r="127" spans="1:80" ht="26.25" customHeight="1" x14ac:dyDescent="0.2">
      <c r="A127" s="272">
        <v>1</v>
      </c>
      <c r="B127" s="273"/>
      <c r="C127" s="273"/>
      <c r="D127" s="274"/>
      <c r="E127" s="455" t="s">
        <v>492</v>
      </c>
      <c r="F127" s="456"/>
      <c r="G127" s="456"/>
      <c r="H127" s="456"/>
      <c r="I127" s="456"/>
      <c r="J127" s="456"/>
      <c r="K127" s="456"/>
      <c r="L127" s="456"/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6"/>
      <c r="AM127" s="456"/>
      <c r="AN127" s="456"/>
      <c r="AO127" s="456"/>
      <c r="AP127" s="456"/>
      <c r="AQ127" s="456"/>
      <c r="AR127" s="456"/>
      <c r="AS127" s="456"/>
      <c r="AT127" s="456"/>
      <c r="AU127" s="456"/>
      <c r="AV127" s="456"/>
      <c r="AW127" s="456"/>
      <c r="AX127" s="456"/>
      <c r="AY127" s="456"/>
      <c r="AZ127" s="456"/>
      <c r="BA127" s="456"/>
      <c r="BB127" s="456"/>
      <c r="BC127" s="457"/>
      <c r="BD127" s="281"/>
      <c r="BE127" s="282"/>
      <c r="BF127" s="282"/>
      <c r="BG127" s="282"/>
      <c r="BH127" s="282"/>
      <c r="BI127" s="282"/>
      <c r="BJ127" s="282"/>
      <c r="BK127" s="282"/>
      <c r="BL127" s="282"/>
      <c r="BM127" s="283"/>
      <c r="BN127" s="408"/>
      <c r="BO127" s="409"/>
      <c r="BP127" s="409"/>
      <c r="BQ127" s="409"/>
      <c r="BR127" s="409"/>
      <c r="BS127" s="409"/>
      <c r="BT127" s="409"/>
      <c r="BU127" s="409"/>
      <c r="BV127" s="409"/>
      <c r="BW127" s="409"/>
      <c r="BX127" s="409"/>
      <c r="BY127" s="409"/>
      <c r="BZ127" s="409"/>
      <c r="CA127" s="409"/>
      <c r="CB127" s="410"/>
    </row>
    <row r="128" spans="1:80" ht="12.75" hidden="1" customHeight="1" x14ac:dyDescent="0.2">
      <c r="A128" s="272">
        <v>2</v>
      </c>
      <c r="B128" s="273"/>
      <c r="C128" s="273"/>
      <c r="D128" s="274"/>
      <c r="E128" s="404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  <c r="BC128" s="321"/>
      <c r="BD128" s="281"/>
      <c r="BE128" s="282"/>
      <c r="BF128" s="282"/>
      <c r="BG128" s="282"/>
      <c r="BH128" s="282"/>
      <c r="BI128" s="282"/>
      <c r="BJ128" s="282"/>
      <c r="BK128" s="282"/>
      <c r="BL128" s="282"/>
      <c r="BM128" s="283"/>
      <c r="BN128" s="408"/>
      <c r="BO128" s="409"/>
      <c r="BP128" s="409"/>
      <c r="BQ128" s="409"/>
      <c r="BR128" s="409"/>
      <c r="BS128" s="409"/>
      <c r="BT128" s="409"/>
      <c r="BU128" s="409"/>
      <c r="BV128" s="409"/>
      <c r="BW128" s="409"/>
      <c r="BX128" s="409"/>
      <c r="BY128" s="409"/>
      <c r="BZ128" s="409"/>
      <c r="CA128" s="409"/>
      <c r="CB128" s="410"/>
    </row>
    <row r="129" spans="1:80" ht="12.75" hidden="1" customHeight="1" x14ac:dyDescent="0.2">
      <c r="A129" s="272">
        <v>5</v>
      </c>
      <c r="B129" s="273"/>
      <c r="C129" s="273"/>
      <c r="D129" s="274"/>
      <c r="E129" s="319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  <c r="BA129" s="320"/>
      <c r="BB129" s="320"/>
      <c r="BC129" s="321"/>
      <c r="BD129" s="281"/>
      <c r="BE129" s="282"/>
      <c r="BF129" s="282"/>
      <c r="BG129" s="282"/>
      <c r="BH129" s="282"/>
      <c r="BI129" s="282"/>
      <c r="BJ129" s="282"/>
      <c r="BK129" s="282"/>
      <c r="BL129" s="282"/>
      <c r="BM129" s="283"/>
      <c r="BN129" s="398"/>
      <c r="BO129" s="399"/>
      <c r="BP129" s="399"/>
      <c r="BQ129" s="399"/>
      <c r="BR129" s="399"/>
      <c r="BS129" s="399"/>
      <c r="BT129" s="399"/>
      <c r="BU129" s="399"/>
      <c r="BV129" s="399"/>
      <c r="BW129" s="399"/>
      <c r="BX129" s="399"/>
      <c r="BY129" s="399"/>
      <c r="BZ129" s="399"/>
      <c r="CA129" s="399"/>
      <c r="CB129" s="400"/>
    </row>
    <row r="130" spans="1:80" ht="12.75" hidden="1" customHeight="1" x14ac:dyDescent="0.2">
      <c r="A130" s="272">
        <v>6</v>
      </c>
      <c r="B130" s="273"/>
      <c r="C130" s="273"/>
      <c r="D130" s="274"/>
      <c r="E130" s="319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  <c r="BC130" s="321"/>
      <c r="BD130" s="281"/>
      <c r="BE130" s="282"/>
      <c r="BF130" s="282"/>
      <c r="BG130" s="282"/>
      <c r="BH130" s="282"/>
      <c r="BI130" s="282"/>
      <c r="BJ130" s="282"/>
      <c r="BK130" s="282"/>
      <c r="BL130" s="282"/>
      <c r="BM130" s="283"/>
      <c r="BN130" s="398"/>
      <c r="BO130" s="399"/>
      <c r="BP130" s="399"/>
      <c r="BQ130" s="399"/>
      <c r="BR130" s="399"/>
      <c r="BS130" s="399"/>
      <c r="BT130" s="399"/>
      <c r="BU130" s="399"/>
      <c r="BV130" s="399"/>
      <c r="BW130" s="399"/>
      <c r="BX130" s="399"/>
      <c r="BY130" s="399"/>
      <c r="BZ130" s="399"/>
      <c r="CA130" s="399"/>
      <c r="CB130" s="400"/>
    </row>
    <row r="131" spans="1:80" ht="12.75" hidden="1" customHeight="1" x14ac:dyDescent="0.2">
      <c r="A131" s="272">
        <v>7</v>
      </c>
      <c r="B131" s="273"/>
      <c r="C131" s="273"/>
      <c r="D131" s="274"/>
      <c r="E131" s="319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  <c r="BC131" s="321"/>
      <c r="BD131" s="281"/>
      <c r="BE131" s="282"/>
      <c r="BF131" s="282"/>
      <c r="BG131" s="282"/>
      <c r="BH131" s="282"/>
      <c r="BI131" s="282"/>
      <c r="BJ131" s="282"/>
      <c r="BK131" s="282"/>
      <c r="BL131" s="282"/>
      <c r="BM131" s="283"/>
      <c r="BN131" s="398"/>
      <c r="BO131" s="399"/>
      <c r="BP131" s="399"/>
      <c r="BQ131" s="399"/>
      <c r="BR131" s="399"/>
      <c r="BS131" s="399"/>
      <c r="BT131" s="399"/>
      <c r="BU131" s="399"/>
      <c r="BV131" s="399"/>
      <c r="BW131" s="399"/>
      <c r="BX131" s="399"/>
      <c r="BY131" s="399"/>
      <c r="BZ131" s="399"/>
      <c r="CA131" s="399"/>
      <c r="CB131" s="400"/>
    </row>
    <row r="132" spans="1:80" ht="12.75" hidden="1" customHeight="1" x14ac:dyDescent="0.2">
      <c r="A132" s="272">
        <v>8</v>
      </c>
      <c r="B132" s="273"/>
      <c r="C132" s="273"/>
      <c r="D132" s="274"/>
      <c r="E132" s="319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  <c r="BC132" s="321"/>
      <c r="BD132" s="281"/>
      <c r="BE132" s="282"/>
      <c r="BF132" s="282"/>
      <c r="BG132" s="282"/>
      <c r="BH132" s="282"/>
      <c r="BI132" s="282"/>
      <c r="BJ132" s="282"/>
      <c r="BK132" s="282"/>
      <c r="BL132" s="282"/>
      <c r="BM132" s="283"/>
      <c r="BN132" s="398"/>
      <c r="BO132" s="399"/>
      <c r="BP132" s="399"/>
      <c r="BQ132" s="399"/>
      <c r="BR132" s="399"/>
      <c r="BS132" s="399"/>
      <c r="BT132" s="399"/>
      <c r="BU132" s="399"/>
      <c r="BV132" s="399"/>
      <c r="BW132" s="399"/>
      <c r="BX132" s="399"/>
      <c r="BY132" s="399"/>
      <c r="BZ132" s="399"/>
      <c r="CA132" s="399"/>
      <c r="CB132" s="400"/>
    </row>
    <row r="133" spans="1:80" s="29" customFormat="1" x14ac:dyDescent="0.2">
      <c r="A133" s="391"/>
      <c r="B133" s="392"/>
      <c r="C133" s="392"/>
      <c r="D133" s="393"/>
      <c r="E133" s="305" t="s">
        <v>115</v>
      </c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7"/>
      <c r="BD133" s="352" t="s">
        <v>22</v>
      </c>
      <c r="BE133" s="353"/>
      <c r="BF133" s="353"/>
      <c r="BG133" s="353"/>
      <c r="BH133" s="353"/>
      <c r="BI133" s="353"/>
      <c r="BJ133" s="353"/>
      <c r="BK133" s="353"/>
      <c r="BL133" s="353"/>
      <c r="BM133" s="354"/>
      <c r="BN133" s="287">
        <f>SUM(BN127:CB132)</f>
        <v>0</v>
      </c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9"/>
    </row>
    <row r="134" spans="1:80" s="29" customFormat="1" x14ac:dyDescent="0.2">
      <c r="A134" s="58"/>
      <c r="B134" s="58"/>
      <c r="C134" s="58"/>
      <c r="D134" s="58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201"/>
      <c r="BE134" s="201"/>
      <c r="BF134" s="201"/>
      <c r="BG134" s="201"/>
      <c r="BH134" s="201"/>
      <c r="BI134" s="201"/>
      <c r="BJ134" s="201"/>
      <c r="BK134" s="201"/>
      <c r="BL134" s="201"/>
      <c r="BM134" s="201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</row>
    <row r="135" spans="1:80" s="147" customFormat="1" ht="14.25" customHeight="1" x14ac:dyDescent="0.25">
      <c r="A135" s="167" t="s">
        <v>108</v>
      </c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S135" s="458" t="s">
        <v>522</v>
      </c>
      <c r="T135" s="458"/>
      <c r="U135" s="458"/>
      <c r="V135" s="458"/>
      <c r="W135" s="458"/>
      <c r="X135" s="458"/>
      <c r="Y135" s="458"/>
      <c r="Z135" s="458"/>
      <c r="AA135" s="458"/>
      <c r="AB135" s="458"/>
      <c r="AC135" s="458"/>
      <c r="AD135" s="458"/>
      <c r="AE135" s="458"/>
      <c r="AF135" s="458"/>
      <c r="AG135" s="458"/>
      <c r="AH135" s="458"/>
      <c r="AI135" s="458"/>
      <c r="AJ135" s="458"/>
      <c r="AK135" s="458"/>
      <c r="AL135" s="458"/>
      <c r="AM135" s="458"/>
      <c r="AN135" s="458"/>
      <c r="AO135" s="458"/>
      <c r="AP135" s="458"/>
      <c r="AQ135" s="458"/>
      <c r="AR135" s="458"/>
      <c r="AS135" s="458"/>
      <c r="AT135" s="458"/>
      <c r="AU135" s="458"/>
      <c r="AV135" s="458"/>
      <c r="AW135" s="458"/>
      <c r="AX135" s="458"/>
      <c r="AY135" s="458"/>
      <c r="AZ135" s="458"/>
      <c r="BA135" s="458"/>
      <c r="BB135" s="458"/>
      <c r="BC135" s="458"/>
      <c r="BD135" s="458"/>
      <c r="BE135" s="458"/>
      <c r="BF135" s="458"/>
      <c r="BG135" s="458"/>
      <c r="BH135" s="458"/>
      <c r="BI135" s="458"/>
      <c r="BJ135" s="458"/>
      <c r="BK135" s="458"/>
      <c r="BL135" s="458"/>
      <c r="BM135" s="458"/>
      <c r="BN135" s="458"/>
      <c r="BO135" s="458"/>
      <c r="BP135" s="458"/>
      <c r="BQ135" s="458"/>
      <c r="BR135" s="458"/>
      <c r="BS135" s="458"/>
      <c r="BT135" s="458"/>
      <c r="BU135" s="458"/>
      <c r="BV135" s="458"/>
      <c r="BW135" s="458"/>
      <c r="BX135" s="458"/>
      <c r="BY135" s="458"/>
      <c r="BZ135" s="458"/>
      <c r="CA135" s="458"/>
      <c r="CB135" s="458"/>
    </row>
    <row r="136" spans="1:80" s="147" customFormat="1" ht="15" x14ac:dyDescent="0.25">
      <c r="A136" s="186"/>
      <c r="B136" s="187"/>
      <c r="C136" s="187"/>
      <c r="D136" s="185"/>
      <c r="E136" s="188"/>
    </row>
    <row r="137" spans="1:80" s="147" customFormat="1" ht="27" customHeight="1" x14ac:dyDescent="0.2">
      <c r="A137" s="266" t="s">
        <v>359</v>
      </c>
      <c r="B137" s="267"/>
      <c r="C137" s="267"/>
      <c r="D137" s="268"/>
      <c r="E137" s="266" t="s">
        <v>117</v>
      </c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  <c r="AP137" s="267"/>
      <c r="AQ137" s="267"/>
      <c r="AR137" s="267"/>
      <c r="AS137" s="267"/>
      <c r="AT137" s="267"/>
      <c r="AU137" s="267"/>
      <c r="AV137" s="267"/>
      <c r="AW137" s="267"/>
      <c r="AX137" s="267"/>
      <c r="AY137" s="267"/>
      <c r="AZ137" s="267"/>
      <c r="BA137" s="267"/>
      <c r="BB137" s="267"/>
      <c r="BC137" s="268"/>
      <c r="BD137" s="496" t="s">
        <v>494</v>
      </c>
      <c r="BE137" s="497"/>
      <c r="BF137" s="497"/>
      <c r="BG137" s="497"/>
      <c r="BH137" s="497"/>
      <c r="BI137" s="497"/>
      <c r="BJ137" s="497"/>
      <c r="BK137" s="497"/>
      <c r="BL137" s="497"/>
      <c r="BM137" s="498"/>
      <c r="BN137" s="266" t="s">
        <v>120</v>
      </c>
      <c r="BO137" s="267"/>
      <c r="BP137" s="267"/>
      <c r="BQ137" s="267"/>
      <c r="BR137" s="267"/>
      <c r="BS137" s="267"/>
      <c r="BT137" s="267"/>
      <c r="BU137" s="267"/>
      <c r="BV137" s="267"/>
      <c r="BW137" s="267"/>
      <c r="BX137" s="267"/>
      <c r="BY137" s="267"/>
      <c r="BZ137" s="267"/>
      <c r="CA137" s="267"/>
      <c r="CB137" s="268"/>
    </row>
    <row r="138" spans="1:80" s="147" customFormat="1" ht="12" customHeight="1" x14ac:dyDescent="0.2">
      <c r="A138" s="290">
        <v>1</v>
      </c>
      <c r="B138" s="291"/>
      <c r="C138" s="291"/>
      <c r="D138" s="292"/>
      <c r="E138" s="290">
        <v>2</v>
      </c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  <c r="AO138" s="291"/>
      <c r="AP138" s="291"/>
      <c r="AQ138" s="291"/>
      <c r="AR138" s="291"/>
      <c r="AS138" s="291"/>
      <c r="AT138" s="291"/>
      <c r="AU138" s="291"/>
      <c r="AV138" s="291"/>
      <c r="AW138" s="291"/>
      <c r="AX138" s="291"/>
      <c r="AY138" s="291"/>
      <c r="AZ138" s="291"/>
      <c r="BA138" s="291"/>
      <c r="BB138" s="291"/>
      <c r="BC138" s="292"/>
      <c r="BD138" s="290">
        <v>4</v>
      </c>
      <c r="BE138" s="291"/>
      <c r="BF138" s="291"/>
      <c r="BG138" s="291"/>
      <c r="BH138" s="291"/>
      <c r="BI138" s="291"/>
      <c r="BJ138" s="291"/>
      <c r="BK138" s="291"/>
      <c r="BL138" s="291"/>
      <c r="BM138" s="292"/>
      <c r="BN138" s="290">
        <v>3</v>
      </c>
      <c r="BO138" s="291"/>
      <c r="BP138" s="291"/>
      <c r="BQ138" s="291"/>
      <c r="BR138" s="291"/>
      <c r="BS138" s="291"/>
      <c r="BT138" s="291"/>
      <c r="BU138" s="291"/>
      <c r="BV138" s="291"/>
      <c r="BW138" s="291"/>
      <c r="BX138" s="291"/>
      <c r="BY138" s="291"/>
      <c r="BZ138" s="291"/>
      <c r="CA138" s="291"/>
      <c r="CB138" s="292"/>
    </row>
    <row r="139" spans="1:80" s="147" customFormat="1" ht="24" customHeight="1" x14ac:dyDescent="0.2">
      <c r="A139" s="272">
        <v>1</v>
      </c>
      <c r="B139" s="273"/>
      <c r="C139" s="273"/>
      <c r="D139" s="274"/>
      <c r="E139" s="455" t="s">
        <v>523</v>
      </c>
      <c r="F139" s="456"/>
      <c r="G139" s="456"/>
      <c r="H139" s="456"/>
      <c r="I139" s="456"/>
      <c r="J139" s="456"/>
      <c r="K139" s="456"/>
      <c r="L139" s="456"/>
      <c r="M139" s="456"/>
      <c r="N139" s="456"/>
      <c r="O139" s="456"/>
      <c r="P139" s="456"/>
      <c r="Q139" s="456"/>
      <c r="R139" s="456"/>
      <c r="S139" s="456"/>
      <c r="T139" s="456"/>
      <c r="U139" s="456"/>
      <c r="V139" s="456"/>
      <c r="W139" s="456"/>
      <c r="X139" s="456"/>
      <c r="Y139" s="456"/>
      <c r="Z139" s="456"/>
      <c r="AA139" s="456"/>
      <c r="AB139" s="456"/>
      <c r="AC139" s="456"/>
      <c r="AD139" s="456"/>
      <c r="AE139" s="456"/>
      <c r="AF139" s="456"/>
      <c r="AG139" s="456"/>
      <c r="AH139" s="456"/>
      <c r="AI139" s="456"/>
      <c r="AJ139" s="456"/>
      <c r="AK139" s="456"/>
      <c r="AL139" s="456"/>
      <c r="AM139" s="456"/>
      <c r="AN139" s="456"/>
      <c r="AO139" s="456"/>
      <c r="AP139" s="456"/>
      <c r="AQ139" s="456"/>
      <c r="AR139" s="456"/>
      <c r="AS139" s="456"/>
      <c r="AT139" s="456"/>
      <c r="AU139" s="456"/>
      <c r="AV139" s="456"/>
      <c r="AW139" s="456"/>
      <c r="AX139" s="456"/>
      <c r="AY139" s="456"/>
      <c r="AZ139" s="456"/>
      <c r="BA139" s="456"/>
      <c r="BB139" s="456"/>
      <c r="BC139" s="457"/>
      <c r="BD139" s="281">
        <v>12</v>
      </c>
      <c r="BE139" s="282"/>
      <c r="BF139" s="282"/>
      <c r="BG139" s="282"/>
      <c r="BH139" s="282"/>
      <c r="BI139" s="282"/>
      <c r="BJ139" s="282"/>
      <c r="BK139" s="282"/>
      <c r="BL139" s="282"/>
      <c r="BM139" s="283"/>
      <c r="BN139" s="408"/>
      <c r="BO139" s="409"/>
      <c r="BP139" s="409"/>
      <c r="BQ139" s="409"/>
      <c r="BR139" s="409"/>
      <c r="BS139" s="409"/>
      <c r="BT139" s="409"/>
      <c r="BU139" s="409"/>
      <c r="BV139" s="409"/>
      <c r="BW139" s="409"/>
      <c r="BX139" s="409"/>
      <c r="BY139" s="409"/>
      <c r="BZ139" s="409"/>
      <c r="CA139" s="409"/>
      <c r="CB139" s="410"/>
    </row>
    <row r="140" spans="1:80" s="147" customFormat="1" ht="24" customHeight="1" x14ac:dyDescent="0.2">
      <c r="A140" s="272">
        <v>1</v>
      </c>
      <c r="B140" s="273"/>
      <c r="C140" s="273"/>
      <c r="D140" s="274"/>
      <c r="E140" s="455" t="s">
        <v>524</v>
      </c>
      <c r="F140" s="456"/>
      <c r="G140" s="456"/>
      <c r="H140" s="456"/>
      <c r="I140" s="456"/>
      <c r="J140" s="456"/>
      <c r="K140" s="456"/>
      <c r="L140" s="456"/>
      <c r="M140" s="456"/>
      <c r="N140" s="456"/>
      <c r="O140" s="456"/>
      <c r="P140" s="456"/>
      <c r="Q140" s="456"/>
      <c r="R140" s="456"/>
      <c r="S140" s="456"/>
      <c r="T140" s="456"/>
      <c r="U140" s="456"/>
      <c r="V140" s="456"/>
      <c r="W140" s="456"/>
      <c r="X140" s="456"/>
      <c r="Y140" s="456"/>
      <c r="Z140" s="456"/>
      <c r="AA140" s="456"/>
      <c r="AB140" s="456"/>
      <c r="AC140" s="456"/>
      <c r="AD140" s="456"/>
      <c r="AE140" s="456"/>
      <c r="AF140" s="456"/>
      <c r="AG140" s="456"/>
      <c r="AH140" s="456"/>
      <c r="AI140" s="456"/>
      <c r="AJ140" s="456"/>
      <c r="AK140" s="456"/>
      <c r="AL140" s="456"/>
      <c r="AM140" s="456"/>
      <c r="AN140" s="456"/>
      <c r="AO140" s="456"/>
      <c r="AP140" s="456"/>
      <c r="AQ140" s="456"/>
      <c r="AR140" s="456"/>
      <c r="AS140" s="456"/>
      <c r="AT140" s="456"/>
      <c r="AU140" s="456"/>
      <c r="AV140" s="456"/>
      <c r="AW140" s="456"/>
      <c r="AX140" s="456"/>
      <c r="AY140" s="456"/>
      <c r="AZ140" s="456"/>
      <c r="BA140" s="456"/>
      <c r="BB140" s="456"/>
      <c r="BC140" s="457"/>
      <c r="BD140" s="281">
        <v>12</v>
      </c>
      <c r="BE140" s="282"/>
      <c r="BF140" s="282"/>
      <c r="BG140" s="282"/>
      <c r="BH140" s="282"/>
      <c r="BI140" s="282"/>
      <c r="BJ140" s="282"/>
      <c r="BK140" s="282"/>
      <c r="BL140" s="282"/>
      <c r="BM140" s="283"/>
      <c r="BN140" s="408"/>
      <c r="BO140" s="409"/>
      <c r="BP140" s="409"/>
      <c r="BQ140" s="409"/>
      <c r="BR140" s="409"/>
      <c r="BS140" s="409"/>
      <c r="BT140" s="409"/>
      <c r="BU140" s="409"/>
      <c r="BV140" s="409"/>
      <c r="BW140" s="409"/>
      <c r="BX140" s="409"/>
      <c r="BY140" s="409"/>
      <c r="BZ140" s="409"/>
      <c r="CA140" s="409"/>
      <c r="CB140" s="410"/>
    </row>
    <row r="141" spans="1:80" s="147" customFormat="1" ht="13.5" customHeight="1" x14ac:dyDescent="0.2">
      <c r="A141" s="272"/>
      <c r="B141" s="273"/>
      <c r="C141" s="273"/>
      <c r="D141" s="274"/>
      <c r="E141" s="305" t="s">
        <v>115</v>
      </c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7"/>
      <c r="BD141" s="352" t="s">
        <v>22</v>
      </c>
      <c r="BE141" s="353"/>
      <c r="BF141" s="353"/>
      <c r="BG141" s="353"/>
      <c r="BH141" s="353"/>
      <c r="BI141" s="353"/>
      <c r="BJ141" s="353"/>
      <c r="BK141" s="353"/>
      <c r="BL141" s="353"/>
      <c r="BM141" s="354"/>
      <c r="BN141" s="287">
        <f>BN139+BN140</f>
        <v>0</v>
      </c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9"/>
    </row>
    <row r="143" spans="1:80" x14ac:dyDescent="0.2">
      <c r="D143" s="66" t="str">
        <f>'221, 223'!F65</f>
        <v>Директор МОБУООШ №27</v>
      </c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 t="str">
        <f>проч!AA71</f>
        <v>С.Ю.Гуров</v>
      </c>
      <c r="AF143" s="66"/>
      <c r="AG143" s="66"/>
      <c r="AH143" s="66"/>
      <c r="AI143" s="66"/>
    </row>
  </sheetData>
  <mergeCells count="469">
    <mergeCell ref="A140:D140"/>
    <mergeCell ref="A138:D138"/>
    <mergeCell ref="A137:D137"/>
    <mergeCell ref="E141:BC141"/>
    <mergeCell ref="A141:D141"/>
    <mergeCell ref="A139:D139"/>
    <mergeCell ref="E139:BC139"/>
    <mergeCell ref="BD139:BM139"/>
    <mergeCell ref="BN139:CB139"/>
    <mergeCell ref="BN137:CB137"/>
    <mergeCell ref="BN138:CB138"/>
    <mergeCell ref="BN140:CB140"/>
    <mergeCell ref="BN141:CB141"/>
    <mergeCell ref="BD137:BM137"/>
    <mergeCell ref="BD138:BM138"/>
    <mergeCell ref="BD140:BM140"/>
    <mergeCell ref="BD141:BM141"/>
    <mergeCell ref="E137:BC137"/>
    <mergeCell ref="E138:BC138"/>
    <mergeCell ref="E140:BC140"/>
    <mergeCell ref="S135:CB135"/>
    <mergeCell ref="BN123:CB123"/>
    <mergeCell ref="BD123:BM123"/>
    <mergeCell ref="E123:BC123"/>
    <mergeCell ref="A123:D123"/>
    <mergeCell ref="A117:D117"/>
    <mergeCell ref="E117:BC117"/>
    <mergeCell ref="BD117:BM117"/>
    <mergeCell ref="BN117:CB117"/>
    <mergeCell ref="A118:D118"/>
    <mergeCell ref="E118:BC118"/>
    <mergeCell ref="BD118:BM118"/>
    <mergeCell ref="BN118:CB118"/>
    <mergeCell ref="A119:D119"/>
    <mergeCell ref="E119:BC119"/>
    <mergeCell ref="BD119:BM119"/>
    <mergeCell ref="BN119:CB119"/>
    <mergeCell ref="S121:CB121"/>
    <mergeCell ref="A124:D124"/>
    <mergeCell ref="E124:BC124"/>
    <mergeCell ref="BD124:BM124"/>
    <mergeCell ref="BN124:CB124"/>
    <mergeCell ref="A125:D125"/>
    <mergeCell ref="E125:BC125"/>
    <mergeCell ref="A114:D114"/>
    <mergeCell ref="E114:BC114"/>
    <mergeCell ref="BD114:BM114"/>
    <mergeCell ref="BN114:CB114"/>
    <mergeCell ref="A115:D115"/>
    <mergeCell ref="E115:BC115"/>
    <mergeCell ref="BD115:BM115"/>
    <mergeCell ref="BN115:CB115"/>
    <mergeCell ref="A116:D116"/>
    <mergeCell ref="E116:BC116"/>
    <mergeCell ref="BD116:BM116"/>
    <mergeCell ref="BN116:CB116"/>
    <mergeCell ref="A108:D108"/>
    <mergeCell ref="E108:BC108"/>
    <mergeCell ref="BD108:BM108"/>
    <mergeCell ref="BN108:CB108"/>
    <mergeCell ref="S111:CB111"/>
    <mergeCell ref="A113:D113"/>
    <mergeCell ref="E113:BC113"/>
    <mergeCell ref="BD113:BM113"/>
    <mergeCell ref="BN113:CB113"/>
    <mergeCell ref="A109:D109"/>
    <mergeCell ref="E109:BC109"/>
    <mergeCell ref="BD109:BM109"/>
    <mergeCell ref="BN109:CB109"/>
    <mergeCell ref="A105:D105"/>
    <mergeCell ref="E105:BC105"/>
    <mergeCell ref="BD105:BM105"/>
    <mergeCell ref="BN105:CB105"/>
    <mergeCell ref="A106:D106"/>
    <mergeCell ref="E106:BC106"/>
    <mergeCell ref="BD106:BM106"/>
    <mergeCell ref="BN106:CB106"/>
    <mergeCell ref="A107:D107"/>
    <mergeCell ref="E107:BC107"/>
    <mergeCell ref="BD107:BM107"/>
    <mergeCell ref="BN107:CB107"/>
    <mergeCell ref="A103:D103"/>
    <mergeCell ref="E103:BC103"/>
    <mergeCell ref="BD103:BM103"/>
    <mergeCell ref="BN103:CB103"/>
    <mergeCell ref="A104:D104"/>
    <mergeCell ref="E104:BC104"/>
    <mergeCell ref="BD104:BM104"/>
    <mergeCell ref="BN104:CB104"/>
    <mergeCell ref="BN84:CB84"/>
    <mergeCell ref="A85:D85"/>
    <mergeCell ref="E85:BC85"/>
    <mergeCell ref="BD85:BM85"/>
    <mergeCell ref="BN85:CB85"/>
    <mergeCell ref="A99:D99"/>
    <mergeCell ref="E99:BC99"/>
    <mergeCell ref="BD99:BM99"/>
    <mergeCell ref="BN99:CB99"/>
    <mergeCell ref="A94:D94"/>
    <mergeCell ref="E94:BC94"/>
    <mergeCell ref="BD94:BM94"/>
    <mergeCell ref="BN94:CB94"/>
    <mergeCell ref="A92:D92"/>
    <mergeCell ref="E92:BC92"/>
    <mergeCell ref="BD92:BM92"/>
    <mergeCell ref="BN92:CB92"/>
    <mergeCell ref="A93:D93"/>
    <mergeCell ref="E93:BC93"/>
    <mergeCell ref="BD93:BM93"/>
    <mergeCell ref="BN93:CB93"/>
    <mergeCell ref="S101:CB101"/>
    <mergeCell ref="S48:CB48"/>
    <mergeCell ref="A50:D50"/>
    <mergeCell ref="E50:AM50"/>
    <mergeCell ref="AN50:BC50"/>
    <mergeCell ref="BD50:BM50"/>
    <mergeCell ref="BN50:CB50"/>
    <mergeCell ref="A51:D51"/>
    <mergeCell ref="E51:AM51"/>
    <mergeCell ref="AN51:BC51"/>
    <mergeCell ref="BD51:BM51"/>
    <mergeCell ref="BN51:CB51"/>
    <mergeCell ref="A52:D52"/>
    <mergeCell ref="E52:AM52"/>
    <mergeCell ref="AN52:BC52"/>
    <mergeCell ref="BD52:BM52"/>
    <mergeCell ref="BN52:CB52"/>
    <mergeCell ref="A53:D53"/>
    <mergeCell ref="E53:AM53"/>
    <mergeCell ref="A84:D84"/>
    <mergeCell ref="E84:BC84"/>
    <mergeCell ref="BD84:BM84"/>
    <mergeCell ref="BD21:BM21"/>
    <mergeCell ref="BN21:CB21"/>
    <mergeCell ref="BN53:CB53"/>
    <mergeCell ref="A54:D54"/>
    <mergeCell ref="E54:AM54"/>
    <mergeCell ref="AN54:BC54"/>
    <mergeCell ref="BD54:BM54"/>
    <mergeCell ref="BN54:CB54"/>
    <mergeCell ref="A55:D55"/>
    <mergeCell ref="E55:AM55"/>
    <mergeCell ref="AN55:BC55"/>
    <mergeCell ref="BD55:BM55"/>
    <mergeCell ref="BN55:CB55"/>
    <mergeCell ref="BN33:CB33"/>
    <mergeCell ref="A32:D32"/>
    <mergeCell ref="E32:AM32"/>
    <mergeCell ref="AN32:BC32"/>
    <mergeCell ref="BD32:BM32"/>
    <mergeCell ref="BN32:CB32"/>
    <mergeCell ref="A36:D36"/>
    <mergeCell ref="E36:AM36"/>
    <mergeCell ref="AN36:BC36"/>
    <mergeCell ref="BD36:BM36"/>
    <mergeCell ref="BN36:CB36"/>
    <mergeCell ref="S13:CB13"/>
    <mergeCell ref="A15:D15"/>
    <mergeCell ref="E15:AM15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17:D17"/>
    <mergeCell ref="E17:AM17"/>
    <mergeCell ref="AN17:BC17"/>
    <mergeCell ref="BD17:BM17"/>
    <mergeCell ref="BN17:CB17"/>
    <mergeCell ref="A18:D18"/>
    <mergeCell ref="E18:AM18"/>
    <mergeCell ref="AN18:BC18"/>
    <mergeCell ref="A29:D29"/>
    <mergeCell ref="E29:AM29"/>
    <mergeCell ref="AN29:BC29"/>
    <mergeCell ref="BD29:BM29"/>
    <mergeCell ref="BN29:CB29"/>
    <mergeCell ref="A35:D35"/>
    <mergeCell ref="E35:AM35"/>
    <mergeCell ref="AN35:BC35"/>
    <mergeCell ref="BD35:BM35"/>
    <mergeCell ref="BN35:CB35"/>
    <mergeCell ref="A30:D30"/>
    <mergeCell ref="E30:AM30"/>
    <mergeCell ref="AN30:BC30"/>
    <mergeCell ref="BD30:BM30"/>
    <mergeCell ref="BN30:CB30"/>
    <mergeCell ref="A31:D31"/>
    <mergeCell ref="E31:AM31"/>
    <mergeCell ref="AN31:BC31"/>
    <mergeCell ref="BD31:BM31"/>
    <mergeCell ref="BN31:CB31"/>
    <mergeCell ref="A33:D33"/>
    <mergeCell ref="E33:AM33"/>
    <mergeCell ref="AN33:BC33"/>
    <mergeCell ref="BD33:BM33"/>
    <mergeCell ref="A27:D27"/>
    <mergeCell ref="E27:AM27"/>
    <mergeCell ref="AN27:BC27"/>
    <mergeCell ref="BD27:BM27"/>
    <mergeCell ref="BN27:CB27"/>
    <mergeCell ref="A28:D28"/>
    <mergeCell ref="E28:AM28"/>
    <mergeCell ref="AN28:BC28"/>
    <mergeCell ref="BD28:BM28"/>
    <mergeCell ref="BN28:CB28"/>
    <mergeCell ref="E83:BC83"/>
    <mergeCell ref="BD83:BM83"/>
    <mergeCell ref="BN83:CB83"/>
    <mergeCell ref="A80:D80"/>
    <mergeCell ref="E80:BC80"/>
    <mergeCell ref="BD80:BM80"/>
    <mergeCell ref="BN80:CB80"/>
    <mergeCell ref="A81:D81"/>
    <mergeCell ref="E81:BC81"/>
    <mergeCell ref="BD81:BM81"/>
    <mergeCell ref="BN81:CB81"/>
    <mergeCell ref="A82:D82"/>
    <mergeCell ref="E82:BC82"/>
    <mergeCell ref="BD82:BM82"/>
    <mergeCell ref="BN82:CB82"/>
    <mergeCell ref="A83:D83"/>
    <mergeCell ref="A78:D78"/>
    <mergeCell ref="E78:BC78"/>
    <mergeCell ref="BD78:BM78"/>
    <mergeCell ref="BN78:CB78"/>
    <mergeCell ref="A79:D79"/>
    <mergeCell ref="E79:BC79"/>
    <mergeCell ref="BD79:BM79"/>
    <mergeCell ref="BN79:CB79"/>
    <mergeCell ref="A76:D76"/>
    <mergeCell ref="E76:BC76"/>
    <mergeCell ref="BD76:BM76"/>
    <mergeCell ref="BN76:CB76"/>
    <mergeCell ref="A77:D77"/>
    <mergeCell ref="E77:BC77"/>
    <mergeCell ref="BD77:BM77"/>
    <mergeCell ref="BN77:CB77"/>
    <mergeCell ref="A71:D71"/>
    <mergeCell ref="E71:BC71"/>
    <mergeCell ref="BD71:BM71"/>
    <mergeCell ref="BN71:CB71"/>
    <mergeCell ref="S73:CB73"/>
    <mergeCell ref="A75:D75"/>
    <mergeCell ref="E75:BC75"/>
    <mergeCell ref="BD75:BM75"/>
    <mergeCell ref="BN75:CB75"/>
    <mergeCell ref="A69:D69"/>
    <mergeCell ref="E69:BC69"/>
    <mergeCell ref="BD69:BM69"/>
    <mergeCell ref="BN69:CB69"/>
    <mergeCell ref="A70:D70"/>
    <mergeCell ref="E70:BC70"/>
    <mergeCell ref="BD70:BM70"/>
    <mergeCell ref="BN70:CB70"/>
    <mergeCell ref="A67:D67"/>
    <mergeCell ref="E67:BC67"/>
    <mergeCell ref="BD67:BM67"/>
    <mergeCell ref="BN67:CB67"/>
    <mergeCell ref="A68:D68"/>
    <mergeCell ref="E68:BC68"/>
    <mergeCell ref="BD68:BM68"/>
    <mergeCell ref="BN68:CB68"/>
    <mergeCell ref="A66:D66"/>
    <mergeCell ref="E66:BC66"/>
    <mergeCell ref="BD66:BM66"/>
    <mergeCell ref="BN66:CB66"/>
    <mergeCell ref="A62:D62"/>
    <mergeCell ref="E62:BC62"/>
    <mergeCell ref="BD62:BM62"/>
    <mergeCell ref="BN62:CB62"/>
    <mergeCell ref="A63:D63"/>
    <mergeCell ref="E63:BC63"/>
    <mergeCell ref="BD63:BM63"/>
    <mergeCell ref="BN63:CB63"/>
    <mergeCell ref="A64:D64"/>
    <mergeCell ref="E64:BC64"/>
    <mergeCell ref="BD64:BM64"/>
    <mergeCell ref="BN64:CB64"/>
    <mergeCell ref="A61:D61"/>
    <mergeCell ref="E61:BC61"/>
    <mergeCell ref="BD61:BM61"/>
    <mergeCell ref="BN61:CB61"/>
    <mergeCell ref="S58:CB58"/>
    <mergeCell ref="A65:D65"/>
    <mergeCell ref="E65:BC65"/>
    <mergeCell ref="BD65:BM65"/>
    <mergeCell ref="BN65:CB65"/>
    <mergeCell ref="A46:D46"/>
    <mergeCell ref="E46:AM46"/>
    <mergeCell ref="AN46:BC46"/>
    <mergeCell ref="BD46:BM46"/>
    <mergeCell ref="BN46:CB46"/>
    <mergeCell ref="A60:D60"/>
    <mergeCell ref="E60:BC60"/>
    <mergeCell ref="BD60:BM60"/>
    <mergeCell ref="BN60:CB60"/>
    <mergeCell ref="A56:D56"/>
    <mergeCell ref="E56:AM56"/>
    <mergeCell ref="AN56:BC56"/>
    <mergeCell ref="BD56:BM56"/>
    <mergeCell ref="BN56:CB56"/>
    <mergeCell ref="AN53:BC53"/>
    <mergeCell ref="BD53:BM53"/>
    <mergeCell ref="A44:D44"/>
    <mergeCell ref="E44:AM44"/>
    <mergeCell ref="AN44:BC44"/>
    <mergeCell ref="BD44:BM44"/>
    <mergeCell ref="BN44:CB44"/>
    <mergeCell ref="A45:D45"/>
    <mergeCell ref="E45:AM45"/>
    <mergeCell ref="AN45:BC45"/>
    <mergeCell ref="BD45:BM45"/>
    <mergeCell ref="BN45:CB45"/>
    <mergeCell ref="E42:AM42"/>
    <mergeCell ref="AN42:BC42"/>
    <mergeCell ref="BD42:BM42"/>
    <mergeCell ref="BN42:CB42"/>
    <mergeCell ref="A43:D43"/>
    <mergeCell ref="E43:AM43"/>
    <mergeCell ref="AN43:BC43"/>
    <mergeCell ref="BD43:BM43"/>
    <mergeCell ref="BN43:CB43"/>
    <mergeCell ref="A25:D25"/>
    <mergeCell ref="E25:AM25"/>
    <mergeCell ref="AN25:BC25"/>
    <mergeCell ref="BD25:BM25"/>
    <mergeCell ref="BN25:CB25"/>
    <mergeCell ref="A26:D26"/>
    <mergeCell ref="E26:AM26"/>
    <mergeCell ref="AN26:BC26"/>
    <mergeCell ref="BD26:BM26"/>
    <mergeCell ref="BN26:CB26"/>
    <mergeCell ref="AN10:BC10"/>
    <mergeCell ref="BD10:BM10"/>
    <mergeCell ref="BN10:CB10"/>
    <mergeCell ref="A11:D11"/>
    <mergeCell ref="E11:AM11"/>
    <mergeCell ref="AN11:BC11"/>
    <mergeCell ref="BD11:BM11"/>
    <mergeCell ref="BN11:CB11"/>
    <mergeCell ref="S23:CB23"/>
    <mergeCell ref="BD18:BM18"/>
    <mergeCell ref="BN18:CB18"/>
    <mergeCell ref="A19:D19"/>
    <mergeCell ref="E19:AM19"/>
    <mergeCell ref="AN19:BC19"/>
    <mergeCell ref="BD19:BM19"/>
    <mergeCell ref="BN19:CB19"/>
    <mergeCell ref="A20:D20"/>
    <mergeCell ref="E20:AM20"/>
    <mergeCell ref="AN20:BC20"/>
    <mergeCell ref="BD20:BM20"/>
    <mergeCell ref="BN20:CB20"/>
    <mergeCell ref="A21:D21"/>
    <mergeCell ref="E21:AM21"/>
    <mergeCell ref="AN21:BC21"/>
    <mergeCell ref="A9:D9"/>
    <mergeCell ref="E9:AM9"/>
    <mergeCell ref="AN9:BC9"/>
    <mergeCell ref="BD9:BM9"/>
    <mergeCell ref="BN9:CB9"/>
    <mergeCell ref="S38:CB38"/>
    <mergeCell ref="A40:D40"/>
    <mergeCell ref="A1:CB1"/>
    <mergeCell ref="A6:D6"/>
    <mergeCell ref="E6:AM6"/>
    <mergeCell ref="AN6:BC6"/>
    <mergeCell ref="BD6:BM6"/>
    <mergeCell ref="BN6:CB6"/>
    <mergeCell ref="A7:D7"/>
    <mergeCell ref="E7:AM7"/>
    <mergeCell ref="AN7:BC7"/>
    <mergeCell ref="BD7:BM7"/>
    <mergeCell ref="BN7:CB7"/>
    <mergeCell ref="E40:AM40"/>
    <mergeCell ref="AN40:BC40"/>
    <mergeCell ref="BD40:BM40"/>
    <mergeCell ref="BN40:CB40"/>
    <mergeCell ref="A10:D10"/>
    <mergeCell ref="E10:AM10"/>
    <mergeCell ref="S3:CB3"/>
    <mergeCell ref="A5:D5"/>
    <mergeCell ref="E5:AM5"/>
    <mergeCell ref="AN5:BC5"/>
    <mergeCell ref="BD5:BM5"/>
    <mergeCell ref="BN5:CB5"/>
    <mergeCell ref="A8:D8"/>
    <mergeCell ref="E8:AM8"/>
    <mergeCell ref="AN8:BC8"/>
    <mergeCell ref="BD8:BM8"/>
    <mergeCell ref="BN8:CB8"/>
    <mergeCell ref="A98:D98"/>
    <mergeCell ref="E98:BC98"/>
    <mergeCell ref="BD98:BM98"/>
    <mergeCell ref="BN98:CB98"/>
    <mergeCell ref="A95:D95"/>
    <mergeCell ref="E95:BC95"/>
    <mergeCell ref="BD95:BM95"/>
    <mergeCell ref="BN95:CB95"/>
    <mergeCell ref="A96:D96"/>
    <mergeCell ref="E96:BC96"/>
    <mergeCell ref="BD96:BM96"/>
    <mergeCell ref="BN96:CB96"/>
    <mergeCell ref="A97:D97"/>
    <mergeCell ref="E97:BC97"/>
    <mergeCell ref="BD97:BM97"/>
    <mergeCell ref="BN97:CB97"/>
    <mergeCell ref="S87:CB87"/>
    <mergeCell ref="A89:D89"/>
    <mergeCell ref="E89:BC89"/>
    <mergeCell ref="A34:D34"/>
    <mergeCell ref="E34:AM34"/>
    <mergeCell ref="AN34:BC34"/>
    <mergeCell ref="BD34:BM34"/>
    <mergeCell ref="BN34:CB34"/>
    <mergeCell ref="A91:D91"/>
    <mergeCell ref="E91:BC91"/>
    <mergeCell ref="BD91:BM91"/>
    <mergeCell ref="BN91:CB91"/>
    <mergeCell ref="BD89:BM89"/>
    <mergeCell ref="BN89:CB89"/>
    <mergeCell ref="A90:D90"/>
    <mergeCell ref="E90:BC90"/>
    <mergeCell ref="BD90:BM90"/>
    <mergeCell ref="BN90:CB90"/>
    <mergeCell ref="A41:D41"/>
    <mergeCell ref="E41:AM41"/>
    <mergeCell ref="AN41:BC41"/>
    <mergeCell ref="BD41:BM41"/>
    <mergeCell ref="BN41:CB41"/>
    <mergeCell ref="A42:D42"/>
    <mergeCell ref="BD125:BM125"/>
    <mergeCell ref="BN125:CB125"/>
    <mergeCell ref="A126:D126"/>
    <mergeCell ref="E126:BC126"/>
    <mergeCell ref="BD126:BM126"/>
    <mergeCell ref="BN126:CB126"/>
    <mergeCell ref="A127:D127"/>
    <mergeCell ref="E127:BC127"/>
    <mergeCell ref="BD127:BM127"/>
    <mergeCell ref="BN127:CB127"/>
    <mergeCell ref="A128:D128"/>
    <mergeCell ref="E128:BC128"/>
    <mergeCell ref="BD128:BM128"/>
    <mergeCell ref="BN128:CB128"/>
    <mergeCell ref="A132:D132"/>
    <mergeCell ref="E132:BC132"/>
    <mergeCell ref="BD132:BM132"/>
    <mergeCell ref="BN132:CB132"/>
    <mergeCell ref="A133:D133"/>
    <mergeCell ref="E133:BC133"/>
    <mergeCell ref="BD133:BM133"/>
    <mergeCell ref="BN133:CB133"/>
    <mergeCell ref="A129:D129"/>
    <mergeCell ref="E129:BC129"/>
    <mergeCell ref="BD129:BM129"/>
    <mergeCell ref="BN129:CB129"/>
    <mergeCell ref="A130:D130"/>
    <mergeCell ref="E130:BC130"/>
    <mergeCell ref="BD130:BM130"/>
    <mergeCell ref="BN130:CB130"/>
    <mergeCell ref="A131:D131"/>
    <mergeCell ref="E131:BC131"/>
    <mergeCell ref="BD131:BM131"/>
    <mergeCell ref="BN131:CB131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"/>
  <sheetViews>
    <sheetView view="pageBreakPreview" zoomScale="90" zoomScaleNormal="100" zoomScaleSheetLayoutView="90" workbookViewId="0">
      <selection activeCell="L12" sqref="L12"/>
    </sheetView>
  </sheetViews>
  <sheetFormatPr defaultColWidth="7.42578125" defaultRowHeight="15" x14ac:dyDescent="0.25"/>
  <cols>
    <col min="1" max="1" width="5.5703125" style="147" customWidth="1"/>
    <col min="2" max="2" width="20.28515625" style="147" customWidth="1"/>
    <col min="3" max="3" width="13.42578125" style="147" hidden="1" customWidth="1"/>
    <col min="4" max="4" width="25.7109375" style="147" hidden="1" customWidth="1"/>
    <col min="5" max="5" width="34.28515625" style="147" customWidth="1"/>
    <col min="6" max="9" width="9" style="147" customWidth="1"/>
    <col min="10" max="30" width="1.140625" style="147" customWidth="1"/>
    <col min="31" max="31" width="7.42578125" style="147" bestFit="1" customWidth="1"/>
    <col min="32" max="44" width="1.140625" style="147" customWidth="1"/>
    <col min="45" max="45" width="7.42578125" style="196"/>
    <col min="46" max="54" width="1.140625" style="147" customWidth="1"/>
    <col min="55" max="55" width="7.42578125" style="196"/>
    <col min="56" max="65" width="1.140625" style="147" customWidth="1"/>
    <col min="66" max="66" width="7.42578125" style="196"/>
    <col min="67" max="255" width="1.140625" style="147" customWidth="1"/>
    <col min="256" max="16384" width="7.42578125" style="147"/>
  </cols>
  <sheetData>
    <row r="1" spans="1:80" ht="12.75" customHeight="1" x14ac:dyDescent="0.2">
      <c r="A1" s="254" t="s">
        <v>495</v>
      </c>
      <c r="B1" s="254"/>
      <c r="C1" s="254"/>
      <c r="D1" s="254"/>
      <c r="E1" s="254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47"/>
      <c r="AT1" s="192"/>
      <c r="AU1" s="192"/>
      <c r="AV1" s="192"/>
      <c r="AW1" s="192"/>
      <c r="AX1" s="192"/>
      <c r="AY1" s="192"/>
      <c r="AZ1" s="192"/>
      <c r="BA1" s="192"/>
      <c r="BB1" s="192"/>
      <c r="BC1" s="147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47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</row>
    <row r="2" spans="1:80" ht="12.75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47"/>
      <c r="AT2" s="192"/>
      <c r="AU2" s="192"/>
      <c r="AV2" s="192"/>
      <c r="AW2" s="192"/>
      <c r="AX2" s="192"/>
      <c r="AY2" s="192"/>
      <c r="AZ2" s="192"/>
      <c r="BA2" s="192"/>
      <c r="BB2" s="192"/>
      <c r="BC2" s="147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47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</row>
    <row r="3" spans="1:80" ht="27.75" customHeight="1" x14ac:dyDescent="0.25">
      <c r="A3" s="254" t="s">
        <v>108</v>
      </c>
      <c r="B3" s="254"/>
      <c r="C3" s="255" t="s">
        <v>525</v>
      </c>
      <c r="D3" s="255"/>
      <c r="E3" s="255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47"/>
      <c r="AT3" s="193"/>
      <c r="AU3" s="193"/>
      <c r="AV3" s="193"/>
      <c r="AW3" s="193"/>
      <c r="AX3" s="193"/>
      <c r="AY3" s="193"/>
      <c r="AZ3" s="193"/>
      <c r="BA3" s="193"/>
      <c r="BB3" s="193"/>
      <c r="BC3" s="147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47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</row>
    <row r="4" spans="1:80" ht="12.75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47"/>
      <c r="AT4" s="185"/>
      <c r="AU4" s="185"/>
      <c r="AV4" s="185"/>
      <c r="AW4" s="185"/>
      <c r="AX4" s="185"/>
      <c r="AY4" s="185"/>
      <c r="AZ4" s="185"/>
      <c r="BA4" s="185"/>
      <c r="BB4" s="185"/>
      <c r="BC4" s="147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47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</row>
    <row r="5" spans="1:80" ht="25.5" x14ac:dyDescent="0.2">
      <c r="A5" s="149" t="s">
        <v>359</v>
      </c>
      <c r="B5" s="184" t="s">
        <v>117</v>
      </c>
      <c r="C5" s="149" t="s">
        <v>119</v>
      </c>
      <c r="D5" s="149" t="s">
        <v>496</v>
      </c>
      <c r="E5" s="184" t="s">
        <v>120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47"/>
      <c r="AT5" s="194"/>
      <c r="AU5" s="194"/>
      <c r="AV5" s="194"/>
      <c r="AW5" s="194"/>
      <c r="AX5" s="194"/>
      <c r="AY5" s="194"/>
      <c r="AZ5" s="194"/>
      <c r="BA5" s="194"/>
      <c r="BB5" s="194"/>
      <c r="BC5" s="147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47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</row>
    <row r="6" spans="1:80" ht="12.75" x14ac:dyDescent="0.2">
      <c r="A6" s="149">
        <v>1</v>
      </c>
      <c r="B6" s="149">
        <v>2</v>
      </c>
      <c r="C6" s="149">
        <v>2</v>
      </c>
      <c r="D6" s="149">
        <v>3</v>
      </c>
      <c r="E6" s="149">
        <v>3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47"/>
      <c r="AT6" s="194"/>
      <c r="AU6" s="194"/>
      <c r="AV6" s="194"/>
      <c r="AW6" s="194"/>
      <c r="AX6" s="194"/>
      <c r="AY6" s="194"/>
      <c r="AZ6" s="194"/>
      <c r="BA6" s="194"/>
      <c r="BB6" s="194"/>
      <c r="BC6" s="147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47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</row>
    <row r="7" spans="1:80" ht="12.75" x14ac:dyDescent="0.2">
      <c r="A7" s="189">
        <v>1</v>
      </c>
      <c r="B7" s="190" t="s">
        <v>497</v>
      </c>
      <c r="C7" s="189"/>
      <c r="D7" s="190"/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47"/>
      <c r="AT7" s="192"/>
      <c r="AU7" s="192"/>
      <c r="AV7" s="192"/>
      <c r="AW7" s="192"/>
      <c r="AX7" s="192"/>
      <c r="AY7" s="192"/>
      <c r="AZ7" s="192"/>
      <c r="BA7" s="192"/>
      <c r="BB7" s="192"/>
      <c r="BC7" s="147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47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</row>
    <row r="8" spans="1:80" ht="12.75" customHeight="1" x14ac:dyDescent="0.2">
      <c r="A8" s="499" t="s">
        <v>115</v>
      </c>
      <c r="B8" s="500"/>
      <c r="C8" s="189" t="s">
        <v>22</v>
      </c>
      <c r="D8" s="189" t="s">
        <v>22</v>
      </c>
      <c r="E8" s="191">
        <f>E7</f>
        <v>0</v>
      </c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47"/>
      <c r="AT8" s="192"/>
      <c r="AU8" s="192"/>
      <c r="AV8" s="192"/>
      <c r="AW8" s="192"/>
      <c r="AX8" s="192"/>
      <c r="AY8" s="192"/>
      <c r="AZ8" s="192"/>
      <c r="BA8" s="192"/>
      <c r="BB8" s="192"/>
      <c r="BC8" s="147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47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</row>
    <row r="9" spans="1:80" ht="12.75" customHeight="1" x14ac:dyDescent="0.2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47"/>
      <c r="AT9" s="186"/>
      <c r="AU9" s="186"/>
      <c r="AV9" s="186"/>
      <c r="AW9" s="186"/>
      <c r="AX9" s="186"/>
      <c r="AY9" s="186"/>
      <c r="AZ9" s="186"/>
      <c r="BA9" s="186"/>
      <c r="BB9" s="186"/>
      <c r="BC9" s="147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47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</row>
    <row r="10" spans="1:80" ht="27.75" customHeight="1" x14ac:dyDescent="0.25">
      <c r="A10" s="254" t="s">
        <v>108</v>
      </c>
      <c r="B10" s="254"/>
      <c r="C10" s="255" t="s">
        <v>526</v>
      </c>
      <c r="D10" s="255"/>
      <c r="E10" s="255"/>
    </row>
    <row r="11" spans="1:80" x14ac:dyDescent="0.25">
      <c r="A11" s="185"/>
      <c r="B11" s="185"/>
      <c r="C11" s="185"/>
      <c r="D11" s="185"/>
      <c r="E11" s="185"/>
    </row>
    <row r="12" spans="1:80" ht="25.5" x14ac:dyDescent="0.25">
      <c r="A12" s="149" t="s">
        <v>359</v>
      </c>
      <c r="B12" s="184" t="s">
        <v>117</v>
      </c>
      <c r="C12" s="149" t="s">
        <v>119</v>
      </c>
      <c r="D12" s="149" t="s">
        <v>496</v>
      </c>
      <c r="E12" s="184" t="s">
        <v>120</v>
      </c>
    </row>
    <row r="13" spans="1:80" x14ac:dyDescent="0.25">
      <c r="A13" s="149">
        <v>1</v>
      </c>
      <c r="B13" s="149">
        <v>2</v>
      </c>
      <c r="C13" s="149">
        <v>2</v>
      </c>
      <c r="D13" s="149">
        <v>3</v>
      </c>
      <c r="E13" s="149">
        <v>3</v>
      </c>
    </row>
    <row r="14" spans="1:80" x14ac:dyDescent="0.25">
      <c r="A14" s="189">
        <v>1</v>
      </c>
      <c r="B14" s="190" t="s">
        <v>498</v>
      </c>
      <c r="C14" s="189"/>
      <c r="D14" s="190"/>
      <c r="E14" s="191"/>
    </row>
    <row r="15" spans="1:80" x14ac:dyDescent="0.25">
      <c r="A15" s="499" t="s">
        <v>115</v>
      </c>
      <c r="B15" s="500"/>
      <c r="C15" s="189" t="s">
        <v>22</v>
      </c>
      <c r="D15" s="189" t="s">
        <v>22</v>
      </c>
      <c r="E15" s="191">
        <f>E14</f>
        <v>0</v>
      </c>
    </row>
    <row r="17" spans="1:66" ht="27" customHeight="1" x14ac:dyDescent="0.2">
      <c r="A17" s="254" t="s">
        <v>108</v>
      </c>
      <c r="B17" s="254"/>
      <c r="C17" s="255" t="s">
        <v>527</v>
      </c>
      <c r="D17" s="255"/>
      <c r="E17" s="255"/>
      <c r="AS17" s="147"/>
      <c r="BC17" s="147"/>
      <c r="BN17" s="147"/>
    </row>
    <row r="18" spans="1:66" ht="12.75" x14ac:dyDescent="0.2">
      <c r="A18" s="185"/>
      <c r="B18" s="185"/>
      <c r="C18" s="185"/>
      <c r="D18" s="185"/>
      <c r="E18" s="185"/>
      <c r="AS18" s="147"/>
      <c r="BC18" s="147"/>
      <c r="BN18" s="147"/>
    </row>
    <row r="19" spans="1:66" ht="25.5" x14ac:dyDescent="0.2">
      <c r="A19" s="149" t="s">
        <v>359</v>
      </c>
      <c r="B19" s="184" t="s">
        <v>117</v>
      </c>
      <c r="C19" s="149" t="s">
        <v>119</v>
      </c>
      <c r="D19" s="149" t="s">
        <v>496</v>
      </c>
      <c r="E19" s="184" t="s">
        <v>120</v>
      </c>
      <c r="AS19" s="147"/>
      <c r="BC19" s="147"/>
      <c r="BN19" s="147"/>
    </row>
    <row r="20" spans="1:66" ht="12.75" x14ac:dyDescent="0.2">
      <c r="A20" s="149">
        <v>1</v>
      </c>
      <c r="B20" s="149">
        <v>2</v>
      </c>
      <c r="C20" s="149">
        <v>2</v>
      </c>
      <c r="D20" s="149">
        <v>3</v>
      </c>
      <c r="E20" s="149">
        <v>3</v>
      </c>
      <c r="AS20" s="147"/>
      <c r="BC20" s="147"/>
      <c r="BN20" s="147"/>
    </row>
    <row r="21" spans="1:66" ht="12.75" x14ac:dyDescent="0.2">
      <c r="A21" s="189">
        <v>1</v>
      </c>
      <c r="B21" s="190" t="s">
        <v>499</v>
      </c>
      <c r="C21" s="189"/>
      <c r="D21" s="190"/>
      <c r="E21" s="191"/>
      <c r="AS21" s="147"/>
      <c r="BC21" s="147"/>
      <c r="BN21" s="147"/>
    </row>
    <row r="22" spans="1:66" ht="12.75" x14ac:dyDescent="0.2">
      <c r="A22" s="499" t="s">
        <v>115</v>
      </c>
      <c r="B22" s="500"/>
      <c r="C22" s="189" t="s">
        <v>22</v>
      </c>
      <c r="D22" s="189" t="s">
        <v>22</v>
      </c>
      <c r="E22" s="191">
        <f>E21</f>
        <v>0</v>
      </c>
      <c r="AS22" s="147"/>
      <c r="BC22" s="147"/>
      <c r="BN22" s="147"/>
    </row>
    <row r="24" spans="1:66" ht="27.75" customHeight="1" x14ac:dyDescent="0.2">
      <c r="A24" s="254" t="s">
        <v>108</v>
      </c>
      <c r="B24" s="254"/>
      <c r="C24" s="255" t="s">
        <v>528</v>
      </c>
      <c r="D24" s="255"/>
      <c r="E24" s="255"/>
      <c r="AS24" s="147"/>
      <c r="BC24" s="147"/>
      <c r="BN24" s="147"/>
    </row>
    <row r="25" spans="1:66" ht="12.75" x14ac:dyDescent="0.2">
      <c r="A25" s="185"/>
      <c r="B25" s="185"/>
      <c r="C25" s="185"/>
      <c r="D25" s="185"/>
      <c r="E25" s="185"/>
      <c r="AS25" s="147"/>
      <c r="BC25" s="147"/>
      <c r="BN25" s="147"/>
    </row>
    <row r="26" spans="1:66" ht="25.5" x14ac:dyDescent="0.2">
      <c r="A26" s="149" t="s">
        <v>359</v>
      </c>
      <c r="B26" s="184" t="s">
        <v>117</v>
      </c>
      <c r="C26" s="149" t="s">
        <v>119</v>
      </c>
      <c r="D26" s="149" t="s">
        <v>496</v>
      </c>
      <c r="E26" s="184" t="s">
        <v>120</v>
      </c>
      <c r="AS26" s="147"/>
      <c r="BC26" s="147"/>
      <c r="BN26" s="147"/>
    </row>
    <row r="27" spans="1:66" ht="12.75" x14ac:dyDescent="0.2">
      <c r="A27" s="149">
        <v>1</v>
      </c>
      <c r="B27" s="149">
        <v>2</v>
      </c>
      <c r="C27" s="149">
        <v>2</v>
      </c>
      <c r="D27" s="149">
        <v>3</v>
      </c>
      <c r="E27" s="149">
        <v>3</v>
      </c>
      <c r="AS27" s="147"/>
      <c r="BC27" s="147"/>
      <c r="BN27" s="147"/>
    </row>
    <row r="28" spans="1:66" ht="12.75" x14ac:dyDescent="0.2">
      <c r="A28" s="189">
        <v>1</v>
      </c>
      <c r="B28" s="190" t="s">
        <v>500</v>
      </c>
      <c r="C28" s="189"/>
      <c r="D28" s="190"/>
      <c r="E28" s="191"/>
      <c r="AS28" s="147"/>
      <c r="BC28" s="147"/>
      <c r="BN28" s="147"/>
    </row>
    <row r="29" spans="1:66" ht="12.75" x14ac:dyDescent="0.2">
      <c r="A29" s="499" t="s">
        <v>115</v>
      </c>
      <c r="B29" s="500"/>
      <c r="C29" s="189" t="s">
        <v>22</v>
      </c>
      <c r="D29" s="189" t="s">
        <v>22</v>
      </c>
      <c r="E29" s="191">
        <f>E28</f>
        <v>0</v>
      </c>
      <c r="AS29" s="147"/>
      <c r="BC29" s="147"/>
      <c r="BN29" s="147"/>
    </row>
    <row r="31" spans="1:66" ht="26.25" customHeight="1" x14ac:dyDescent="0.2">
      <c r="A31" s="254" t="s">
        <v>108</v>
      </c>
      <c r="B31" s="254"/>
      <c r="C31" s="255" t="s">
        <v>529</v>
      </c>
      <c r="D31" s="255"/>
      <c r="E31" s="255"/>
      <c r="AS31" s="147"/>
      <c r="BC31" s="147"/>
      <c r="BN31" s="147"/>
    </row>
    <row r="32" spans="1:66" ht="12.75" x14ac:dyDescent="0.2">
      <c r="A32" s="185"/>
      <c r="B32" s="185"/>
      <c r="C32" s="185"/>
      <c r="D32" s="185"/>
      <c r="E32" s="185"/>
      <c r="AS32" s="147"/>
      <c r="BC32" s="147"/>
      <c r="BN32" s="147"/>
    </row>
    <row r="33" spans="1:66" ht="25.5" x14ac:dyDescent="0.2">
      <c r="A33" s="149" t="s">
        <v>359</v>
      </c>
      <c r="B33" s="184" t="s">
        <v>117</v>
      </c>
      <c r="C33" s="149" t="s">
        <v>119</v>
      </c>
      <c r="D33" s="149" t="s">
        <v>496</v>
      </c>
      <c r="E33" s="184" t="s">
        <v>120</v>
      </c>
      <c r="AS33" s="147"/>
      <c r="BC33" s="147"/>
      <c r="BN33" s="147"/>
    </row>
    <row r="34" spans="1:66" ht="12.75" x14ac:dyDescent="0.2">
      <c r="A34" s="149">
        <v>1</v>
      </c>
      <c r="B34" s="149">
        <v>2</v>
      </c>
      <c r="C34" s="149">
        <v>2</v>
      </c>
      <c r="D34" s="149">
        <v>3</v>
      </c>
      <c r="E34" s="149">
        <v>3</v>
      </c>
      <c r="AS34" s="147"/>
      <c r="BC34" s="147"/>
      <c r="BN34" s="147"/>
    </row>
    <row r="35" spans="1:66" ht="13.5" customHeight="1" x14ac:dyDescent="0.2">
      <c r="A35" s="189">
        <v>1</v>
      </c>
      <c r="B35" s="190" t="s">
        <v>501</v>
      </c>
      <c r="C35" s="189"/>
      <c r="D35" s="190"/>
      <c r="E35" s="191"/>
      <c r="AS35" s="147"/>
      <c r="BC35" s="147"/>
      <c r="BN35" s="147"/>
    </row>
    <row r="36" spans="1:66" ht="12.75" x14ac:dyDescent="0.2">
      <c r="A36" s="499" t="s">
        <v>115</v>
      </c>
      <c r="B36" s="500"/>
      <c r="C36" s="189" t="s">
        <v>22</v>
      </c>
      <c r="D36" s="189" t="s">
        <v>22</v>
      </c>
      <c r="E36" s="191">
        <f>E35</f>
        <v>0</v>
      </c>
      <c r="AS36" s="147"/>
      <c r="BC36" s="147"/>
      <c r="BN36" s="147"/>
    </row>
    <row r="38" spans="1:66" ht="26.25" customHeight="1" x14ac:dyDescent="0.2">
      <c r="A38" s="254" t="s">
        <v>108</v>
      </c>
      <c r="B38" s="254"/>
      <c r="C38" s="255" t="s">
        <v>530</v>
      </c>
      <c r="D38" s="255"/>
      <c r="E38" s="255"/>
      <c r="AS38" s="147"/>
      <c r="BC38" s="147"/>
      <c r="BN38" s="147"/>
    </row>
    <row r="39" spans="1:66" ht="12.75" x14ac:dyDescent="0.2">
      <c r="A39" s="185"/>
      <c r="B39" s="185"/>
      <c r="C39" s="185"/>
      <c r="D39" s="185"/>
      <c r="E39" s="185"/>
      <c r="AS39" s="147"/>
      <c r="BC39" s="147"/>
      <c r="BN39" s="147"/>
    </row>
    <row r="40" spans="1:66" ht="25.5" x14ac:dyDescent="0.2">
      <c r="A40" s="149" t="s">
        <v>359</v>
      </c>
      <c r="B40" s="184" t="s">
        <v>117</v>
      </c>
      <c r="C40" s="149" t="s">
        <v>119</v>
      </c>
      <c r="D40" s="149" t="s">
        <v>496</v>
      </c>
      <c r="E40" s="184" t="s">
        <v>120</v>
      </c>
      <c r="AS40" s="147"/>
      <c r="BC40" s="147"/>
      <c r="BN40" s="147"/>
    </row>
    <row r="41" spans="1:66" ht="12.75" x14ac:dyDescent="0.2">
      <c r="A41" s="149">
        <v>1</v>
      </c>
      <c r="B41" s="149">
        <v>2</v>
      </c>
      <c r="C41" s="149">
        <v>2</v>
      </c>
      <c r="D41" s="149">
        <v>3</v>
      </c>
      <c r="E41" s="149">
        <v>3</v>
      </c>
      <c r="AS41" s="147"/>
      <c r="BC41" s="147"/>
      <c r="BN41" s="147"/>
    </row>
    <row r="42" spans="1:66" ht="12.75" x14ac:dyDescent="0.2">
      <c r="A42" s="189">
        <v>1</v>
      </c>
      <c r="B42" s="190" t="s">
        <v>502</v>
      </c>
      <c r="C42" s="189"/>
      <c r="D42" s="190"/>
      <c r="E42" s="191"/>
      <c r="AS42" s="147"/>
      <c r="BC42" s="147"/>
      <c r="BN42" s="147"/>
    </row>
    <row r="43" spans="1:66" ht="12.75" x14ac:dyDescent="0.2">
      <c r="A43" s="499" t="s">
        <v>115</v>
      </c>
      <c r="B43" s="500"/>
      <c r="C43" s="189" t="s">
        <v>22</v>
      </c>
      <c r="D43" s="189" t="s">
        <v>22</v>
      </c>
      <c r="E43" s="191">
        <f>E42</f>
        <v>0</v>
      </c>
      <c r="AS43" s="147"/>
      <c r="BC43" s="147"/>
      <c r="BN43" s="147"/>
    </row>
    <row r="45" spans="1:66" ht="27.75" customHeight="1" x14ac:dyDescent="0.2">
      <c r="A45" s="254" t="s">
        <v>108</v>
      </c>
      <c r="B45" s="254"/>
      <c r="C45" s="255" t="s">
        <v>531</v>
      </c>
      <c r="D45" s="255"/>
      <c r="E45" s="255"/>
      <c r="AS45" s="147"/>
      <c r="BC45" s="147"/>
      <c r="BN45" s="147"/>
    </row>
    <row r="46" spans="1:66" ht="12.75" x14ac:dyDescent="0.2">
      <c r="A46" s="185"/>
      <c r="B46" s="185"/>
      <c r="C46" s="185"/>
      <c r="D46" s="185"/>
      <c r="E46" s="185"/>
      <c r="AS46" s="147"/>
      <c r="BC46" s="147"/>
      <c r="BN46" s="147"/>
    </row>
    <row r="47" spans="1:66" ht="25.5" x14ac:dyDescent="0.2">
      <c r="A47" s="149" t="s">
        <v>359</v>
      </c>
      <c r="B47" s="184" t="s">
        <v>117</v>
      </c>
      <c r="C47" s="149" t="s">
        <v>119</v>
      </c>
      <c r="D47" s="149" t="s">
        <v>496</v>
      </c>
      <c r="E47" s="184" t="s">
        <v>120</v>
      </c>
      <c r="AS47" s="147"/>
      <c r="BC47" s="147"/>
      <c r="BN47" s="147"/>
    </row>
    <row r="48" spans="1:66" ht="12.75" x14ac:dyDescent="0.2">
      <c r="A48" s="149">
        <v>1</v>
      </c>
      <c r="B48" s="149">
        <v>2</v>
      </c>
      <c r="C48" s="149">
        <v>2</v>
      </c>
      <c r="D48" s="149">
        <v>3</v>
      </c>
      <c r="E48" s="149"/>
      <c r="AS48" s="147"/>
      <c r="BC48" s="147"/>
      <c r="BN48" s="147"/>
    </row>
    <row r="49" spans="1:5" s="147" customFormat="1" ht="12.75" x14ac:dyDescent="0.2">
      <c r="A49" s="189">
        <v>1</v>
      </c>
      <c r="B49" s="190" t="s">
        <v>503</v>
      </c>
      <c r="C49" s="189"/>
      <c r="D49" s="190"/>
      <c r="E49" s="191"/>
    </row>
    <row r="50" spans="1:5" s="147" customFormat="1" ht="12.75" x14ac:dyDescent="0.2">
      <c r="A50" s="499" t="s">
        <v>115</v>
      </c>
      <c r="B50" s="500"/>
      <c r="C50" s="189" t="s">
        <v>22</v>
      </c>
      <c r="D50" s="189" t="s">
        <v>22</v>
      </c>
      <c r="E50" s="191">
        <f>E49</f>
        <v>0</v>
      </c>
    </row>
  </sheetData>
  <mergeCells count="22">
    <mergeCell ref="A22:B22"/>
    <mergeCell ref="A1:E1"/>
    <mergeCell ref="A3:B3"/>
    <mergeCell ref="C3:E3"/>
    <mergeCell ref="A8:B8"/>
    <mergeCell ref="A10:B10"/>
    <mergeCell ref="C10:E10"/>
    <mergeCell ref="A15:B15"/>
    <mergeCell ref="A17:B17"/>
    <mergeCell ref="C17:E17"/>
    <mergeCell ref="A50:B50"/>
    <mergeCell ref="A24:B24"/>
    <mergeCell ref="C24:E24"/>
    <mergeCell ref="A29:B29"/>
    <mergeCell ref="A31:B31"/>
    <mergeCell ref="C31:E31"/>
    <mergeCell ref="A36:B36"/>
    <mergeCell ref="A38:B38"/>
    <mergeCell ref="C38:E38"/>
    <mergeCell ref="A43:B43"/>
    <mergeCell ref="A45:B45"/>
    <mergeCell ref="C45:E45"/>
  </mergeCells>
  <pageMargins left="0.7" right="0.7" top="0.75" bottom="0.75" header="0.3" footer="0.3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23" workbookViewId="0">
      <selection activeCell="A45" sqref="A45"/>
    </sheetView>
  </sheetViews>
  <sheetFormatPr defaultColWidth="9.140625" defaultRowHeight="15" x14ac:dyDescent="0.25"/>
  <cols>
    <col min="1" max="16384" width="9.140625" style="39"/>
  </cols>
  <sheetData>
    <row r="1" spans="1:1" ht="17.25" x14ac:dyDescent="0.25">
      <c r="A1" t="s">
        <v>221</v>
      </c>
    </row>
    <row r="3" spans="1:1" ht="18" x14ac:dyDescent="0.25">
      <c r="A3" s="39" t="s">
        <v>204</v>
      </c>
    </row>
    <row r="5" spans="1:1" ht="18" x14ac:dyDescent="0.25">
      <c r="A5" s="39" t="s">
        <v>205</v>
      </c>
    </row>
    <row r="6" spans="1:1" x14ac:dyDescent="0.25">
      <c r="A6" s="39" t="s">
        <v>200</v>
      </c>
    </row>
    <row r="7" spans="1:1" x14ac:dyDescent="0.25">
      <c r="A7" s="39" t="s">
        <v>201</v>
      </c>
    </row>
    <row r="8" spans="1:1" x14ac:dyDescent="0.25">
      <c r="A8" s="39" t="s">
        <v>202</v>
      </c>
    </row>
    <row r="9" spans="1:1" x14ac:dyDescent="0.25">
      <c r="A9" s="39" t="s">
        <v>206</v>
      </c>
    </row>
    <row r="10" spans="1:1" x14ac:dyDescent="0.25">
      <c r="A10" s="39" t="s">
        <v>207</v>
      </c>
    </row>
    <row r="11" spans="1:1" x14ac:dyDescent="0.25">
      <c r="A11" s="39" t="s">
        <v>203</v>
      </c>
    </row>
    <row r="13" spans="1:1" ht="18" x14ac:dyDescent="0.25">
      <c r="A13" s="39" t="s">
        <v>208</v>
      </c>
    </row>
    <row r="14" spans="1:1" x14ac:dyDescent="0.25">
      <c r="A14" s="39" t="s">
        <v>209</v>
      </c>
    </row>
    <row r="16" spans="1:1" ht="18" x14ac:dyDescent="0.25">
      <c r="A16" s="39" t="s">
        <v>211</v>
      </c>
    </row>
    <row r="17" spans="1:1" x14ac:dyDescent="0.25">
      <c r="A17" s="39" t="s">
        <v>210</v>
      </c>
    </row>
    <row r="19" spans="1:1" ht="18" x14ac:dyDescent="0.25">
      <c r="A19" s="39" t="s">
        <v>212</v>
      </c>
    </row>
    <row r="20" spans="1:1" x14ac:dyDescent="0.25">
      <c r="A20" s="39" t="s">
        <v>213</v>
      </c>
    </row>
    <row r="21" spans="1:1" x14ac:dyDescent="0.25">
      <c r="A21" s="39" t="s">
        <v>214</v>
      </c>
    </row>
    <row r="23" spans="1:1" ht="18" x14ac:dyDescent="0.25">
      <c r="A23" s="39" t="s">
        <v>215</v>
      </c>
    </row>
    <row r="24" spans="1:1" x14ac:dyDescent="0.25">
      <c r="A24" s="39" t="s">
        <v>216</v>
      </c>
    </row>
    <row r="26" spans="1:1" ht="18" x14ac:dyDescent="0.25">
      <c r="A26" s="39" t="s">
        <v>217</v>
      </c>
    </row>
    <row r="28" spans="1:1" ht="18" x14ac:dyDescent="0.25">
      <c r="A28" s="39" t="s">
        <v>218</v>
      </c>
    </row>
    <row r="29" spans="1:1" x14ac:dyDescent="0.25">
      <c r="A29" s="39" t="s">
        <v>219</v>
      </c>
    </row>
    <row r="30" spans="1:1" x14ac:dyDescent="0.25">
      <c r="A30" s="39" t="s">
        <v>220</v>
      </c>
    </row>
    <row r="32" spans="1:1" ht="18" x14ac:dyDescent="0.25">
      <c r="A32" s="39" t="s">
        <v>222</v>
      </c>
    </row>
    <row r="33" spans="1:19" x14ac:dyDescent="0.25">
      <c r="A33" s="39" t="s">
        <v>223</v>
      </c>
    </row>
    <row r="34" spans="1:19" ht="102" customHeight="1" x14ac:dyDescent="0.25">
      <c r="A34" s="501" t="s">
        <v>348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125"/>
    </row>
    <row r="36" spans="1:19" ht="18" x14ac:dyDescent="0.25">
      <c r="A36" s="39" t="s">
        <v>229</v>
      </c>
    </row>
    <row r="37" spans="1:19" x14ac:dyDescent="0.25">
      <c r="A37" s="39" t="s">
        <v>224</v>
      </c>
    </row>
    <row r="38" spans="1:19" x14ac:dyDescent="0.25">
      <c r="A38" s="39" t="s">
        <v>225</v>
      </c>
    </row>
    <row r="39" spans="1:19" x14ac:dyDescent="0.25">
      <c r="A39" s="39" t="s">
        <v>226</v>
      </c>
    </row>
    <row r="40" spans="1:19" x14ac:dyDescent="0.25">
      <c r="A40" s="39" t="s">
        <v>227</v>
      </c>
    </row>
    <row r="41" spans="1:19" x14ac:dyDescent="0.25">
      <c r="A41" s="39" t="s">
        <v>228</v>
      </c>
    </row>
    <row r="43" spans="1:19" ht="18" x14ac:dyDescent="0.25">
      <c r="A43" s="39" t="s">
        <v>230</v>
      </c>
    </row>
    <row r="44" spans="1:19" x14ac:dyDescent="0.25">
      <c r="A44" s="39" t="s">
        <v>231</v>
      </c>
    </row>
    <row r="46" spans="1:19" ht="18" x14ac:dyDescent="0.25">
      <c r="A46" s="39" t="s">
        <v>232</v>
      </c>
    </row>
    <row r="48" spans="1:19" ht="18.75" x14ac:dyDescent="0.25">
      <c r="A48" s="39" t="s">
        <v>233</v>
      </c>
    </row>
    <row r="50" spans="1:1" ht="17.25" x14ac:dyDescent="0.25">
      <c r="A50" t="s">
        <v>234</v>
      </c>
    </row>
    <row r="52" spans="1:1" ht="18" x14ac:dyDescent="0.25">
      <c r="A52" s="39" t="s">
        <v>235</v>
      </c>
    </row>
    <row r="53" spans="1:1" x14ac:dyDescent="0.25">
      <c r="A53" s="39" t="s">
        <v>236</v>
      </c>
    </row>
    <row r="54" spans="1:1" x14ac:dyDescent="0.25">
      <c r="A54" s="39" t="s">
        <v>237</v>
      </c>
    </row>
  </sheetData>
  <mergeCells count="1">
    <mergeCell ref="A34:R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7"/>
  <sheetViews>
    <sheetView view="pageBreakPreview" zoomScale="85" zoomScaleNormal="100" zoomScaleSheetLayoutView="85" workbookViewId="0">
      <selection activeCell="G4" sqref="G4"/>
    </sheetView>
  </sheetViews>
  <sheetFormatPr defaultColWidth="8.85546875" defaultRowHeight="15" x14ac:dyDescent="0.25"/>
  <cols>
    <col min="1" max="1" width="45.85546875" style="76" customWidth="1"/>
    <col min="2" max="2" width="9.140625" style="73"/>
    <col min="3" max="3" width="15.85546875" style="73" customWidth="1"/>
    <col min="4" max="4" width="8.85546875" style="73" customWidth="1"/>
    <col min="5" max="8" width="18" style="73" customWidth="1"/>
    <col min="9" max="9" width="9.140625" style="83"/>
    <col min="10" max="10" width="12.7109375" style="84" customWidth="1"/>
    <col min="11" max="16" width="20.140625" style="84" customWidth="1"/>
    <col min="17" max="17" width="11.42578125" style="84" bestFit="1" customWidth="1"/>
    <col min="18" max="16384" width="8.85546875" style="84"/>
  </cols>
  <sheetData>
    <row r="1" spans="1:19" ht="18.75" x14ac:dyDescent="0.3">
      <c r="A1" s="72" t="s">
        <v>17</v>
      </c>
      <c r="B1" s="72"/>
      <c r="C1" s="72"/>
      <c r="D1" s="72"/>
      <c r="E1" s="72"/>
    </row>
    <row r="2" spans="1:19" s="88" customFormat="1" ht="18" customHeight="1" x14ac:dyDescent="0.25">
      <c r="A2" s="228" t="s">
        <v>18</v>
      </c>
      <c r="B2" s="228" t="s">
        <v>19</v>
      </c>
      <c r="C2" s="229" t="s">
        <v>290</v>
      </c>
      <c r="D2" s="227" t="s">
        <v>287</v>
      </c>
      <c r="E2" s="228" t="s">
        <v>20</v>
      </c>
      <c r="F2" s="228"/>
      <c r="G2" s="228"/>
      <c r="H2" s="228"/>
      <c r="I2" s="87"/>
    </row>
    <row r="3" spans="1:19" s="88" customFormat="1" ht="63" x14ac:dyDescent="0.25">
      <c r="A3" s="228"/>
      <c r="B3" s="228"/>
      <c r="C3" s="229"/>
      <c r="D3" s="227"/>
      <c r="E3" s="86" t="s">
        <v>536</v>
      </c>
      <c r="F3" s="86" t="s">
        <v>537</v>
      </c>
      <c r="G3" s="86" t="s">
        <v>538</v>
      </c>
      <c r="H3" s="86" t="s">
        <v>21</v>
      </c>
      <c r="I3" s="87"/>
    </row>
    <row r="4" spans="1:19" s="90" customFormat="1" ht="15.75" x14ac:dyDescent="0.25">
      <c r="A4" s="111">
        <v>1</v>
      </c>
      <c r="B4" s="86">
        <v>2</v>
      </c>
      <c r="C4" s="86">
        <v>3</v>
      </c>
      <c r="D4" s="86">
        <v>4</v>
      </c>
      <c r="E4" s="86">
        <v>5</v>
      </c>
      <c r="F4" s="86">
        <v>6</v>
      </c>
      <c r="G4" s="86">
        <v>7</v>
      </c>
      <c r="H4" s="86">
        <v>8</v>
      </c>
      <c r="I4" s="89"/>
    </row>
    <row r="5" spans="1:19" ht="32.25" x14ac:dyDescent="0.25">
      <c r="A5" s="115" t="s">
        <v>294</v>
      </c>
      <c r="B5" s="114" t="s">
        <v>307</v>
      </c>
      <c r="C5" s="86" t="s">
        <v>22</v>
      </c>
      <c r="D5" s="86" t="s">
        <v>22</v>
      </c>
      <c r="E5" s="71">
        <v>0</v>
      </c>
      <c r="F5" s="71">
        <v>0</v>
      </c>
      <c r="G5" s="71">
        <v>0</v>
      </c>
      <c r="H5" s="86"/>
    </row>
    <row r="6" spans="1:19" ht="32.25" x14ac:dyDescent="0.25">
      <c r="A6" s="115" t="s">
        <v>295</v>
      </c>
      <c r="B6" s="114" t="s">
        <v>308</v>
      </c>
      <c r="C6" s="86" t="s">
        <v>22</v>
      </c>
      <c r="D6" s="86" t="s">
        <v>22</v>
      </c>
      <c r="E6" s="71">
        <f>E5+E7-E48+E175-E180</f>
        <v>0</v>
      </c>
      <c r="F6" s="71">
        <v>0</v>
      </c>
      <c r="G6" s="71">
        <v>0</v>
      </c>
      <c r="H6" s="86"/>
    </row>
    <row r="7" spans="1:19" s="92" customFormat="1" ht="15.75" x14ac:dyDescent="0.25">
      <c r="A7" s="40" t="s">
        <v>23</v>
      </c>
      <c r="B7" s="41">
        <v>1000</v>
      </c>
      <c r="C7" s="41"/>
      <c r="D7" s="41"/>
      <c r="E7" s="139">
        <f>E9+E11+E17+E19+E43+E20</f>
        <v>12185000</v>
      </c>
      <c r="F7" s="139">
        <f t="shared" ref="F7:G7" si="0">F9+F11+F17+F19+F43+F20</f>
        <v>12185000</v>
      </c>
      <c r="G7" s="139">
        <f t="shared" si="0"/>
        <v>12185000</v>
      </c>
      <c r="H7" s="139"/>
      <c r="I7" s="91"/>
      <c r="J7" s="85">
        <f>15483331.48-E7</f>
        <v>3298331.4800000004</v>
      </c>
      <c r="S7" s="85"/>
    </row>
    <row r="8" spans="1:19" ht="15.75" x14ac:dyDescent="0.25">
      <c r="A8" s="75" t="s">
        <v>24</v>
      </c>
      <c r="B8" s="86"/>
      <c r="C8" s="86"/>
      <c r="D8" s="86"/>
      <c r="E8" s="71"/>
      <c r="F8" s="71"/>
      <c r="G8" s="71"/>
      <c r="H8" s="86"/>
      <c r="S8" s="85"/>
    </row>
    <row r="9" spans="1:19" ht="15.75" x14ac:dyDescent="0.25">
      <c r="A9" s="75" t="s">
        <v>25</v>
      </c>
      <c r="B9" s="86">
        <v>1100</v>
      </c>
      <c r="C9" s="86">
        <v>120</v>
      </c>
      <c r="D9" s="86"/>
      <c r="E9" s="71"/>
      <c r="F9" s="71"/>
      <c r="G9" s="71"/>
      <c r="H9" s="86"/>
      <c r="M9" s="93"/>
      <c r="O9" s="93"/>
      <c r="Q9" s="93"/>
      <c r="S9" s="85"/>
    </row>
    <row r="10" spans="1:19" ht="15.75" x14ac:dyDescent="0.25">
      <c r="A10" s="75" t="s">
        <v>24</v>
      </c>
      <c r="B10" s="86">
        <v>1110</v>
      </c>
      <c r="C10" s="86"/>
      <c r="D10" s="86"/>
      <c r="E10" s="71"/>
      <c r="F10" s="71"/>
      <c r="G10" s="71"/>
      <c r="H10" s="86"/>
      <c r="J10" s="93"/>
      <c r="K10" s="93"/>
      <c r="L10" s="93"/>
      <c r="M10" s="93"/>
      <c r="O10" s="93"/>
      <c r="Q10" s="93"/>
      <c r="S10" s="85"/>
    </row>
    <row r="11" spans="1:19" ht="31.5" x14ac:dyDescent="0.25">
      <c r="A11" s="75" t="s">
        <v>26</v>
      </c>
      <c r="B11" s="86">
        <v>1200</v>
      </c>
      <c r="C11" s="86">
        <v>130</v>
      </c>
      <c r="D11" s="86"/>
      <c r="E11" s="71">
        <f>E13+E14+E15+E16</f>
        <v>12185000</v>
      </c>
      <c r="F11" s="71">
        <f>F13+F14+F15+F16</f>
        <v>12185000</v>
      </c>
      <c r="G11" s="71">
        <f t="shared" ref="G11" si="1">G13+G14+G15+G16</f>
        <v>12185000</v>
      </c>
      <c r="H11" s="86"/>
      <c r="J11" s="93"/>
      <c r="K11" s="93"/>
      <c r="L11" s="93"/>
      <c r="S11" s="85"/>
    </row>
    <row r="12" spans="1:19" ht="15.75" x14ac:dyDescent="0.25">
      <c r="A12" s="75" t="s">
        <v>24</v>
      </c>
      <c r="B12" s="86"/>
      <c r="C12" s="86"/>
      <c r="D12" s="86"/>
      <c r="E12" s="71"/>
      <c r="F12" s="71"/>
      <c r="G12" s="71"/>
      <c r="H12" s="86"/>
      <c r="J12" s="93"/>
      <c r="K12" s="93"/>
      <c r="L12" s="93"/>
      <c r="S12" s="85"/>
    </row>
    <row r="13" spans="1:19" ht="15.75" x14ac:dyDescent="0.25">
      <c r="A13" s="75" t="s">
        <v>27</v>
      </c>
      <c r="B13" s="86">
        <v>1210</v>
      </c>
      <c r="C13" s="86">
        <v>130</v>
      </c>
      <c r="D13" s="86">
        <v>131</v>
      </c>
      <c r="E13" s="71"/>
      <c r="F13" s="71"/>
      <c r="G13" s="71"/>
      <c r="H13" s="86"/>
      <c r="J13" s="93">
        <f>E16-J15</f>
        <v>8252160</v>
      </c>
      <c r="K13" s="93"/>
      <c r="L13" s="93"/>
      <c r="M13" s="93"/>
      <c r="O13" s="93"/>
      <c r="S13" s="85"/>
    </row>
    <row r="14" spans="1:19" ht="15.75" hidden="1" x14ac:dyDescent="0.25">
      <c r="A14" s="75" t="s">
        <v>27</v>
      </c>
      <c r="B14" s="86">
        <v>1210</v>
      </c>
      <c r="C14" s="86">
        <v>130</v>
      </c>
      <c r="D14" s="86"/>
      <c r="E14" s="71"/>
      <c r="F14" s="71"/>
      <c r="G14" s="71"/>
      <c r="H14" s="86"/>
      <c r="J14" s="93"/>
      <c r="K14" s="93"/>
      <c r="L14" s="93"/>
      <c r="M14" s="93"/>
      <c r="S14" s="85"/>
    </row>
    <row r="15" spans="1:19" ht="63" x14ac:dyDescent="0.25">
      <c r="A15" s="75" t="s">
        <v>65</v>
      </c>
      <c r="B15" s="86">
        <v>1220</v>
      </c>
      <c r="C15" s="86">
        <v>130</v>
      </c>
      <c r="D15" s="86">
        <v>131</v>
      </c>
      <c r="E15" s="71">
        <v>3589000</v>
      </c>
      <c r="F15" s="71">
        <f>E15</f>
        <v>3589000</v>
      </c>
      <c r="G15" s="71">
        <f>F15</f>
        <v>3589000</v>
      </c>
      <c r="H15" s="86"/>
      <c r="J15" s="93">
        <f>E16*4%</f>
        <v>343840</v>
      </c>
      <c r="K15" s="93"/>
      <c r="L15" s="93"/>
      <c r="M15" s="93"/>
      <c r="S15" s="85"/>
    </row>
    <row r="16" spans="1:19" ht="47.25" x14ac:dyDescent="0.25">
      <c r="A16" s="75" t="s">
        <v>289</v>
      </c>
      <c r="B16" s="130">
        <v>1221</v>
      </c>
      <c r="C16" s="86">
        <v>130</v>
      </c>
      <c r="D16" s="86">
        <v>131</v>
      </c>
      <c r="E16" s="71">
        <v>8596000</v>
      </c>
      <c r="F16" s="71">
        <f>E16</f>
        <v>8596000</v>
      </c>
      <c r="G16" s="71">
        <f>F16</f>
        <v>8596000</v>
      </c>
      <c r="H16" s="86"/>
      <c r="I16" s="96">
        <f>8881000-E16</f>
        <v>285000</v>
      </c>
      <c r="J16" s="93">
        <v>8596000</v>
      </c>
      <c r="K16" s="93">
        <f>E15-E53-E70-E96-E99-E136-E137-E138-E139-E140-E141</f>
        <v>0</v>
      </c>
      <c r="L16" s="93"/>
      <c r="S16" s="85"/>
    </row>
    <row r="17" spans="1:19" ht="33" customHeight="1" x14ac:dyDescent="0.25">
      <c r="A17" s="75" t="s">
        <v>28</v>
      </c>
      <c r="B17" s="86">
        <v>1300</v>
      </c>
      <c r="C17" s="86">
        <v>140</v>
      </c>
      <c r="D17" s="86"/>
      <c r="E17" s="71"/>
      <c r="F17" s="71"/>
      <c r="G17" s="71"/>
      <c r="H17" s="86"/>
      <c r="K17" s="93">
        <f>E16-E54-E55-E71-E142-E143-E144</f>
        <v>0</v>
      </c>
      <c r="S17" s="85"/>
    </row>
    <row r="18" spans="1:19" ht="15.75" x14ac:dyDescent="0.25">
      <c r="A18" s="75" t="s">
        <v>24</v>
      </c>
      <c r="B18" s="86">
        <v>1310</v>
      </c>
      <c r="C18" s="86">
        <v>140</v>
      </c>
      <c r="D18" s="86"/>
      <c r="E18" s="71"/>
      <c r="F18" s="71"/>
      <c r="G18" s="71"/>
      <c r="H18" s="86"/>
      <c r="S18" s="85"/>
    </row>
    <row r="19" spans="1:19" s="122" customFormat="1" ht="31.5" x14ac:dyDescent="0.25">
      <c r="A19" s="118" t="s">
        <v>29</v>
      </c>
      <c r="B19" s="119">
        <v>1400</v>
      </c>
      <c r="C19" s="119">
        <v>150</v>
      </c>
      <c r="D19" s="119"/>
      <c r="E19" s="120"/>
      <c r="F19" s="120"/>
      <c r="G19" s="120"/>
      <c r="H19" s="119"/>
      <c r="I19" s="121"/>
      <c r="S19" s="123"/>
    </row>
    <row r="20" spans="1:19" s="95" customFormat="1" ht="15.75" x14ac:dyDescent="0.25">
      <c r="A20" s="118" t="s">
        <v>349</v>
      </c>
      <c r="B20" s="119">
        <v>1410</v>
      </c>
      <c r="C20" s="119">
        <v>150</v>
      </c>
      <c r="D20" s="119"/>
      <c r="E20" s="120">
        <f>SUM(E21:E38)</f>
        <v>0</v>
      </c>
      <c r="F20" s="120">
        <f t="shared" ref="F20:G20" si="2">SUM(F25:F39)</f>
        <v>0</v>
      </c>
      <c r="G20" s="120">
        <f t="shared" si="2"/>
        <v>0</v>
      </c>
      <c r="H20" s="120">
        <f>SUM(H25:H27)</f>
        <v>0</v>
      </c>
      <c r="I20" s="94"/>
      <c r="J20" s="141">
        <f>3477579.48-E20</f>
        <v>3477579.48</v>
      </c>
      <c r="S20" s="85"/>
    </row>
    <row r="21" spans="1:19" s="160" customFormat="1" ht="132" customHeight="1" x14ac:dyDescent="0.25">
      <c r="A21" s="75" t="s">
        <v>402</v>
      </c>
      <c r="B21" s="162" t="s">
        <v>350</v>
      </c>
      <c r="C21" s="162">
        <v>150</v>
      </c>
      <c r="D21" s="162">
        <v>152</v>
      </c>
      <c r="E21" s="206"/>
      <c r="F21" s="71"/>
      <c r="G21" s="71"/>
      <c r="H21" s="162"/>
      <c r="I21" s="161"/>
      <c r="S21" s="85"/>
    </row>
    <row r="22" spans="1:19" s="160" customFormat="1" ht="83.25" customHeight="1" x14ac:dyDescent="0.25">
      <c r="A22" s="75" t="s">
        <v>476</v>
      </c>
      <c r="B22" s="162" t="s">
        <v>351</v>
      </c>
      <c r="C22" s="162">
        <v>150</v>
      </c>
      <c r="D22" s="162">
        <v>152</v>
      </c>
      <c r="E22" s="206"/>
      <c r="F22" s="71"/>
      <c r="G22" s="71"/>
      <c r="H22" s="162"/>
      <c r="I22" s="161"/>
      <c r="S22" s="85"/>
    </row>
    <row r="23" spans="1:19" s="160" customFormat="1" ht="78.75" x14ac:dyDescent="0.25">
      <c r="A23" s="75" t="s">
        <v>493</v>
      </c>
      <c r="B23" s="199" t="s">
        <v>352</v>
      </c>
      <c r="C23" s="162">
        <v>150</v>
      </c>
      <c r="D23" s="162">
        <v>152</v>
      </c>
      <c r="E23" s="206"/>
      <c r="F23" s="71"/>
      <c r="G23" s="71"/>
      <c r="H23" s="162"/>
      <c r="I23" s="161"/>
      <c r="S23" s="85"/>
    </row>
    <row r="24" spans="1:19" s="160" customFormat="1" ht="78.75" x14ac:dyDescent="0.25">
      <c r="A24" s="75" t="s">
        <v>404</v>
      </c>
      <c r="B24" s="199" t="s">
        <v>353</v>
      </c>
      <c r="C24" s="162">
        <v>150</v>
      </c>
      <c r="D24" s="162">
        <v>152</v>
      </c>
      <c r="E24" s="206"/>
      <c r="F24" s="71"/>
      <c r="G24" s="71"/>
      <c r="H24" s="162"/>
      <c r="I24" s="96">
        <f>103923.52-E24</f>
        <v>103923.52</v>
      </c>
      <c r="S24" s="85"/>
    </row>
    <row r="25" spans="1:19" ht="161.25" customHeight="1" x14ac:dyDescent="0.25">
      <c r="A25" s="75" t="s">
        <v>405</v>
      </c>
      <c r="B25" s="199" t="s">
        <v>354</v>
      </c>
      <c r="C25" s="86">
        <v>150</v>
      </c>
      <c r="D25" s="86">
        <v>152</v>
      </c>
      <c r="E25" s="206"/>
      <c r="F25" s="71"/>
      <c r="G25" s="71"/>
      <c r="H25" s="86"/>
      <c r="I25" s="96">
        <f>691100-E25</f>
        <v>691100</v>
      </c>
      <c r="S25" s="85"/>
    </row>
    <row r="26" spans="1:19" ht="78.75" x14ac:dyDescent="0.25">
      <c r="A26" s="75" t="s">
        <v>408</v>
      </c>
      <c r="B26" s="199" t="s">
        <v>355</v>
      </c>
      <c r="C26" s="104">
        <v>150</v>
      </c>
      <c r="D26" s="104">
        <v>152</v>
      </c>
      <c r="E26" s="206"/>
      <c r="F26" s="71"/>
      <c r="G26" s="71"/>
      <c r="H26" s="104"/>
      <c r="I26" s="96">
        <f>44840-E26</f>
        <v>44840</v>
      </c>
      <c r="J26" s="207" t="s">
        <v>501</v>
      </c>
      <c r="S26" s="85"/>
    </row>
    <row r="27" spans="1:19" ht="78.75" x14ac:dyDescent="0.25">
      <c r="A27" s="75" t="s">
        <v>406</v>
      </c>
      <c r="B27" s="199" t="s">
        <v>399</v>
      </c>
      <c r="C27" s="86">
        <v>150</v>
      </c>
      <c r="D27" s="86">
        <v>152</v>
      </c>
      <c r="E27" s="206"/>
      <c r="F27" s="71"/>
      <c r="G27" s="71"/>
      <c r="H27" s="86"/>
      <c r="S27" s="85"/>
    </row>
    <row r="28" spans="1:19" ht="133.5" customHeight="1" x14ac:dyDescent="0.25">
      <c r="A28" s="75" t="s">
        <v>403</v>
      </c>
      <c r="B28" s="199" t="s">
        <v>477</v>
      </c>
      <c r="C28" s="86">
        <v>150</v>
      </c>
      <c r="D28" s="86">
        <v>152</v>
      </c>
      <c r="E28" s="206"/>
      <c r="F28" s="71"/>
      <c r="G28" s="71"/>
      <c r="H28" s="86"/>
      <c r="S28" s="85"/>
    </row>
    <row r="29" spans="1:19" ht="47.25" x14ac:dyDescent="0.25">
      <c r="A29" s="75" t="s">
        <v>407</v>
      </c>
      <c r="B29" s="199" t="s">
        <v>481</v>
      </c>
      <c r="C29" s="131">
        <v>150</v>
      </c>
      <c r="D29" s="131">
        <v>152</v>
      </c>
      <c r="E29" s="206"/>
      <c r="F29" s="71"/>
      <c r="G29" s="71"/>
      <c r="H29" s="131"/>
      <c r="S29" s="85"/>
    </row>
    <row r="30" spans="1:19" s="160" customFormat="1" ht="64.5" customHeight="1" x14ac:dyDescent="0.25">
      <c r="A30" s="75" t="s">
        <v>532</v>
      </c>
      <c r="B30" s="199" t="s">
        <v>514</v>
      </c>
      <c r="C30" s="183">
        <v>150</v>
      </c>
      <c r="D30" s="183">
        <v>152</v>
      </c>
      <c r="E30" s="206"/>
      <c r="F30" s="71"/>
      <c r="G30" s="71"/>
      <c r="H30" s="183"/>
      <c r="I30" s="161"/>
      <c r="S30" s="85"/>
    </row>
    <row r="31" spans="1:19" s="160" customFormat="1" ht="94.5" x14ac:dyDescent="0.25">
      <c r="A31" s="197" t="s">
        <v>508</v>
      </c>
      <c r="B31" s="199" t="s">
        <v>515</v>
      </c>
      <c r="C31" s="198">
        <v>150</v>
      </c>
      <c r="D31" s="198">
        <v>152</v>
      </c>
      <c r="E31" s="206"/>
      <c r="F31" s="71"/>
      <c r="G31" s="71"/>
      <c r="H31" s="183"/>
      <c r="I31" s="207" t="s">
        <v>497</v>
      </c>
      <c r="S31" s="85"/>
    </row>
    <row r="32" spans="1:19" s="160" customFormat="1" ht="100.5" customHeight="1" x14ac:dyDescent="0.25">
      <c r="A32" s="197" t="s">
        <v>509</v>
      </c>
      <c r="B32" s="199" t="s">
        <v>516</v>
      </c>
      <c r="C32" s="198">
        <v>150</v>
      </c>
      <c r="D32" s="198">
        <v>152</v>
      </c>
      <c r="E32" s="206"/>
      <c r="F32" s="71"/>
      <c r="G32" s="71"/>
      <c r="H32" s="183"/>
      <c r="I32" s="207" t="s">
        <v>498</v>
      </c>
      <c r="S32" s="85"/>
    </row>
    <row r="33" spans="1:19" s="160" customFormat="1" ht="81" customHeight="1" x14ac:dyDescent="0.25">
      <c r="A33" s="197" t="s">
        <v>510</v>
      </c>
      <c r="B33" s="199" t="s">
        <v>517</v>
      </c>
      <c r="C33" s="198">
        <v>150</v>
      </c>
      <c r="D33" s="198">
        <v>152</v>
      </c>
      <c r="E33" s="206"/>
      <c r="F33" s="71"/>
      <c r="G33" s="71"/>
      <c r="H33" s="183"/>
      <c r="I33" s="207" t="s">
        <v>499</v>
      </c>
      <c r="S33" s="85"/>
    </row>
    <row r="34" spans="1:19" s="160" customFormat="1" ht="101.25" customHeight="1" x14ac:dyDescent="0.25">
      <c r="A34" s="197" t="s">
        <v>511</v>
      </c>
      <c r="B34" s="199" t="s">
        <v>518</v>
      </c>
      <c r="C34" s="198">
        <v>150</v>
      </c>
      <c r="D34" s="198">
        <v>152</v>
      </c>
      <c r="E34" s="206"/>
      <c r="F34" s="71"/>
      <c r="G34" s="71"/>
      <c r="H34" s="183"/>
      <c r="I34" s="207" t="s">
        <v>500</v>
      </c>
      <c r="S34" s="85"/>
    </row>
    <row r="35" spans="1:19" s="160" customFormat="1" ht="80.25" hidden="1" customHeight="1" x14ac:dyDescent="0.25">
      <c r="A35" s="197" t="s">
        <v>408</v>
      </c>
      <c r="B35" s="199" t="s">
        <v>519</v>
      </c>
      <c r="C35" s="198">
        <v>150</v>
      </c>
      <c r="D35" s="198">
        <v>152</v>
      </c>
      <c r="E35" s="206"/>
      <c r="F35" s="71"/>
      <c r="G35" s="71"/>
      <c r="H35" s="183"/>
      <c r="S35" s="85"/>
    </row>
    <row r="36" spans="1:19" s="160" customFormat="1" ht="80.25" customHeight="1" x14ac:dyDescent="0.25">
      <c r="A36" s="197" t="s">
        <v>512</v>
      </c>
      <c r="B36" s="199" t="s">
        <v>519</v>
      </c>
      <c r="C36" s="198">
        <v>150</v>
      </c>
      <c r="D36" s="198">
        <v>152</v>
      </c>
      <c r="E36" s="206"/>
      <c r="F36" s="71"/>
      <c r="G36" s="71"/>
      <c r="H36" s="183"/>
      <c r="I36" s="207" t="s">
        <v>502</v>
      </c>
      <c r="S36" s="85"/>
    </row>
    <row r="37" spans="1:19" s="160" customFormat="1" ht="63" x14ac:dyDescent="0.25">
      <c r="A37" s="197" t="s">
        <v>513</v>
      </c>
      <c r="B37" s="199" t="s">
        <v>520</v>
      </c>
      <c r="C37" s="198">
        <v>150</v>
      </c>
      <c r="D37" s="198">
        <v>152</v>
      </c>
      <c r="E37" s="206"/>
      <c r="F37" s="71"/>
      <c r="G37" s="71"/>
      <c r="H37" s="183"/>
      <c r="I37" s="207" t="s">
        <v>503</v>
      </c>
      <c r="K37" s="93">
        <f>191049.22-E37</f>
        <v>191049.22</v>
      </c>
      <c r="S37" s="85"/>
    </row>
    <row r="38" spans="1:19" ht="64.5" customHeight="1" x14ac:dyDescent="0.25">
      <c r="A38" s="75" t="s">
        <v>480</v>
      </c>
      <c r="B38" s="199" t="s">
        <v>521</v>
      </c>
      <c r="C38" s="86">
        <v>150</v>
      </c>
      <c r="D38" s="86">
        <v>152</v>
      </c>
      <c r="E38" s="206"/>
      <c r="F38" s="71"/>
      <c r="G38" s="71"/>
      <c r="H38" s="86"/>
      <c r="S38" s="85"/>
    </row>
    <row r="39" spans="1:19" ht="15.75" hidden="1" x14ac:dyDescent="0.25">
      <c r="A39" s="75"/>
      <c r="B39" s="113" t="s">
        <v>399</v>
      </c>
      <c r="C39" s="86">
        <v>150</v>
      </c>
      <c r="D39" s="86">
        <v>152</v>
      </c>
      <c r="E39" s="71"/>
      <c r="F39" s="71"/>
      <c r="G39" s="71"/>
      <c r="H39" s="86"/>
      <c r="S39" s="85"/>
    </row>
    <row r="40" spans="1:19" s="95" customFormat="1" ht="31.5" x14ac:dyDescent="0.25">
      <c r="A40" s="118" t="s">
        <v>30</v>
      </c>
      <c r="B40" s="119">
        <v>1420</v>
      </c>
      <c r="C40" s="119">
        <v>150</v>
      </c>
      <c r="D40" s="119"/>
      <c r="E40" s="120">
        <f>SUM(E41:E41)</f>
        <v>0</v>
      </c>
      <c r="F40" s="120">
        <f>SUM(F41:F41)</f>
        <v>0</v>
      </c>
      <c r="G40" s="120">
        <f>SUM(G41:G41)</f>
        <v>0</v>
      </c>
      <c r="H40" s="120">
        <f>SUM(H41:H41)</f>
        <v>0</v>
      </c>
      <c r="I40" s="94"/>
      <c r="S40" s="85"/>
    </row>
    <row r="41" spans="1:19" ht="15.75" x14ac:dyDescent="0.25">
      <c r="A41" s="118" t="s">
        <v>309</v>
      </c>
      <c r="B41" s="119">
        <v>1500</v>
      </c>
      <c r="C41" s="119">
        <v>180</v>
      </c>
      <c r="D41" s="119"/>
      <c r="E41" s="120"/>
      <c r="F41" s="120"/>
      <c r="G41" s="120"/>
      <c r="H41" s="119"/>
      <c r="S41" s="85"/>
    </row>
    <row r="42" spans="1:19" ht="15.75" x14ac:dyDescent="0.25">
      <c r="A42" s="75" t="s">
        <v>24</v>
      </c>
      <c r="B42" s="113"/>
      <c r="C42" s="113"/>
      <c r="D42" s="113"/>
      <c r="E42" s="71"/>
      <c r="F42" s="71"/>
      <c r="G42" s="71"/>
      <c r="H42" s="113"/>
      <c r="S42" s="85"/>
    </row>
    <row r="43" spans="1:19" s="95" customFormat="1" ht="15.75" x14ac:dyDescent="0.25">
      <c r="A43" s="12" t="s">
        <v>31</v>
      </c>
      <c r="B43" s="13">
        <v>1900</v>
      </c>
      <c r="C43" s="13"/>
      <c r="D43" s="13"/>
      <c r="E43" s="140">
        <f>E45</f>
        <v>0</v>
      </c>
      <c r="F43" s="140">
        <f t="shared" ref="F43:G43" si="3">F45</f>
        <v>0</v>
      </c>
      <c r="G43" s="140">
        <f t="shared" si="3"/>
        <v>0</v>
      </c>
      <c r="H43" s="37" t="str">
        <f>H45</f>
        <v>х</v>
      </c>
      <c r="I43" s="94"/>
      <c r="S43" s="141"/>
    </row>
    <row r="44" spans="1:19" ht="15.75" x14ac:dyDescent="0.25">
      <c r="A44" s="75" t="s">
        <v>24</v>
      </c>
      <c r="B44" s="86"/>
      <c r="C44" s="86"/>
      <c r="D44" s="86"/>
      <c r="E44" s="71"/>
      <c r="F44" s="71"/>
      <c r="G44" s="71"/>
      <c r="H44" s="86"/>
      <c r="S44" s="85"/>
    </row>
    <row r="45" spans="1:19" s="95" customFormat="1" ht="17.25" x14ac:dyDescent="0.25">
      <c r="A45" s="142" t="s">
        <v>296</v>
      </c>
      <c r="B45" s="13">
        <v>1980</v>
      </c>
      <c r="C45" s="13" t="s">
        <v>22</v>
      </c>
      <c r="D45" s="13"/>
      <c r="E45" s="140">
        <f>E47</f>
        <v>0</v>
      </c>
      <c r="F45" s="140">
        <f t="shared" ref="F45:H45" si="4">F47</f>
        <v>0</v>
      </c>
      <c r="G45" s="140">
        <f t="shared" si="4"/>
        <v>0</v>
      </c>
      <c r="H45" s="37" t="str">
        <f t="shared" si="4"/>
        <v>х</v>
      </c>
      <c r="I45" s="94"/>
      <c r="S45" s="141"/>
    </row>
    <row r="46" spans="1:19" ht="15.75" x14ac:dyDescent="0.25">
      <c r="A46" s="75" t="s">
        <v>32</v>
      </c>
      <c r="B46" s="86"/>
      <c r="C46" s="86"/>
      <c r="D46" s="86"/>
      <c r="E46" s="71"/>
      <c r="F46" s="71"/>
      <c r="G46" s="71"/>
      <c r="H46" s="86"/>
      <c r="S46" s="85"/>
    </row>
    <row r="47" spans="1:19" ht="47.25" x14ac:dyDescent="0.25">
      <c r="A47" s="75" t="s">
        <v>33</v>
      </c>
      <c r="B47" s="86">
        <v>1981</v>
      </c>
      <c r="C47" s="86">
        <v>510</v>
      </c>
      <c r="D47" s="86"/>
      <c r="E47" s="71"/>
      <c r="F47" s="71"/>
      <c r="G47" s="71"/>
      <c r="H47" s="86" t="s">
        <v>22</v>
      </c>
      <c r="S47" s="85"/>
    </row>
    <row r="48" spans="1:19" s="92" customFormat="1" ht="15.75" x14ac:dyDescent="0.25">
      <c r="A48" s="40" t="s">
        <v>34</v>
      </c>
      <c r="B48" s="41">
        <v>2000</v>
      </c>
      <c r="C48" s="41" t="s">
        <v>22</v>
      </c>
      <c r="D48" s="41"/>
      <c r="E48" s="139">
        <f>E50+E74+E94+E103+E111+E117</f>
        <v>12185000</v>
      </c>
      <c r="F48" s="139">
        <f t="shared" ref="F48:G48" si="5">F50+F74+F94+F103+F111+F117</f>
        <v>18525848</v>
      </c>
      <c r="G48" s="139">
        <f t="shared" si="5"/>
        <v>18525848</v>
      </c>
      <c r="H48" s="41"/>
      <c r="I48" s="91"/>
      <c r="J48" s="85">
        <f>15571018.78-E48</f>
        <v>3386018.7799999993</v>
      </c>
      <c r="S48" s="85"/>
    </row>
    <row r="49" spans="1:19" ht="15.75" x14ac:dyDescent="0.25">
      <c r="A49" s="75" t="s">
        <v>24</v>
      </c>
      <c r="B49" s="86"/>
      <c r="C49" s="86"/>
      <c r="D49" s="86"/>
      <c r="E49" s="71"/>
      <c r="F49" s="71"/>
      <c r="G49" s="71"/>
      <c r="H49" s="86"/>
      <c r="S49" s="85"/>
    </row>
    <row r="50" spans="1:19" s="95" customFormat="1" ht="15.75" x14ac:dyDescent="0.25">
      <c r="A50" s="143" t="s">
        <v>35</v>
      </c>
      <c r="B50" s="13">
        <v>2100</v>
      </c>
      <c r="C50" s="13" t="s">
        <v>22</v>
      </c>
      <c r="D50" s="13"/>
      <c r="E50" s="140">
        <f>E52+E57+E62+E67</f>
        <v>10268160</v>
      </c>
      <c r="F50" s="140">
        <f t="shared" ref="F50:G50" si="6">F52+F57+F62+F67</f>
        <v>16425860</v>
      </c>
      <c r="G50" s="140">
        <f t="shared" si="6"/>
        <v>16425860</v>
      </c>
      <c r="H50" s="13" t="s">
        <v>22</v>
      </c>
      <c r="I50" s="94"/>
      <c r="S50" s="141"/>
    </row>
    <row r="51" spans="1:19" ht="15.75" x14ac:dyDescent="0.25">
      <c r="A51" s="75" t="s">
        <v>24</v>
      </c>
      <c r="B51" s="86"/>
      <c r="C51" s="86"/>
      <c r="D51" s="86"/>
      <c r="E51" s="71"/>
      <c r="F51" s="71"/>
      <c r="G51" s="71"/>
      <c r="H51" s="86"/>
      <c r="S51" s="85"/>
    </row>
    <row r="52" spans="1:19" s="95" customFormat="1" ht="15.75" x14ac:dyDescent="0.25">
      <c r="A52" s="12" t="s">
        <v>36</v>
      </c>
      <c r="B52" s="13">
        <v>2110</v>
      </c>
      <c r="C52" s="13">
        <v>111</v>
      </c>
      <c r="D52" s="13"/>
      <c r="E52" s="140">
        <f>SUM(E53:E56)</f>
        <v>7888460</v>
      </c>
      <c r="F52" s="140">
        <f t="shared" ref="F52:G52" si="7">SUM(F53:F56)</f>
        <v>14046060</v>
      </c>
      <c r="G52" s="140">
        <f t="shared" si="7"/>
        <v>14046060</v>
      </c>
      <c r="H52" s="13" t="s">
        <v>22</v>
      </c>
      <c r="I52" s="94"/>
      <c r="S52" s="141"/>
    </row>
    <row r="53" spans="1:19" ht="31.5" customHeight="1" x14ac:dyDescent="0.25">
      <c r="A53" s="75" t="s">
        <v>277</v>
      </c>
      <c r="B53" s="86">
        <v>2111</v>
      </c>
      <c r="C53" s="86">
        <v>111</v>
      </c>
      <c r="D53" s="86">
        <v>211</v>
      </c>
      <c r="E53" s="71">
        <f>'111'!J27</f>
        <v>1548000</v>
      </c>
      <c r="F53" s="71">
        <v>782600</v>
      </c>
      <c r="G53" s="71">
        <v>782600</v>
      </c>
      <c r="H53" s="86" t="s">
        <v>22</v>
      </c>
      <c r="S53" s="85"/>
    </row>
    <row r="54" spans="1:19" ht="31.5" customHeight="1" x14ac:dyDescent="0.25">
      <c r="A54" s="75" t="s">
        <v>279</v>
      </c>
      <c r="B54" s="86">
        <v>2112</v>
      </c>
      <c r="C54" s="86">
        <v>111</v>
      </c>
      <c r="D54" s="86">
        <v>211</v>
      </c>
      <c r="E54" s="71">
        <f>'111'!J17</f>
        <v>6330000</v>
      </c>
      <c r="F54" s="71">
        <v>13253000</v>
      </c>
      <c r="G54" s="71">
        <v>13253000</v>
      </c>
      <c r="H54" s="86" t="s">
        <v>22</v>
      </c>
      <c r="S54" s="85"/>
    </row>
    <row r="55" spans="1:19" ht="31.5" customHeight="1" x14ac:dyDescent="0.25">
      <c r="A55" s="75" t="s">
        <v>280</v>
      </c>
      <c r="B55" s="86">
        <v>2113</v>
      </c>
      <c r="C55" s="86">
        <v>111</v>
      </c>
      <c r="D55" s="86">
        <v>266</v>
      </c>
      <c r="E55" s="71">
        <f>'112'!BP11</f>
        <v>10460</v>
      </c>
      <c r="F55" s="71">
        <f>E55</f>
        <v>10460</v>
      </c>
      <c r="G55" s="71">
        <f>F55</f>
        <v>10460</v>
      </c>
      <c r="H55" s="86" t="s">
        <v>22</v>
      </c>
      <c r="S55" s="85"/>
    </row>
    <row r="56" spans="1:19" ht="167.25" customHeight="1" x14ac:dyDescent="0.25">
      <c r="A56" s="75" t="str">
        <f>A25</f>
        <v>МП "Развитие образования" (Обеспечение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образования, в том числе адаптированные основные образовательные программы                              (к.с. 025.30.3001))</v>
      </c>
      <c r="B56" s="86">
        <v>2114</v>
      </c>
      <c r="C56" s="86">
        <v>111</v>
      </c>
      <c r="D56" s="86">
        <v>211</v>
      </c>
      <c r="E56" s="71">
        <f>'111'!J36</f>
        <v>0</v>
      </c>
      <c r="F56" s="71"/>
      <c r="G56" s="71"/>
      <c r="H56" s="86" t="s">
        <v>22</v>
      </c>
      <c r="S56" s="85"/>
    </row>
    <row r="57" spans="1:19" s="95" customFormat="1" ht="31.5" x14ac:dyDescent="0.25">
      <c r="A57" s="12" t="s">
        <v>41</v>
      </c>
      <c r="B57" s="13">
        <v>2120</v>
      </c>
      <c r="C57" s="13">
        <v>112</v>
      </c>
      <c r="D57" s="13">
        <v>200</v>
      </c>
      <c r="E57" s="140">
        <f>SUM(E58:E61)</f>
        <v>0</v>
      </c>
      <c r="F57" s="140">
        <f t="shared" ref="F57:G57" si="8">SUM(F58:F61)</f>
        <v>0</v>
      </c>
      <c r="G57" s="140">
        <f t="shared" si="8"/>
        <v>0</v>
      </c>
      <c r="H57" s="13" t="s">
        <v>22</v>
      </c>
      <c r="I57" s="94"/>
      <c r="S57" s="141"/>
    </row>
    <row r="58" spans="1:19" ht="32.25" customHeight="1" x14ac:dyDescent="0.25">
      <c r="A58" s="75" t="s">
        <v>280</v>
      </c>
      <c r="B58" s="86">
        <v>2121</v>
      </c>
      <c r="C58" s="86">
        <v>112</v>
      </c>
      <c r="D58" s="86">
        <v>226</v>
      </c>
      <c r="E58" s="71">
        <f>'112'!BP47</f>
        <v>0</v>
      </c>
      <c r="F58" s="71"/>
      <c r="G58" s="71"/>
      <c r="H58" s="86" t="s">
        <v>22</v>
      </c>
      <c r="S58" s="85"/>
    </row>
    <row r="59" spans="1:19" ht="32.25" customHeight="1" x14ac:dyDescent="0.25">
      <c r="A59" s="75" t="s">
        <v>280</v>
      </c>
      <c r="B59" s="86">
        <v>2122</v>
      </c>
      <c r="C59" s="86">
        <v>112</v>
      </c>
      <c r="D59" s="86">
        <v>212</v>
      </c>
      <c r="E59" s="71">
        <f>'112'!BP35</f>
        <v>0</v>
      </c>
      <c r="F59" s="71"/>
      <c r="G59" s="71"/>
      <c r="H59" s="86" t="s">
        <v>22</v>
      </c>
      <c r="S59" s="85"/>
    </row>
    <row r="60" spans="1:19" ht="32.25" customHeight="1" x14ac:dyDescent="0.25">
      <c r="A60" s="75" t="s">
        <v>280</v>
      </c>
      <c r="B60" s="205">
        <v>2123</v>
      </c>
      <c r="C60" s="86">
        <v>112</v>
      </c>
      <c r="D60" s="86">
        <v>266</v>
      </c>
      <c r="E60" s="71">
        <f>'112'!BP22</f>
        <v>0</v>
      </c>
      <c r="F60" s="71"/>
      <c r="G60" s="71"/>
      <c r="H60" s="86" t="s">
        <v>22</v>
      </c>
      <c r="S60" s="85"/>
    </row>
    <row r="61" spans="1:19" ht="161.25" customHeight="1" x14ac:dyDescent="0.25">
      <c r="A61" s="75" t="str">
        <f>A56</f>
        <v>МП "Развитие образования" (Обеспечение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образования, в том числе адаптированные основные образовательные программы                              (к.с. 025.30.3001))</v>
      </c>
      <c r="B61" s="205">
        <v>2124</v>
      </c>
      <c r="C61" s="86">
        <v>112</v>
      </c>
      <c r="D61" s="86">
        <v>267</v>
      </c>
      <c r="E61" s="71">
        <f>программные!BN44</f>
        <v>0</v>
      </c>
      <c r="F61" s="71"/>
      <c r="G61" s="71"/>
      <c r="H61" s="86" t="s">
        <v>22</v>
      </c>
      <c r="S61" s="85"/>
    </row>
    <row r="62" spans="1:19" s="95" customFormat="1" ht="47.25" x14ac:dyDescent="0.25">
      <c r="A62" s="12" t="s">
        <v>42</v>
      </c>
      <c r="B62" s="13">
        <v>2130</v>
      </c>
      <c r="C62" s="13">
        <v>113</v>
      </c>
      <c r="D62" s="13"/>
      <c r="E62" s="140">
        <f>SUM(E63:E66)</f>
        <v>0</v>
      </c>
      <c r="F62" s="140">
        <f t="shared" ref="F62:G62" si="9">SUM(F63:F66)</f>
        <v>0</v>
      </c>
      <c r="G62" s="140">
        <f t="shared" si="9"/>
        <v>0</v>
      </c>
      <c r="H62" s="13" t="s">
        <v>22</v>
      </c>
      <c r="I62" s="94"/>
      <c r="S62" s="141"/>
    </row>
    <row r="63" spans="1:19" ht="63" x14ac:dyDescent="0.25">
      <c r="A63" s="75" t="s">
        <v>532</v>
      </c>
      <c r="B63" s="86">
        <v>2131</v>
      </c>
      <c r="C63" s="86">
        <v>113</v>
      </c>
      <c r="D63" s="86">
        <v>226</v>
      </c>
      <c r="E63" s="71">
        <f>программные!BN139</f>
        <v>0</v>
      </c>
      <c r="F63" s="71"/>
      <c r="G63" s="71"/>
      <c r="H63" s="86" t="s">
        <v>22</v>
      </c>
      <c r="S63" s="85"/>
    </row>
    <row r="64" spans="1:19" ht="31.5" hidden="1" x14ac:dyDescent="0.25">
      <c r="A64" s="75" t="s">
        <v>38</v>
      </c>
      <c r="B64" s="86">
        <v>2132</v>
      </c>
      <c r="C64" s="86">
        <v>113</v>
      </c>
      <c r="D64" s="86"/>
      <c r="E64" s="71"/>
      <c r="F64" s="71"/>
      <c r="G64" s="71"/>
      <c r="H64" s="86" t="s">
        <v>22</v>
      </c>
      <c r="S64" s="85"/>
    </row>
    <row r="65" spans="1:19" ht="31.5" hidden="1" x14ac:dyDescent="0.25">
      <c r="A65" s="75" t="s">
        <v>39</v>
      </c>
      <c r="B65" s="86">
        <v>2133</v>
      </c>
      <c r="C65" s="86">
        <v>113</v>
      </c>
      <c r="D65" s="86"/>
      <c r="E65" s="71"/>
      <c r="F65" s="71"/>
      <c r="G65" s="71"/>
      <c r="H65" s="86" t="s">
        <v>22</v>
      </c>
      <c r="S65" s="85"/>
    </row>
    <row r="66" spans="1:19" ht="31.5" hidden="1" x14ac:dyDescent="0.25">
      <c r="A66" s="75" t="s">
        <v>40</v>
      </c>
      <c r="B66" s="86">
        <v>2134</v>
      </c>
      <c r="C66" s="86">
        <v>113</v>
      </c>
      <c r="D66" s="86"/>
      <c r="E66" s="71"/>
      <c r="F66" s="71"/>
      <c r="G66" s="71"/>
      <c r="H66" s="86" t="s">
        <v>22</v>
      </c>
      <c r="S66" s="85"/>
    </row>
    <row r="67" spans="1:19" s="95" customFormat="1" ht="63" x14ac:dyDescent="0.25">
      <c r="A67" s="12" t="s">
        <v>43</v>
      </c>
      <c r="B67" s="13">
        <v>2140</v>
      </c>
      <c r="C67" s="13">
        <v>119</v>
      </c>
      <c r="D67" s="13"/>
      <c r="E67" s="140">
        <f>SUM(E69:E73)</f>
        <v>2379700</v>
      </c>
      <c r="F67" s="140">
        <f t="shared" ref="F67:G67" si="10">SUM(F69:F73)</f>
        <v>2379800</v>
      </c>
      <c r="G67" s="140">
        <f t="shared" si="10"/>
        <v>2379800</v>
      </c>
      <c r="H67" s="13" t="s">
        <v>22</v>
      </c>
      <c r="I67" s="94"/>
      <c r="S67" s="141"/>
    </row>
    <row r="68" spans="1:19" ht="15.75" x14ac:dyDescent="0.25">
      <c r="A68" s="75" t="s">
        <v>24</v>
      </c>
      <c r="B68" s="86"/>
      <c r="C68" s="86"/>
      <c r="D68" s="86"/>
      <c r="E68" s="71"/>
      <c r="F68" s="71"/>
      <c r="G68" s="71"/>
      <c r="H68" s="86" t="s">
        <v>22</v>
      </c>
      <c r="S68" s="85"/>
    </row>
    <row r="69" spans="1:19" ht="15.75" x14ac:dyDescent="0.25">
      <c r="A69" s="75" t="s">
        <v>44</v>
      </c>
      <c r="B69" s="86">
        <v>2141</v>
      </c>
      <c r="C69" s="86">
        <v>119</v>
      </c>
      <c r="D69" s="86"/>
      <c r="E69" s="71"/>
      <c r="F69" s="71"/>
      <c r="G69" s="71"/>
      <c r="H69" s="86"/>
      <c r="S69" s="85"/>
    </row>
    <row r="70" spans="1:19" ht="31.5" x14ac:dyDescent="0.25">
      <c r="A70" s="75" t="s">
        <v>277</v>
      </c>
      <c r="B70" s="86">
        <v>2142</v>
      </c>
      <c r="C70" s="86">
        <v>119</v>
      </c>
      <c r="D70" s="86">
        <v>213</v>
      </c>
      <c r="E70" s="71">
        <f>'213'!BQ44</f>
        <v>468000</v>
      </c>
      <c r="F70" s="71">
        <v>468100</v>
      </c>
      <c r="G70" s="71">
        <v>468100</v>
      </c>
      <c r="H70" s="86" t="s">
        <v>22</v>
      </c>
      <c r="S70" s="85"/>
    </row>
    <row r="71" spans="1:19" ht="31.5" x14ac:dyDescent="0.25">
      <c r="A71" s="75" t="s">
        <v>280</v>
      </c>
      <c r="B71" s="86">
        <v>2143</v>
      </c>
      <c r="C71" s="86">
        <v>119</v>
      </c>
      <c r="D71" s="86">
        <v>213</v>
      </c>
      <c r="E71" s="71">
        <f>'213'!BQ23</f>
        <v>1911700</v>
      </c>
      <c r="F71" s="71">
        <f>E71</f>
        <v>1911700</v>
      </c>
      <c r="G71" s="71">
        <f>F71</f>
        <v>1911700</v>
      </c>
      <c r="H71" s="86" t="s">
        <v>22</v>
      </c>
      <c r="I71" s="96"/>
      <c r="S71" s="85"/>
    </row>
    <row r="72" spans="1:19" ht="165" customHeight="1" x14ac:dyDescent="0.25">
      <c r="A72" s="75" t="str">
        <f>A56</f>
        <v>МП "Развитие образования" (Обеспечение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образования, в том числе адаптированные основные образовательные программы                              (к.с. 025.30.3001))</v>
      </c>
      <c r="B72" s="86">
        <v>2144</v>
      </c>
      <c r="C72" s="86">
        <v>119</v>
      </c>
      <c r="D72" s="86">
        <v>213</v>
      </c>
      <c r="E72" s="71">
        <f>'213'!BQ64</f>
        <v>0</v>
      </c>
      <c r="F72" s="71"/>
      <c r="G72" s="71"/>
      <c r="H72" s="86" t="s">
        <v>22</v>
      </c>
      <c r="S72" s="85"/>
    </row>
    <row r="73" spans="1:19" ht="67.5" customHeight="1" x14ac:dyDescent="0.25">
      <c r="A73" s="75" t="str">
        <f>A63</f>
        <v>МП "Развитие образования" (обеспечение  проведения государственной итоговой аттестации по программам среднего общего образования в 2022 году (к.с. 016.25.0001))</v>
      </c>
      <c r="B73" s="86">
        <v>2145</v>
      </c>
      <c r="C73" s="86">
        <v>119</v>
      </c>
      <c r="D73" s="86">
        <v>226</v>
      </c>
      <c r="E73" s="71">
        <f>программные!BN140</f>
        <v>0</v>
      </c>
      <c r="F73" s="71"/>
      <c r="G73" s="71"/>
      <c r="H73" s="86" t="s">
        <v>22</v>
      </c>
      <c r="S73" s="85"/>
    </row>
    <row r="74" spans="1:19" s="95" customFormat="1" ht="31.5" x14ac:dyDescent="0.25">
      <c r="A74" s="143" t="s">
        <v>45</v>
      </c>
      <c r="B74" s="13">
        <v>2200</v>
      </c>
      <c r="C74" s="13">
        <v>300</v>
      </c>
      <c r="D74" s="13"/>
      <c r="E74" s="140">
        <f>E76+E84+E89</f>
        <v>0</v>
      </c>
      <c r="F74" s="140">
        <f t="shared" ref="F74:G74" si="11">F76+F84+F89</f>
        <v>0</v>
      </c>
      <c r="G74" s="140">
        <f t="shared" si="11"/>
        <v>0</v>
      </c>
      <c r="H74" s="37" t="s">
        <v>22</v>
      </c>
      <c r="I74" s="94"/>
      <c r="S74" s="141"/>
    </row>
    <row r="75" spans="1:19" ht="15.75" x14ac:dyDescent="0.25">
      <c r="A75" s="75" t="s">
        <v>24</v>
      </c>
      <c r="B75" s="86"/>
      <c r="C75" s="86"/>
      <c r="D75" s="86"/>
      <c r="E75" s="71"/>
      <c r="F75" s="71"/>
      <c r="G75" s="71"/>
      <c r="H75" s="86"/>
      <c r="S75" s="85"/>
    </row>
    <row r="76" spans="1:19" s="95" customFormat="1" ht="47.25" x14ac:dyDescent="0.25">
      <c r="A76" s="12" t="s">
        <v>46</v>
      </c>
      <c r="B76" s="13">
        <v>2210</v>
      </c>
      <c r="C76" s="13">
        <v>320</v>
      </c>
      <c r="D76" s="13"/>
      <c r="E76" s="140">
        <f>SUM(E78:E83)</f>
        <v>0</v>
      </c>
      <c r="F76" s="140">
        <f t="shared" ref="F76:H76" si="12">SUM(F78:F83)</f>
        <v>0</v>
      </c>
      <c r="G76" s="140">
        <f t="shared" si="12"/>
        <v>0</v>
      </c>
      <c r="H76" s="37">
        <f t="shared" si="12"/>
        <v>0</v>
      </c>
      <c r="I76" s="94"/>
      <c r="S76" s="141"/>
    </row>
    <row r="77" spans="1:19" ht="15.75" x14ac:dyDescent="0.25">
      <c r="A77" s="75" t="s">
        <v>32</v>
      </c>
      <c r="B77" s="86"/>
      <c r="C77" s="86"/>
      <c r="D77" s="86"/>
      <c r="E77" s="71"/>
      <c r="F77" s="71"/>
      <c r="G77" s="71"/>
      <c r="H77" s="86"/>
      <c r="S77" s="85"/>
    </row>
    <row r="78" spans="1:19" ht="47.25" hidden="1" x14ac:dyDescent="0.25">
      <c r="A78" s="75" t="s">
        <v>47</v>
      </c>
      <c r="B78" s="86">
        <v>2211</v>
      </c>
      <c r="C78" s="86">
        <v>321</v>
      </c>
      <c r="D78" s="86"/>
      <c r="E78" s="71"/>
      <c r="F78" s="71"/>
      <c r="G78" s="71"/>
      <c r="H78" s="86"/>
      <c r="S78" s="85"/>
    </row>
    <row r="79" spans="1:19" ht="78.75" x14ac:dyDescent="0.25">
      <c r="A79" s="75" t="s">
        <v>493</v>
      </c>
      <c r="B79" s="86">
        <v>2211</v>
      </c>
      <c r="C79" s="86">
        <v>321</v>
      </c>
      <c r="D79" s="86">
        <v>262</v>
      </c>
      <c r="E79" s="71">
        <f>программные!BN133</f>
        <v>0</v>
      </c>
      <c r="F79" s="71"/>
      <c r="G79" s="71"/>
      <c r="H79" s="86"/>
      <c r="S79" s="85"/>
    </row>
    <row r="80" spans="1:19" ht="84" customHeight="1" x14ac:dyDescent="0.25">
      <c r="A80" s="75" t="str">
        <f>A24</f>
        <v>МЦП "Развитие образования" (предоставление обучающимся с ограниченными возможностями здоровья и детям инвалидам бесплатного двухразового питания (к.с. 021.03.0001 / т.с. 60.06.00))</v>
      </c>
      <c r="B80" s="86">
        <v>2212</v>
      </c>
      <c r="C80" s="86">
        <v>321</v>
      </c>
      <c r="D80" s="86">
        <v>262</v>
      </c>
      <c r="E80" s="71">
        <f>программные!BN93</f>
        <v>0</v>
      </c>
      <c r="F80" s="71"/>
      <c r="G80" s="71"/>
      <c r="H80" s="86"/>
      <c r="S80" s="85"/>
    </row>
    <row r="81" spans="1:19" ht="81.75" customHeight="1" x14ac:dyDescent="0.25">
      <c r="A81" s="75" t="str">
        <f>A26</f>
        <v>МЦП "Развитие образования" (предоставление обучающимся с ограниченными возможностями здоровья и детям инвалидам бесплатного двухразового питания (к.с. 021.03.4001))</v>
      </c>
      <c r="B81" s="86">
        <v>2213</v>
      </c>
      <c r="C81" s="86">
        <v>321</v>
      </c>
      <c r="D81" s="86">
        <v>262</v>
      </c>
      <c r="E81" s="206">
        <f>программные!BN107</f>
        <v>0</v>
      </c>
      <c r="F81" s="71"/>
      <c r="G81" s="71"/>
      <c r="H81" s="86"/>
      <c r="S81" s="85"/>
    </row>
    <row r="82" spans="1:19" ht="78.75" hidden="1" x14ac:dyDescent="0.25">
      <c r="A82" s="75" t="str">
        <f>A26</f>
        <v>МЦП "Развитие образования" (предоставление обучающимся с ограниченными возможностями здоровья и детям инвалидам бесплатного двухразового питания (к.с. 021.03.4001))</v>
      </c>
      <c r="B82" s="163">
        <v>2215</v>
      </c>
      <c r="C82" s="163">
        <v>321</v>
      </c>
      <c r="D82" s="163"/>
      <c r="E82" s="71"/>
      <c r="F82" s="71"/>
      <c r="G82" s="71"/>
      <c r="H82" s="111"/>
      <c r="S82" s="85"/>
    </row>
    <row r="83" spans="1:19" ht="129" hidden="1" customHeight="1" x14ac:dyDescent="0.25">
      <c r="A83" s="75" t="str">
        <f>A28</f>
        <v>МП "Развитие образование" (Осуществление отдельных государственных полномочий по предоставлению мер соц поддержки в виде компенсации расходов на оплату жилых помещений, отопления и освещения пед работникам МОУ, проживающим и работающим в сельской местности (к.с. 016.08.2002))</v>
      </c>
      <c r="B83" s="86">
        <v>2213</v>
      </c>
      <c r="C83" s="86">
        <v>321</v>
      </c>
      <c r="D83" s="86"/>
      <c r="E83" s="71"/>
      <c r="F83" s="71"/>
      <c r="G83" s="71"/>
      <c r="H83" s="86"/>
      <c r="S83" s="85"/>
    </row>
    <row r="84" spans="1:19" s="95" customFormat="1" ht="113.25" customHeight="1" x14ac:dyDescent="0.25">
      <c r="A84" s="12" t="s">
        <v>48</v>
      </c>
      <c r="B84" s="13">
        <v>2230</v>
      </c>
      <c r="C84" s="13">
        <v>350</v>
      </c>
      <c r="D84" s="13"/>
      <c r="E84" s="140">
        <f>SUM(E85:E88)</f>
        <v>0</v>
      </c>
      <c r="F84" s="140">
        <f t="shared" ref="F84:G84" si="13">SUM(F85:F88)</f>
        <v>0</v>
      </c>
      <c r="G84" s="140">
        <f t="shared" si="13"/>
        <v>0</v>
      </c>
      <c r="H84" s="13" t="s">
        <v>22</v>
      </c>
      <c r="I84" s="94"/>
      <c r="S84" s="141"/>
    </row>
    <row r="85" spans="1:19" ht="31.5" hidden="1" x14ac:dyDescent="0.25">
      <c r="A85" s="75" t="s">
        <v>37</v>
      </c>
      <c r="B85" s="86">
        <v>2231</v>
      </c>
      <c r="C85" s="86">
        <v>350</v>
      </c>
      <c r="D85" s="86"/>
      <c r="E85" s="71"/>
      <c r="F85" s="71"/>
      <c r="G85" s="71"/>
      <c r="H85" s="86" t="s">
        <v>22</v>
      </c>
      <c r="S85" s="85"/>
    </row>
    <row r="86" spans="1:19" ht="31.5" hidden="1" x14ac:dyDescent="0.25">
      <c r="A86" s="75" t="s">
        <v>38</v>
      </c>
      <c r="B86" s="86">
        <v>2232</v>
      </c>
      <c r="C86" s="86">
        <v>350</v>
      </c>
      <c r="D86" s="86"/>
      <c r="E86" s="71"/>
      <c r="F86" s="71"/>
      <c r="G86" s="71"/>
      <c r="H86" s="86" t="s">
        <v>22</v>
      </c>
      <c r="S86" s="85"/>
    </row>
    <row r="87" spans="1:19" ht="31.5" hidden="1" x14ac:dyDescent="0.25">
      <c r="A87" s="75" t="s">
        <v>39</v>
      </c>
      <c r="B87" s="86">
        <v>2233</v>
      </c>
      <c r="C87" s="86">
        <v>350</v>
      </c>
      <c r="D87" s="86"/>
      <c r="E87" s="71"/>
      <c r="F87" s="71"/>
      <c r="G87" s="71"/>
      <c r="H87" s="86" t="s">
        <v>22</v>
      </c>
      <c r="S87" s="85"/>
    </row>
    <row r="88" spans="1:19" ht="31.5" hidden="1" x14ac:dyDescent="0.25">
      <c r="A88" s="75" t="s">
        <v>40</v>
      </c>
      <c r="B88" s="86">
        <v>2234</v>
      </c>
      <c r="C88" s="86">
        <v>350</v>
      </c>
      <c r="D88" s="86"/>
      <c r="E88" s="71"/>
      <c r="F88" s="71"/>
      <c r="G88" s="71"/>
      <c r="H88" s="86" t="s">
        <v>22</v>
      </c>
      <c r="S88" s="85"/>
    </row>
    <row r="89" spans="1:19" s="95" customFormat="1" ht="15.75" x14ac:dyDescent="0.25">
      <c r="A89" s="118" t="s">
        <v>310</v>
      </c>
      <c r="B89" s="119">
        <v>2240</v>
      </c>
      <c r="C89" s="119">
        <v>360</v>
      </c>
      <c r="D89" s="119"/>
      <c r="E89" s="120">
        <f>SUM(E90:E93)</f>
        <v>0</v>
      </c>
      <c r="F89" s="120">
        <f t="shared" ref="F89:G89" si="14">SUM(F90:F93)</f>
        <v>0</v>
      </c>
      <c r="G89" s="120">
        <f t="shared" si="14"/>
        <v>0</v>
      </c>
      <c r="H89" s="119" t="s">
        <v>22</v>
      </c>
      <c r="I89" s="94"/>
      <c r="S89" s="85"/>
    </row>
    <row r="90" spans="1:19" ht="31.5" hidden="1" x14ac:dyDescent="0.25">
      <c r="A90" s="75" t="s">
        <v>37</v>
      </c>
      <c r="B90" s="86">
        <v>2241</v>
      </c>
      <c r="C90" s="86">
        <v>360</v>
      </c>
      <c r="D90" s="86"/>
      <c r="E90" s="71"/>
      <c r="F90" s="71"/>
      <c r="G90" s="71"/>
      <c r="H90" s="86" t="s">
        <v>22</v>
      </c>
      <c r="S90" s="85"/>
    </row>
    <row r="91" spans="1:19" ht="31.5" hidden="1" x14ac:dyDescent="0.25">
      <c r="A91" s="75" t="s">
        <v>38</v>
      </c>
      <c r="B91" s="86">
        <v>2242</v>
      </c>
      <c r="C91" s="86">
        <v>360</v>
      </c>
      <c r="D91" s="86"/>
      <c r="E91" s="71"/>
      <c r="F91" s="71"/>
      <c r="G91" s="71"/>
      <c r="H91" s="86" t="s">
        <v>22</v>
      </c>
      <c r="S91" s="85"/>
    </row>
    <row r="92" spans="1:19" ht="31.5" hidden="1" x14ac:dyDescent="0.25">
      <c r="A92" s="75" t="s">
        <v>39</v>
      </c>
      <c r="B92" s="86">
        <v>2243</v>
      </c>
      <c r="C92" s="86">
        <v>360</v>
      </c>
      <c r="D92" s="86"/>
      <c r="E92" s="71"/>
      <c r="F92" s="71"/>
      <c r="G92" s="71"/>
      <c r="H92" s="86" t="s">
        <v>22</v>
      </c>
      <c r="S92" s="85"/>
    </row>
    <row r="93" spans="1:19" ht="31.5" hidden="1" x14ac:dyDescent="0.25">
      <c r="A93" s="75" t="s">
        <v>40</v>
      </c>
      <c r="B93" s="86">
        <v>2244</v>
      </c>
      <c r="C93" s="86">
        <v>360</v>
      </c>
      <c r="D93" s="86"/>
      <c r="E93" s="71"/>
      <c r="F93" s="71"/>
      <c r="G93" s="71"/>
      <c r="H93" s="86" t="s">
        <v>22</v>
      </c>
      <c r="S93" s="85"/>
    </row>
    <row r="94" spans="1:19" s="95" customFormat="1" ht="31.5" x14ac:dyDescent="0.25">
      <c r="A94" s="143" t="s">
        <v>49</v>
      </c>
      <c r="B94" s="13">
        <v>2300</v>
      </c>
      <c r="C94" s="13">
        <v>850</v>
      </c>
      <c r="D94" s="13"/>
      <c r="E94" s="140">
        <f>SUM(E96:E98)</f>
        <v>17200</v>
      </c>
      <c r="F94" s="140">
        <f>SUM(F96:F98)</f>
        <v>17200</v>
      </c>
      <c r="G94" s="140">
        <f t="shared" ref="G94" si="15">SUM(G96:G98)</f>
        <v>17200</v>
      </c>
      <c r="H94" s="13" t="s">
        <v>22</v>
      </c>
      <c r="I94" s="94"/>
      <c r="S94" s="141"/>
    </row>
    <row r="95" spans="1:19" ht="15.75" x14ac:dyDescent="0.25">
      <c r="A95" s="75" t="s">
        <v>32</v>
      </c>
      <c r="B95" s="86"/>
      <c r="C95" s="86"/>
      <c r="D95" s="86"/>
      <c r="E95" s="71"/>
      <c r="F95" s="71"/>
      <c r="G95" s="71"/>
      <c r="H95" s="86"/>
      <c r="S95" s="85"/>
    </row>
    <row r="96" spans="1:19" ht="31.5" x14ac:dyDescent="0.25">
      <c r="A96" s="75" t="s">
        <v>50</v>
      </c>
      <c r="B96" s="86">
        <v>2310</v>
      </c>
      <c r="C96" s="86">
        <v>851</v>
      </c>
      <c r="D96" s="86">
        <v>291</v>
      </c>
      <c r="E96" s="71">
        <f>проч!BJ25</f>
        <v>17000</v>
      </c>
      <c r="F96" s="71">
        <f>E96</f>
        <v>17000</v>
      </c>
      <c r="G96" s="71">
        <f>F96</f>
        <v>17000</v>
      </c>
      <c r="H96" s="86" t="s">
        <v>22</v>
      </c>
      <c r="S96" s="85"/>
    </row>
    <row r="97" spans="1:19" ht="63" x14ac:dyDescent="0.25">
      <c r="A97" s="75" t="s">
        <v>51</v>
      </c>
      <c r="B97" s="86">
        <v>2320</v>
      </c>
      <c r="C97" s="86">
        <v>852</v>
      </c>
      <c r="D97" s="86">
        <v>291</v>
      </c>
      <c r="E97" s="71">
        <f>проч!BJ36</f>
        <v>0</v>
      </c>
      <c r="F97" s="71">
        <v>100</v>
      </c>
      <c r="G97" s="71">
        <v>100</v>
      </c>
      <c r="H97" s="86" t="s">
        <v>22</v>
      </c>
      <c r="S97" s="85"/>
    </row>
    <row r="98" spans="1:19" s="95" customFormat="1" ht="31.5" x14ac:dyDescent="0.25">
      <c r="A98" s="12" t="s">
        <v>52</v>
      </c>
      <c r="B98" s="13">
        <v>2330</v>
      </c>
      <c r="C98" s="13">
        <v>853</v>
      </c>
      <c r="D98" s="13"/>
      <c r="E98" s="140">
        <f>SUM(E99:E102)</f>
        <v>200</v>
      </c>
      <c r="F98" s="140">
        <f t="shared" ref="F98:G98" si="16">SUM(F99:F102)</f>
        <v>100</v>
      </c>
      <c r="G98" s="140">
        <f t="shared" si="16"/>
        <v>100</v>
      </c>
      <c r="H98" s="13" t="s">
        <v>22</v>
      </c>
      <c r="I98" s="94"/>
      <c r="S98" s="141"/>
    </row>
    <row r="99" spans="1:19" ht="31.5" x14ac:dyDescent="0.25">
      <c r="A99" s="75" t="s">
        <v>37</v>
      </c>
      <c r="B99" s="86">
        <v>2331</v>
      </c>
      <c r="C99" s="86">
        <v>853</v>
      </c>
      <c r="D99" s="86">
        <v>291</v>
      </c>
      <c r="E99" s="71">
        <f>проч!BJ47</f>
        <v>200</v>
      </c>
      <c r="F99" s="71">
        <v>100</v>
      </c>
      <c r="G99" s="71">
        <v>100</v>
      </c>
      <c r="H99" s="86" t="s">
        <v>22</v>
      </c>
      <c r="S99" s="85"/>
    </row>
    <row r="100" spans="1:19" ht="31.5" x14ac:dyDescent="0.25">
      <c r="A100" s="75" t="s">
        <v>37</v>
      </c>
      <c r="B100" s="86">
        <v>2332</v>
      </c>
      <c r="C100" s="86">
        <v>853</v>
      </c>
      <c r="D100" s="86">
        <v>293</v>
      </c>
      <c r="E100" s="71">
        <f>проч!BJ58</f>
        <v>0</v>
      </c>
      <c r="F100" s="71"/>
      <c r="G100" s="71"/>
      <c r="H100" s="86" t="s">
        <v>22</v>
      </c>
      <c r="S100" s="85"/>
    </row>
    <row r="101" spans="1:19" ht="31.5" x14ac:dyDescent="0.25">
      <c r="A101" s="75" t="s">
        <v>37</v>
      </c>
      <c r="B101" s="86">
        <v>2333</v>
      </c>
      <c r="C101" s="86">
        <v>853</v>
      </c>
      <c r="D101" s="86">
        <v>295</v>
      </c>
      <c r="E101" s="71">
        <f>проч!BJ69</f>
        <v>0</v>
      </c>
      <c r="F101" s="71"/>
      <c r="G101" s="71"/>
      <c r="H101" s="86" t="s">
        <v>22</v>
      </c>
      <c r="S101" s="85"/>
    </row>
    <row r="102" spans="1:19" ht="31.5" hidden="1" x14ac:dyDescent="0.25">
      <c r="A102" s="75" t="s">
        <v>40</v>
      </c>
      <c r="B102" s="86">
        <v>2334</v>
      </c>
      <c r="C102" s="86">
        <v>853</v>
      </c>
      <c r="D102" s="86"/>
      <c r="E102" s="71"/>
      <c r="F102" s="71"/>
      <c r="G102" s="71"/>
      <c r="H102" s="86" t="s">
        <v>22</v>
      </c>
      <c r="S102" s="85"/>
    </row>
    <row r="103" spans="1:19" s="95" customFormat="1" ht="31.5" x14ac:dyDescent="0.25">
      <c r="A103" s="126" t="s">
        <v>53</v>
      </c>
      <c r="B103" s="119">
        <v>2400</v>
      </c>
      <c r="C103" s="119" t="s">
        <v>22</v>
      </c>
      <c r="D103" s="119"/>
      <c r="E103" s="120">
        <f>E105</f>
        <v>0</v>
      </c>
      <c r="F103" s="120">
        <f t="shared" ref="F103:G103" si="17">F105</f>
        <v>0</v>
      </c>
      <c r="G103" s="120">
        <f t="shared" si="17"/>
        <v>0</v>
      </c>
      <c r="H103" s="119" t="s">
        <v>22</v>
      </c>
      <c r="I103" s="94"/>
      <c r="S103" s="85"/>
    </row>
    <row r="104" spans="1:19" ht="15.75" x14ac:dyDescent="0.25">
      <c r="A104" s="75" t="s">
        <v>32</v>
      </c>
      <c r="B104" s="86"/>
      <c r="C104" s="86"/>
      <c r="D104" s="86"/>
      <c r="E104" s="71"/>
      <c r="F104" s="71"/>
      <c r="G104" s="71"/>
      <c r="H104" s="86"/>
      <c r="S104" s="85"/>
    </row>
    <row r="105" spans="1:19" s="95" customFormat="1" ht="31.5" x14ac:dyDescent="0.25">
      <c r="A105" s="118" t="s">
        <v>311</v>
      </c>
      <c r="B105" s="119">
        <v>2410</v>
      </c>
      <c r="C105" s="119">
        <v>613</v>
      </c>
      <c r="D105" s="119"/>
      <c r="E105" s="120">
        <f>SUM(E106:E109)</f>
        <v>0</v>
      </c>
      <c r="F105" s="120">
        <f t="shared" ref="F105:G105" si="18">SUM(F106:F109)</f>
        <v>0</v>
      </c>
      <c r="G105" s="120">
        <f t="shared" si="18"/>
        <v>0</v>
      </c>
      <c r="H105" s="119" t="s">
        <v>22</v>
      </c>
      <c r="I105" s="94"/>
      <c r="S105" s="85"/>
    </row>
    <row r="106" spans="1:19" ht="31.5" x14ac:dyDescent="0.25">
      <c r="A106" s="118" t="s">
        <v>312</v>
      </c>
      <c r="B106" s="119">
        <v>2420</v>
      </c>
      <c r="C106" s="119">
        <v>623</v>
      </c>
      <c r="D106" s="119"/>
      <c r="E106" s="120"/>
      <c r="F106" s="120"/>
      <c r="G106" s="120"/>
      <c r="H106" s="119" t="s">
        <v>22</v>
      </c>
      <c r="S106" s="85"/>
    </row>
    <row r="107" spans="1:19" ht="63" x14ac:dyDescent="0.25">
      <c r="A107" s="118" t="s">
        <v>313</v>
      </c>
      <c r="B107" s="119">
        <v>2430</v>
      </c>
      <c r="C107" s="119">
        <v>634</v>
      </c>
      <c r="D107" s="119"/>
      <c r="E107" s="120"/>
      <c r="F107" s="120"/>
      <c r="G107" s="120"/>
      <c r="H107" s="119" t="s">
        <v>22</v>
      </c>
      <c r="S107" s="85"/>
    </row>
    <row r="108" spans="1:19" ht="31.5" x14ac:dyDescent="0.25">
      <c r="A108" s="118" t="s">
        <v>54</v>
      </c>
      <c r="B108" s="119">
        <v>2440</v>
      </c>
      <c r="C108" s="119">
        <v>810</v>
      </c>
      <c r="D108" s="119"/>
      <c r="E108" s="120"/>
      <c r="F108" s="120"/>
      <c r="G108" s="120"/>
      <c r="H108" s="119" t="s">
        <v>22</v>
      </c>
      <c r="S108" s="85"/>
    </row>
    <row r="109" spans="1:19" ht="15.75" x14ac:dyDescent="0.25">
      <c r="A109" s="118" t="s">
        <v>314</v>
      </c>
      <c r="B109" s="119">
        <v>2450</v>
      </c>
      <c r="C109" s="119">
        <v>862</v>
      </c>
      <c r="D109" s="119"/>
      <c r="E109" s="120"/>
      <c r="F109" s="120"/>
      <c r="G109" s="120"/>
      <c r="H109" s="119" t="s">
        <v>22</v>
      </c>
      <c r="S109" s="85"/>
    </row>
    <row r="110" spans="1:19" ht="72.75" customHeight="1" x14ac:dyDescent="0.25">
      <c r="A110" s="118" t="s">
        <v>315</v>
      </c>
      <c r="B110" s="119">
        <v>2460</v>
      </c>
      <c r="C110" s="119">
        <v>863</v>
      </c>
      <c r="D110" s="119"/>
      <c r="E110" s="120"/>
      <c r="F110" s="120"/>
      <c r="G110" s="120"/>
      <c r="H110" s="119" t="s">
        <v>22</v>
      </c>
      <c r="S110" s="85"/>
    </row>
    <row r="111" spans="1:19" s="95" customFormat="1" ht="31.5" x14ac:dyDescent="0.25">
      <c r="A111" s="143" t="s">
        <v>55</v>
      </c>
      <c r="B111" s="13">
        <v>2500</v>
      </c>
      <c r="C111" s="13" t="s">
        <v>22</v>
      </c>
      <c r="D111" s="13"/>
      <c r="E111" s="140">
        <f>SUM(E112:E116)</f>
        <v>0</v>
      </c>
      <c r="F111" s="140">
        <f t="shared" ref="F111:G111" si="19">SUM(F112:F116)</f>
        <v>0</v>
      </c>
      <c r="G111" s="140">
        <f t="shared" si="19"/>
        <v>0</v>
      </c>
      <c r="H111" s="13" t="s">
        <v>22</v>
      </c>
      <c r="I111" s="94"/>
      <c r="S111" s="141"/>
    </row>
    <row r="112" spans="1:19" ht="31.5" hidden="1" x14ac:dyDescent="0.25">
      <c r="A112" s="75" t="s">
        <v>37</v>
      </c>
      <c r="B112" s="86">
        <v>2501</v>
      </c>
      <c r="C112" s="86" t="s">
        <v>22</v>
      </c>
      <c r="D112" s="86"/>
      <c r="E112" s="71"/>
      <c r="F112" s="71"/>
      <c r="G112" s="71"/>
      <c r="H112" s="86" t="s">
        <v>22</v>
      </c>
      <c r="S112" s="85"/>
    </row>
    <row r="113" spans="1:19" ht="31.5" hidden="1" x14ac:dyDescent="0.25">
      <c r="A113" s="75" t="s">
        <v>38</v>
      </c>
      <c r="B113" s="86">
        <v>2502</v>
      </c>
      <c r="C113" s="86" t="s">
        <v>22</v>
      </c>
      <c r="D113" s="86"/>
      <c r="E113" s="71"/>
      <c r="F113" s="71"/>
      <c r="G113" s="71"/>
      <c r="H113" s="86" t="s">
        <v>22</v>
      </c>
      <c r="S113" s="85"/>
    </row>
    <row r="114" spans="1:19" ht="31.5" hidden="1" x14ac:dyDescent="0.25">
      <c r="A114" s="75" t="s">
        <v>39</v>
      </c>
      <c r="B114" s="86">
        <v>2503</v>
      </c>
      <c r="C114" s="86" t="s">
        <v>22</v>
      </c>
      <c r="D114" s="86"/>
      <c r="E114" s="71"/>
      <c r="F114" s="71"/>
      <c r="G114" s="71"/>
      <c r="H114" s="86" t="s">
        <v>22</v>
      </c>
      <c r="S114" s="85"/>
    </row>
    <row r="115" spans="1:19" ht="31.5" hidden="1" x14ac:dyDescent="0.25">
      <c r="A115" s="75" t="s">
        <v>40</v>
      </c>
      <c r="B115" s="86">
        <v>2504</v>
      </c>
      <c r="C115" s="86" t="s">
        <v>22</v>
      </c>
      <c r="D115" s="86"/>
      <c r="E115" s="71"/>
      <c r="F115" s="71"/>
      <c r="G115" s="71"/>
      <c r="H115" s="86" t="s">
        <v>22</v>
      </c>
      <c r="S115" s="85"/>
    </row>
    <row r="116" spans="1:19" ht="67.5" hidden="1" customHeight="1" x14ac:dyDescent="0.25">
      <c r="A116" s="75" t="s">
        <v>56</v>
      </c>
      <c r="B116" s="86">
        <v>2520</v>
      </c>
      <c r="C116" s="86">
        <v>831</v>
      </c>
      <c r="D116" s="86"/>
      <c r="E116" s="71"/>
      <c r="F116" s="71"/>
      <c r="G116" s="71"/>
      <c r="H116" s="86" t="s">
        <v>22</v>
      </c>
      <c r="S116" s="85"/>
    </row>
    <row r="117" spans="1:19" s="98" customFormat="1" ht="34.5" customHeight="1" x14ac:dyDescent="0.25">
      <c r="A117" s="117" t="s">
        <v>297</v>
      </c>
      <c r="B117" s="86">
        <v>2600</v>
      </c>
      <c r="C117" s="86" t="s">
        <v>22</v>
      </c>
      <c r="D117" s="86"/>
      <c r="E117" s="71">
        <f>E119+E124+E129+E134+E163</f>
        <v>1899640</v>
      </c>
      <c r="F117" s="71">
        <f>F119+F124+F129+F134+F163</f>
        <v>2082788</v>
      </c>
      <c r="G117" s="71">
        <f>G119+G124+G129+G134+G163</f>
        <v>2082788</v>
      </c>
      <c r="H117" s="74"/>
      <c r="I117" s="97"/>
      <c r="S117" s="85"/>
    </row>
    <row r="118" spans="1:19" ht="15.75" x14ac:dyDescent="0.25">
      <c r="A118" s="75" t="s">
        <v>24</v>
      </c>
      <c r="B118" s="86"/>
      <c r="C118" s="86"/>
      <c r="D118" s="86"/>
      <c r="E118" s="71"/>
      <c r="F118" s="71"/>
      <c r="G118" s="71"/>
      <c r="H118" s="86"/>
      <c r="S118" s="85"/>
    </row>
    <row r="119" spans="1:19" s="95" customFormat="1" ht="31.5" x14ac:dyDescent="0.25">
      <c r="A119" s="12" t="s">
        <v>57</v>
      </c>
      <c r="B119" s="13">
        <v>2610</v>
      </c>
      <c r="C119" s="13">
        <v>241</v>
      </c>
      <c r="D119" s="13"/>
      <c r="E119" s="140">
        <f>SUM(E120:E123)</f>
        <v>0</v>
      </c>
      <c r="F119" s="140">
        <f t="shared" ref="F119:G119" si="20">SUM(F120:F123)</f>
        <v>0</v>
      </c>
      <c r="G119" s="140">
        <f t="shared" si="20"/>
        <v>0</v>
      </c>
      <c r="H119" s="13"/>
      <c r="I119" s="94"/>
      <c r="S119" s="141"/>
    </row>
    <row r="120" spans="1:19" ht="31.5" hidden="1" x14ac:dyDescent="0.25">
      <c r="A120" s="75" t="s">
        <v>37</v>
      </c>
      <c r="B120" s="86">
        <v>2611</v>
      </c>
      <c r="C120" s="86">
        <v>241</v>
      </c>
      <c r="D120" s="86"/>
      <c r="E120" s="71"/>
      <c r="F120" s="71"/>
      <c r="G120" s="71"/>
      <c r="H120" s="86"/>
      <c r="S120" s="85"/>
    </row>
    <row r="121" spans="1:19" ht="31.5" hidden="1" x14ac:dyDescent="0.25">
      <c r="A121" s="75" t="s">
        <v>38</v>
      </c>
      <c r="B121" s="86">
        <v>2612</v>
      </c>
      <c r="C121" s="86">
        <v>241</v>
      </c>
      <c r="D121" s="86"/>
      <c r="E121" s="71"/>
      <c r="F121" s="71"/>
      <c r="G121" s="71"/>
      <c r="H121" s="86"/>
      <c r="S121" s="85"/>
    </row>
    <row r="122" spans="1:19" ht="31.5" hidden="1" x14ac:dyDescent="0.25">
      <c r="A122" s="75" t="s">
        <v>39</v>
      </c>
      <c r="B122" s="86">
        <v>2613</v>
      </c>
      <c r="C122" s="86">
        <v>241</v>
      </c>
      <c r="D122" s="86"/>
      <c r="E122" s="71"/>
      <c r="F122" s="71"/>
      <c r="G122" s="71"/>
      <c r="H122" s="86"/>
      <c r="S122" s="85"/>
    </row>
    <row r="123" spans="1:19" ht="31.5" hidden="1" x14ac:dyDescent="0.25">
      <c r="A123" s="75" t="s">
        <v>40</v>
      </c>
      <c r="B123" s="86">
        <v>2614</v>
      </c>
      <c r="C123" s="86">
        <v>241</v>
      </c>
      <c r="D123" s="86"/>
      <c r="E123" s="71"/>
      <c r="F123" s="71"/>
      <c r="G123" s="71"/>
      <c r="H123" s="86"/>
      <c r="S123" s="85"/>
    </row>
    <row r="124" spans="1:19" s="95" customFormat="1" ht="47.25" hidden="1" x14ac:dyDescent="0.25">
      <c r="A124" s="75" t="s">
        <v>58</v>
      </c>
      <c r="B124" s="86">
        <v>2620</v>
      </c>
      <c r="C124" s="86">
        <v>242</v>
      </c>
      <c r="D124" s="86"/>
      <c r="E124" s="71">
        <f>SUM(E125:E128)</f>
        <v>0</v>
      </c>
      <c r="F124" s="71">
        <f t="shared" ref="F124:G124" si="21">SUM(F125:F128)</f>
        <v>0</v>
      </c>
      <c r="G124" s="71">
        <f t="shared" si="21"/>
        <v>0</v>
      </c>
      <c r="H124" s="86"/>
      <c r="I124" s="94"/>
      <c r="S124" s="85"/>
    </row>
    <row r="125" spans="1:19" ht="31.5" hidden="1" x14ac:dyDescent="0.25">
      <c r="A125" s="75" t="s">
        <v>37</v>
      </c>
      <c r="B125" s="86">
        <v>2621</v>
      </c>
      <c r="C125" s="86">
        <v>242</v>
      </c>
      <c r="D125" s="86"/>
      <c r="E125" s="71"/>
      <c r="F125" s="71"/>
      <c r="G125" s="71"/>
      <c r="H125" s="86"/>
      <c r="S125" s="85"/>
    </row>
    <row r="126" spans="1:19" ht="31.5" hidden="1" x14ac:dyDescent="0.25">
      <c r="A126" s="75" t="s">
        <v>38</v>
      </c>
      <c r="B126" s="86">
        <v>2622</v>
      </c>
      <c r="C126" s="86">
        <v>242</v>
      </c>
      <c r="D126" s="86"/>
      <c r="E126" s="71"/>
      <c r="F126" s="71"/>
      <c r="G126" s="71"/>
      <c r="H126" s="86"/>
      <c r="S126" s="85"/>
    </row>
    <row r="127" spans="1:19" ht="31.5" hidden="1" x14ac:dyDescent="0.25">
      <c r="A127" s="75" t="s">
        <v>39</v>
      </c>
      <c r="B127" s="86">
        <v>2623</v>
      </c>
      <c r="C127" s="86">
        <v>242</v>
      </c>
      <c r="D127" s="86"/>
      <c r="E127" s="71"/>
      <c r="F127" s="71"/>
      <c r="G127" s="71"/>
      <c r="H127" s="86"/>
      <c r="S127" s="85"/>
    </row>
    <row r="128" spans="1:19" ht="30.75" hidden="1" customHeight="1" x14ac:dyDescent="0.25">
      <c r="A128" s="75" t="s">
        <v>40</v>
      </c>
      <c r="B128" s="86">
        <v>2624</v>
      </c>
      <c r="C128" s="86">
        <v>242</v>
      </c>
      <c r="D128" s="86"/>
      <c r="E128" s="71"/>
      <c r="F128" s="71"/>
      <c r="G128" s="71"/>
      <c r="H128" s="86"/>
      <c r="S128" s="85"/>
    </row>
    <row r="129" spans="1:19" s="95" customFormat="1" ht="47.25" x14ac:dyDescent="0.25">
      <c r="A129" s="12" t="s">
        <v>59</v>
      </c>
      <c r="B129" s="13">
        <v>2630</v>
      </c>
      <c r="C129" s="13">
        <v>243</v>
      </c>
      <c r="D129" s="13"/>
      <c r="E129" s="140">
        <f>SUM(E130:E133)</f>
        <v>0</v>
      </c>
      <c r="F129" s="140">
        <f t="shared" ref="F129:G129" si="22">SUM(F130:F133)</f>
        <v>0</v>
      </c>
      <c r="G129" s="140">
        <f t="shared" si="22"/>
        <v>0</v>
      </c>
      <c r="H129" s="13"/>
      <c r="I129" s="94"/>
      <c r="S129" s="141"/>
    </row>
    <row r="130" spans="1:19" ht="31.5" hidden="1" x14ac:dyDescent="0.25">
      <c r="A130" s="75" t="s">
        <v>37</v>
      </c>
      <c r="B130" s="86">
        <v>2631</v>
      </c>
      <c r="C130" s="86">
        <v>243</v>
      </c>
      <c r="D130" s="86"/>
      <c r="E130" s="71"/>
      <c r="F130" s="71"/>
      <c r="G130" s="71"/>
      <c r="H130" s="86"/>
      <c r="S130" s="85"/>
    </row>
    <row r="131" spans="1:19" ht="31.5" hidden="1" x14ac:dyDescent="0.25">
      <c r="A131" s="75" t="s">
        <v>38</v>
      </c>
      <c r="B131" s="86">
        <v>2632</v>
      </c>
      <c r="C131" s="86">
        <v>243</v>
      </c>
      <c r="D131" s="86"/>
      <c r="E131" s="71"/>
      <c r="F131" s="71"/>
      <c r="G131" s="71"/>
      <c r="H131" s="86"/>
      <c r="S131" s="85"/>
    </row>
    <row r="132" spans="1:19" ht="31.5" hidden="1" x14ac:dyDescent="0.25">
      <c r="A132" s="75" t="s">
        <v>39</v>
      </c>
      <c r="B132" s="86">
        <v>2633</v>
      </c>
      <c r="C132" s="86">
        <v>243</v>
      </c>
      <c r="D132" s="86"/>
      <c r="E132" s="71"/>
      <c r="F132" s="71"/>
      <c r="G132" s="71"/>
      <c r="H132" s="86"/>
      <c r="S132" s="85"/>
    </row>
    <row r="133" spans="1:19" ht="35.25" hidden="1" customHeight="1" x14ac:dyDescent="0.25">
      <c r="A133" s="116" t="s">
        <v>40</v>
      </c>
      <c r="B133" s="74">
        <v>2634</v>
      </c>
      <c r="C133" s="74">
        <v>243</v>
      </c>
      <c r="D133" s="86"/>
      <c r="E133" s="71"/>
      <c r="F133" s="71"/>
      <c r="G133" s="71"/>
      <c r="H133" s="86"/>
      <c r="S133" s="85"/>
    </row>
    <row r="134" spans="1:19" s="95" customFormat="1" ht="15.75" x14ac:dyDescent="0.25">
      <c r="A134" s="12" t="s">
        <v>60</v>
      </c>
      <c r="B134" s="13">
        <v>2640</v>
      </c>
      <c r="C134" s="13">
        <v>244</v>
      </c>
      <c r="D134" s="12"/>
      <c r="E134" s="140">
        <f>SUM(E136:E162)</f>
        <v>1899640</v>
      </c>
      <c r="F134" s="140">
        <f>SUM(F136:F161)</f>
        <v>2082788</v>
      </c>
      <c r="G134" s="140">
        <f>SUM(G136:G161)</f>
        <v>2082788</v>
      </c>
      <c r="H134" s="12"/>
      <c r="I134" s="94"/>
      <c r="S134" s="141"/>
    </row>
    <row r="135" spans="1:19" ht="15.75" x14ac:dyDescent="0.25">
      <c r="A135" s="75" t="s">
        <v>32</v>
      </c>
      <c r="B135" s="86"/>
      <c r="C135" s="86"/>
      <c r="D135" s="86"/>
      <c r="E135" s="71"/>
      <c r="F135" s="71"/>
      <c r="G135" s="71"/>
      <c r="H135" s="86"/>
      <c r="S135" s="85"/>
    </row>
    <row r="136" spans="1:19" ht="33" customHeight="1" x14ac:dyDescent="0.25">
      <c r="A136" s="75" t="s">
        <v>277</v>
      </c>
      <c r="B136" s="86">
        <v>2641</v>
      </c>
      <c r="C136" s="86">
        <v>244</v>
      </c>
      <c r="D136" s="86">
        <v>223</v>
      </c>
      <c r="E136" s="71">
        <f>'221, 223'!BP44</f>
        <v>115000</v>
      </c>
      <c r="F136" s="71">
        <f t="shared" ref="F136:G140" si="23">E136</f>
        <v>115000</v>
      </c>
      <c r="G136" s="71">
        <f t="shared" si="23"/>
        <v>115000</v>
      </c>
      <c r="H136" s="86"/>
      <c r="S136" s="85"/>
    </row>
    <row r="137" spans="1:19" ht="33" customHeight="1" x14ac:dyDescent="0.25">
      <c r="A137" s="75" t="s">
        <v>277</v>
      </c>
      <c r="B137" s="86">
        <v>2642</v>
      </c>
      <c r="C137" s="86">
        <v>247</v>
      </c>
      <c r="D137" s="86">
        <v>223</v>
      </c>
      <c r="E137" s="71">
        <f>'221, 223'!BP63</f>
        <v>910000</v>
      </c>
      <c r="F137" s="71">
        <f t="shared" si="23"/>
        <v>910000</v>
      </c>
      <c r="G137" s="71">
        <f t="shared" si="23"/>
        <v>910000</v>
      </c>
      <c r="H137" s="86"/>
      <c r="S137" s="85"/>
    </row>
    <row r="138" spans="1:19" s="160" customFormat="1" ht="33" customHeight="1" x14ac:dyDescent="0.25">
      <c r="A138" s="75" t="s">
        <v>277</v>
      </c>
      <c r="B138" s="163">
        <v>2643</v>
      </c>
      <c r="C138" s="163">
        <v>244</v>
      </c>
      <c r="D138" s="163">
        <v>227</v>
      </c>
      <c r="E138" s="71">
        <f>'225,226'!BN79</f>
        <v>30000</v>
      </c>
      <c r="F138" s="71">
        <f t="shared" ref="F138" si="24">E138</f>
        <v>30000</v>
      </c>
      <c r="G138" s="71">
        <f t="shared" ref="G138" si="25">F138</f>
        <v>30000</v>
      </c>
      <c r="H138" s="163"/>
      <c r="I138" s="161"/>
      <c r="S138" s="85"/>
    </row>
    <row r="139" spans="1:19" ht="33" customHeight="1" x14ac:dyDescent="0.25">
      <c r="A139" s="75" t="s">
        <v>277</v>
      </c>
      <c r="B139" s="135">
        <v>2643</v>
      </c>
      <c r="C139" s="86">
        <v>244</v>
      </c>
      <c r="D139" s="86">
        <v>225</v>
      </c>
      <c r="E139" s="71">
        <f>'225,226'!BN22</f>
        <v>70000</v>
      </c>
      <c r="F139" s="71">
        <f t="shared" si="23"/>
        <v>70000</v>
      </c>
      <c r="G139" s="71">
        <f t="shared" si="23"/>
        <v>70000</v>
      </c>
      <c r="H139" s="86"/>
      <c r="S139" s="85"/>
    </row>
    <row r="140" spans="1:19" ht="33" customHeight="1" x14ac:dyDescent="0.25">
      <c r="A140" s="75" t="s">
        <v>277</v>
      </c>
      <c r="B140" s="135">
        <v>2644</v>
      </c>
      <c r="C140" s="86">
        <v>244</v>
      </c>
      <c r="D140" s="86">
        <v>226</v>
      </c>
      <c r="E140" s="71">
        <f>'225,226'!BN52</f>
        <v>50000</v>
      </c>
      <c r="F140" s="71">
        <f t="shared" si="23"/>
        <v>50000</v>
      </c>
      <c r="G140" s="71">
        <f t="shared" si="23"/>
        <v>50000</v>
      </c>
      <c r="H140" s="86"/>
      <c r="S140" s="85"/>
    </row>
    <row r="141" spans="1:19" ht="33" customHeight="1" x14ac:dyDescent="0.25">
      <c r="A141" s="75" t="s">
        <v>277</v>
      </c>
      <c r="B141" s="135">
        <v>2645</v>
      </c>
      <c r="C141" s="86">
        <v>244</v>
      </c>
      <c r="D141" s="86">
        <v>343</v>
      </c>
      <c r="E141" s="71">
        <f>'310,340'!BN64</f>
        <v>380800</v>
      </c>
      <c r="F141" s="71">
        <v>604888</v>
      </c>
      <c r="G141" s="71">
        <v>604888</v>
      </c>
      <c r="H141" s="86"/>
      <c r="S141" s="85"/>
    </row>
    <row r="142" spans="1:19" ht="33" customHeight="1" x14ac:dyDescent="0.25">
      <c r="A142" s="75" t="s">
        <v>280</v>
      </c>
      <c r="B142" s="135">
        <v>2646</v>
      </c>
      <c r="C142" s="86">
        <v>244</v>
      </c>
      <c r="D142" s="86">
        <v>221</v>
      </c>
      <c r="E142" s="71">
        <f>'221, 223'!BP24</f>
        <v>13000</v>
      </c>
      <c r="F142" s="71">
        <v>18000</v>
      </c>
      <c r="G142" s="71">
        <v>18000</v>
      </c>
      <c r="H142" s="86"/>
      <c r="S142" s="85"/>
    </row>
    <row r="143" spans="1:19" ht="33" customHeight="1" x14ac:dyDescent="0.25">
      <c r="A143" s="75" t="s">
        <v>280</v>
      </c>
      <c r="B143" s="135">
        <v>2647</v>
      </c>
      <c r="C143" s="131">
        <v>244</v>
      </c>
      <c r="D143" s="131">
        <v>226</v>
      </c>
      <c r="E143" s="71">
        <f>'225,226'!BN69</f>
        <v>50000</v>
      </c>
      <c r="F143" s="71">
        <f t="shared" ref="F143" si="26">E143</f>
        <v>50000</v>
      </c>
      <c r="G143" s="71">
        <f t="shared" ref="G143" si="27">F143</f>
        <v>50000</v>
      </c>
      <c r="H143" s="131"/>
      <c r="S143" s="85"/>
    </row>
    <row r="144" spans="1:19" ht="33" customHeight="1" x14ac:dyDescent="0.25">
      <c r="A144" s="75" t="s">
        <v>280</v>
      </c>
      <c r="B144" s="135">
        <v>2648</v>
      </c>
      <c r="C144" s="107">
        <v>244</v>
      </c>
      <c r="D144" s="107">
        <v>310</v>
      </c>
      <c r="E144" s="71">
        <f>'310,340'!BN12</f>
        <v>280840</v>
      </c>
      <c r="F144" s="71">
        <v>219900</v>
      </c>
      <c r="G144" s="71">
        <v>219900</v>
      </c>
      <c r="H144" s="107"/>
      <c r="S144" s="85"/>
    </row>
    <row r="145" spans="1:19" ht="33" customHeight="1" x14ac:dyDescent="0.25">
      <c r="A145" s="75" t="s">
        <v>280</v>
      </c>
      <c r="B145" s="135">
        <v>2649</v>
      </c>
      <c r="C145" s="86">
        <v>244</v>
      </c>
      <c r="D145" s="86">
        <v>346</v>
      </c>
      <c r="E145" s="71">
        <f>'310,340'!BN44</f>
        <v>0</v>
      </c>
      <c r="F145" s="71">
        <v>10000</v>
      </c>
      <c r="G145" s="71">
        <v>10000</v>
      </c>
      <c r="H145" s="86"/>
      <c r="S145" s="85"/>
    </row>
    <row r="146" spans="1:19" ht="33" customHeight="1" x14ac:dyDescent="0.25">
      <c r="A146" s="75" t="s">
        <v>280</v>
      </c>
      <c r="B146" s="135">
        <v>2650</v>
      </c>
      <c r="C146" s="86">
        <v>244</v>
      </c>
      <c r="D146" s="86">
        <v>349</v>
      </c>
      <c r="E146" s="71">
        <f>'310,340'!BN54</f>
        <v>0</v>
      </c>
      <c r="F146" s="71">
        <v>5000</v>
      </c>
      <c r="G146" s="71">
        <v>5000</v>
      </c>
      <c r="H146" s="86"/>
      <c r="S146" s="85"/>
    </row>
    <row r="147" spans="1:19" ht="19.5" customHeight="1" x14ac:dyDescent="0.25">
      <c r="A147" s="75" t="s">
        <v>401</v>
      </c>
      <c r="B147" s="135">
        <v>2651</v>
      </c>
      <c r="C147" s="131">
        <v>244</v>
      </c>
      <c r="D147" s="131">
        <v>310</v>
      </c>
      <c r="E147" s="71">
        <f>'310,340'!BN22</f>
        <v>0</v>
      </c>
      <c r="F147" s="71"/>
      <c r="G147" s="71"/>
      <c r="H147" s="131"/>
      <c r="S147" s="85"/>
    </row>
    <row r="148" spans="1:19" s="160" customFormat="1" ht="65.25" customHeight="1" x14ac:dyDescent="0.25">
      <c r="A148" s="225" t="str">
        <f>A21</f>
        <v>МП "Развитие образования" (материально-техническое обеспечение общеобразовательных учреждений (приобретение движимого имущества), в том числе приобретение расходных материалов для текущего ремонта, средств защиты информаций для подсистемы управления и др. (к.с. 010.90.1001))</v>
      </c>
      <c r="B148" s="176">
        <v>2652</v>
      </c>
      <c r="C148" s="176">
        <v>244</v>
      </c>
      <c r="D148" s="176">
        <v>346</v>
      </c>
      <c r="E148" s="71">
        <f>SUM(программные!BN33:CB34)</f>
        <v>0</v>
      </c>
      <c r="F148" s="71"/>
      <c r="G148" s="71"/>
      <c r="H148" s="176"/>
      <c r="I148" s="161"/>
      <c r="S148" s="85"/>
    </row>
    <row r="149" spans="1:19" ht="65.25" customHeight="1" x14ac:dyDescent="0.25">
      <c r="A149" s="226"/>
      <c r="B149" s="176">
        <v>2653</v>
      </c>
      <c r="C149" s="176">
        <v>244</v>
      </c>
      <c r="D149" s="86">
        <v>310</v>
      </c>
      <c r="E149" s="71">
        <f>SUM(программные!BN29:CB32)</f>
        <v>0</v>
      </c>
      <c r="F149" s="71"/>
      <c r="G149" s="71"/>
      <c r="H149" s="86"/>
      <c r="S149" s="85"/>
    </row>
    <row r="150" spans="1:19" ht="78.75" x14ac:dyDescent="0.25">
      <c r="A150" s="178" t="str">
        <f>A27</f>
        <v>МП "Обеспечение безопасности населения" (За техническое обслуживание установленного  оборудования 
РСПИ «Стрелец-Мониторинг»                                          (к.с. 061.01.4002))</v>
      </c>
      <c r="B150" s="176">
        <v>2657</v>
      </c>
      <c r="C150" s="176">
        <v>244</v>
      </c>
      <c r="D150" s="86">
        <v>225</v>
      </c>
      <c r="E150" s="71">
        <f>программные!BN11</f>
        <v>0</v>
      </c>
      <c r="F150" s="71"/>
      <c r="G150" s="71"/>
      <c r="H150" s="86"/>
      <c r="S150" s="85"/>
    </row>
    <row r="151" spans="1:19" ht="47.25" x14ac:dyDescent="0.25">
      <c r="A151" s="75" t="str">
        <f>A29</f>
        <v>МП "Обеспечение безопасности населения" (За оказание охранных услуг по физической охране (к.с. 061.01.5001))</v>
      </c>
      <c r="B151" s="176">
        <v>2658</v>
      </c>
      <c r="C151" s="176">
        <v>244</v>
      </c>
      <c r="D151" s="86">
        <v>226</v>
      </c>
      <c r="E151" s="71">
        <f>программные!BN71</f>
        <v>0</v>
      </c>
      <c r="F151" s="71"/>
      <c r="G151" s="71"/>
      <c r="H151" s="86"/>
      <c r="S151" s="85"/>
    </row>
    <row r="152" spans="1:19" ht="78.75" x14ac:dyDescent="0.25">
      <c r="A152" s="75" t="str">
        <f>A22</f>
        <v>МЦП "Развитие образование" (подготовка проектно - сметной документации, строительный надзор, услуги по обследованию и техническому заключению объектов (к.с. 011.02.2008))</v>
      </c>
      <c r="B152" s="179">
        <v>2659</v>
      </c>
      <c r="C152" s="86">
        <v>244</v>
      </c>
      <c r="D152" s="86">
        <v>226</v>
      </c>
      <c r="E152" s="71">
        <f>программные!BN21</f>
        <v>0</v>
      </c>
      <c r="F152" s="71"/>
      <c r="G152" s="71"/>
      <c r="H152" s="86"/>
      <c r="S152" s="85"/>
    </row>
    <row r="153" spans="1:19" s="160" customFormat="1" ht="94.5" x14ac:dyDescent="0.25">
      <c r="A153" s="197" t="s">
        <v>508</v>
      </c>
      <c r="B153" s="205">
        <v>2660</v>
      </c>
      <c r="C153" s="183">
        <v>244</v>
      </c>
      <c r="D153" s="183">
        <v>226</v>
      </c>
      <c r="E153" s="71">
        <f>'342'!E8</f>
        <v>0</v>
      </c>
      <c r="F153" s="71"/>
      <c r="G153" s="71"/>
      <c r="H153" s="183"/>
      <c r="I153" s="161"/>
      <c r="S153" s="85"/>
    </row>
    <row r="154" spans="1:19" s="160" customFormat="1" ht="101.25" customHeight="1" x14ac:dyDescent="0.25">
      <c r="A154" s="197" t="s">
        <v>509</v>
      </c>
      <c r="B154" s="205">
        <v>2661</v>
      </c>
      <c r="C154" s="183">
        <v>244</v>
      </c>
      <c r="D154" s="183">
        <v>226</v>
      </c>
      <c r="E154" s="71">
        <f t="shared" ref="E154:E158" si="28">E32</f>
        <v>0</v>
      </c>
      <c r="F154" s="71"/>
      <c r="G154" s="71"/>
      <c r="H154" s="183"/>
      <c r="I154" s="161"/>
      <c r="S154" s="85"/>
    </row>
    <row r="155" spans="1:19" s="160" customFormat="1" ht="78.75" x14ac:dyDescent="0.25">
      <c r="A155" s="197" t="s">
        <v>510</v>
      </c>
      <c r="B155" s="205">
        <v>2662</v>
      </c>
      <c r="C155" s="183">
        <v>244</v>
      </c>
      <c r="D155" s="183">
        <v>226</v>
      </c>
      <c r="E155" s="71">
        <f>'342'!E22</f>
        <v>0</v>
      </c>
      <c r="F155" s="71"/>
      <c r="G155" s="71"/>
      <c r="H155" s="183"/>
      <c r="I155" s="161"/>
      <c r="S155" s="85"/>
    </row>
    <row r="156" spans="1:19" s="160" customFormat="1" ht="102.75" customHeight="1" x14ac:dyDescent="0.25">
      <c r="A156" s="197" t="s">
        <v>511</v>
      </c>
      <c r="B156" s="205">
        <v>2663</v>
      </c>
      <c r="C156" s="183">
        <v>244</v>
      </c>
      <c r="D156" s="183">
        <v>226</v>
      </c>
      <c r="E156" s="71">
        <f t="shared" si="28"/>
        <v>0</v>
      </c>
      <c r="F156" s="71"/>
      <c r="G156" s="71"/>
      <c r="H156" s="183"/>
      <c r="I156" s="161"/>
      <c r="S156" s="85"/>
    </row>
    <row r="157" spans="1:19" s="160" customFormat="1" ht="78.75" x14ac:dyDescent="0.25">
      <c r="A157" s="197" t="s">
        <v>408</v>
      </c>
      <c r="B157" s="205">
        <v>2664</v>
      </c>
      <c r="C157" s="183">
        <v>244</v>
      </c>
      <c r="D157" s="183">
        <v>226</v>
      </c>
      <c r="E157" s="71">
        <f>'342'!E35</f>
        <v>0</v>
      </c>
      <c r="F157" s="71"/>
      <c r="G157" s="71"/>
      <c r="H157" s="183"/>
      <c r="I157" s="161"/>
      <c r="S157" s="85"/>
    </row>
    <row r="158" spans="1:19" s="160" customFormat="1" ht="78.75" x14ac:dyDescent="0.25">
      <c r="A158" s="197" t="s">
        <v>512</v>
      </c>
      <c r="B158" s="205">
        <v>2665</v>
      </c>
      <c r="C158" s="183">
        <v>244</v>
      </c>
      <c r="D158" s="183">
        <v>226</v>
      </c>
      <c r="E158" s="71">
        <f t="shared" si="28"/>
        <v>0</v>
      </c>
      <c r="F158" s="71"/>
      <c r="G158" s="71"/>
      <c r="H158" s="183"/>
      <c r="I158" s="161"/>
      <c r="S158" s="85"/>
    </row>
    <row r="159" spans="1:19" s="160" customFormat="1" ht="63" x14ac:dyDescent="0.25">
      <c r="A159" s="197" t="s">
        <v>513</v>
      </c>
      <c r="B159" s="205">
        <v>2666</v>
      </c>
      <c r="C159" s="183">
        <v>244</v>
      </c>
      <c r="D159" s="183">
        <v>226</v>
      </c>
      <c r="E159" s="71">
        <f>'342'!E50</f>
        <v>0</v>
      </c>
      <c r="F159" s="71"/>
      <c r="G159" s="71"/>
      <c r="H159" s="183"/>
      <c r="I159" s="161"/>
      <c r="S159" s="85"/>
    </row>
    <row r="160" spans="1:19" ht="33.75" customHeight="1" x14ac:dyDescent="0.25">
      <c r="A160" s="225" t="s">
        <v>480</v>
      </c>
      <c r="B160" s="205">
        <v>2667</v>
      </c>
      <c r="C160" s="86">
        <v>244</v>
      </c>
      <c r="D160" s="86">
        <v>225</v>
      </c>
      <c r="E160" s="71">
        <f>программные!BN117</f>
        <v>0</v>
      </c>
      <c r="F160" s="71"/>
      <c r="G160" s="71"/>
      <c r="H160" s="86"/>
      <c r="S160" s="85"/>
    </row>
    <row r="161" spans="1:19" ht="33.75" customHeight="1" x14ac:dyDescent="0.25">
      <c r="A161" s="226"/>
      <c r="B161" s="205">
        <v>2668</v>
      </c>
      <c r="C161" s="86">
        <v>244</v>
      </c>
      <c r="D161" s="86">
        <v>344</v>
      </c>
      <c r="E161" s="71">
        <f>программные!BN118</f>
        <v>0</v>
      </c>
      <c r="F161" s="71"/>
      <c r="G161" s="71"/>
      <c r="H161" s="86"/>
      <c r="S161" s="85"/>
    </row>
    <row r="162" spans="1:19" ht="15.75" hidden="1" x14ac:dyDescent="0.25">
      <c r="A162" s="75"/>
      <c r="B162" s="135"/>
      <c r="C162" s="104"/>
      <c r="D162" s="104"/>
      <c r="E162" s="71"/>
      <c r="F162" s="71"/>
      <c r="G162" s="71"/>
      <c r="H162" s="104"/>
      <c r="S162" s="85"/>
    </row>
    <row r="163" spans="1:19" s="95" customFormat="1" ht="31.5" x14ac:dyDescent="0.25">
      <c r="A163" s="12" t="s">
        <v>61</v>
      </c>
      <c r="B163" s="13">
        <v>2650</v>
      </c>
      <c r="C163" s="13">
        <v>400</v>
      </c>
      <c r="D163" s="13"/>
      <c r="E163" s="140">
        <f>SUM(E165:E173)</f>
        <v>0</v>
      </c>
      <c r="F163" s="140">
        <f t="shared" ref="F163:G163" si="29">SUM(F165:F173)</f>
        <v>0</v>
      </c>
      <c r="G163" s="140">
        <f t="shared" si="29"/>
        <v>0</v>
      </c>
      <c r="H163" s="13"/>
      <c r="I163" s="94"/>
      <c r="S163" s="141"/>
    </row>
    <row r="164" spans="1:19" ht="15.75" hidden="1" x14ac:dyDescent="0.25">
      <c r="A164" s="75" t="s">
        <v>24</v>
      </c>
      <c r="B164" s="86"/>
      <c r="C164" s="86"/>
      <c r="D164" s="86"/>
      <c r="E164" s="71"/>
      <c r="F164" s="71"/>
      <c r="G164" s="71"/>
      <c r="H164" s="86"/>
      <c r="S164" s="85"/>
    </row>
    <row r="165" spans="1:19" ht="31.5" hidden="1" x14ac:dyDescent="0.25">
      <c r="A165" s="75" t="s">
        <v>62</v>
      </c>
      <c r="B165" s="86">
        <v>2651</v>
      </c>
      <c r="C165" s="86">
        <v>406</v>
      </c>
      <c r="D165" s="86"/>
      <c r="E165" s="71"/>
      <c r="F165" s="71"/>
      <c r="G165" s="71"/>
      <c r="H165" s="86"/>
      <c r="S165" s="85"/>
    </row>
    <row r="166" spans="1:19" ht="31.5" hidden="1" x14ac:dyDescent="0.25">
      <c r="A166" s="75" t="s">
        <v>37</v>
      </c>
      <c r="B166" s="86">
        <v>2652</v>
      </c>
      <c r="C166" s="86">
        <v>406</v>
      </c>
      <c r="D166" s="86"/>
      <c r="E166" s="71"/>
      <c r="F166" s="71"/>
      <c r="G166" s="71"/>
      <c r="H166" s="86"/>
      <c r="S166" s="85"/>
    </row>
    <row r="167" spans="1:19" ht="31.5" hidden="1" x14ac:dyDescent="0.25">
      <c r="A167" s="75" t="s">
        <v>38</v>
      </c>
      <c r="B167" s="86">
        <v>2653</v>
      </c>
      <c r="C167" s="86">
        <v>406</v>
      </c>
      <c r="D167" s="86"/>
      <c r="E167" s="71"/>
      <c r="F167" s="71"/>
      <c r="G167" s="71"/>
      <c r="H167" s="86"/>
      <c r="S167" s="85"/>
    </row>
    <row r="168" spans="1:19" ht="31.5" hidden="1" x14ac:dyDescent="0.25">
      <c r="A168" s="75" t="s">
        <v>39</v>
      </c>
      <c r="B168" s="86">
        <v>2654</v>
      </c>
      <c r="C168" s="86">
        <v>406</v>
      </c>
      <c r="D168" s="86"/>
      <c r="E168" s="71"/>
      <c r="F168" s="71"/>
      <c r="G168" s="71"/>
      <c r="H168" s="86"/>
      <c r="S168" s="85"/>
    </row>
    <row r="169" spans="1:19" ht="31.5" hidden="1" x14ac:dyDescent="0.25">
      <c r="A169" s="75" t="s">
        <v>40</v>
      </c>
      <c r="B169" s="86">
        <v>2655</v>
      </c>
      <c r="C169" s="86">
        <v>406</v>
      </c>
      <c r="D169" s="86"/>
      <c r="E169" s="71"/>
      <c r="F169" s="71"/>
      <c r="G169" s="71"/>
      <c r="H169" s="86"/>
      <c r="S169" s="85"/>
    </row>
    <row r="170" spans="1:19" ht="47.25" hidden="1" x14ac:dyDescent="0.25">
      <c r="A170" s="75" t="s">
        <v>63</v>
      </c>
      <c r="B170" s="86">
        <v>2656</v>
      </c>
      <c r="C170" s="86">
        <v>407</v>
      </c>
      <c r="D170" s="86"/>
      <c r="E170" s="71"/>
      <c r="F170" s="71"/>
      <c r="G170" s="71"/>
      <c r="H170" s="86"/>
      <c r="S170" s="85"/>
    </row>
    <row r="171" spans="1:19" ht="31.5" hidden="1" x14ac:dyDescent="0.25">
      <c r="A171" s="75" t="s">
        <v>37</v>
      </c>
      <c r="B171" s="86">
        <v>2657</v>
      </c>
      <c r="C171" s="86">
        <v>407</v>
      </c>
      <c r="D171" s="86"/>
      <c r="E171" s="71"/>
      <c r="F171" s="71"/>
      <c r="G171" s="71"/>
      <c r="H171" s="86"/>
      <c r="S171" s="85"/>
    </row>
    <row r="172" spans="1:19" ht="31.5" hidden="1" x14ac:dyDescent="0.25">
      <c r="A172" s="75" t="s">
        <v>38</v>
      </c>
      <c r="B172" s="86">
        <v>2658</v>
      </c>
      <c r="C172" s="86">
        <v>407</v>
      </c>
      <c r="D172" s="86"/>
      <c r="E172" s="71"/>
      <c r="F172" s="71"/>
      <c r="G172" s="71"/>
      <c r="H172" s="86"/>
      <c r="S172" s="85"/>
    </row>
    <row r="173" spans="1:19" ht="31.5" hidden="1" x14ac:dyDescent="0.25">
      <c r="A173" s="75" t="s">
        <v>39</v>
      </c>
      <c r="B173" s="86">
        <v>2659</v>
      </c>
      <c r="C173" s="86">
        <v>407</v>
      </c>
      <c r="D173" s="86"/>
      <c r="E173" s="71"/>
      <c r="F173" s="71"/>
      <c r="G173" s="71"/>
      <c r="H173" s="86"/>
      <c r="S173" s="85"/>
    </row>
    <row r="174" spans="1:19" ht="31.5" hidden="1" x14ac:dyDescent="0.25">
      <c r="A174" s="75" t="s">
        <v>40</v>
      </c>
      <c r="B174" s="86">
        <v>2660</v>
      </c>
      <c r="C174" s="86">
        <v>407</v>
      </c>
      <c r="D174" s="86"/>
      <c r="E174" s="71"/>
      <c r="F174" s="71"/>
      <c r="G174" s="71"/>
      <c r="H174" s="86"/>
      <c r="S174" s="85"/>
    </row>
    <row r="175" spans="1:19" s="95" customFormat="1" ht="17.25" x14ac:dyDescent="0.25">
      <c r="A175" s="142" t="s">
        <v>298</v>
      </c>
      <c r="B175" s="13">
        <v>3000</v>
      </c>
      <c r="C175" s="13">
        <v>100</v>
      </c>
      <c r="D175" s="13"/>
      <c r="E175" s="140">
        <f>SUM(E177:E179)</f>
        <v>0</v>
      </c>
      <c r="F175" s="140">
        <f t="shared" ref="F175:G175" si="30">SUM(F177:F179)</f>
        <v>0</v>
      </c>
      <c r="G175" s="140">
        <f t="shared" si="30"/>
        <v>0</v>
      </c>
      <c r="H175" s="13" t="s">
        <v>22</v>
      </c>
      <c r="I175" s="94"/>
      <c r="S175" s="141"/>
    </row>
    <row r="176" spans="1:19" ht="15.75" x14ac:dyDescent="0.25">
      <c r="A176" s="75" t="s">
        <v>24</v>
      </c>
      <c r="B176" s="86"/>
      <c r="C176" s="86"/>
      <c r="D176" s="86"/>
      <c r="E176" s="71"/>
      <c r="F176" s="71"/>
      <c r="G176" s="71"/>
      <c r="H176" s="86"/>
      <c r="S176" s="85"/>
    </row>
    <row r="177" spans="1:19" ht="17.25" x14ac:dyDescent="0.25">
      <c r="A177" s="115" t="s">
        <v>299</v>
      </c>
      <c r="B177" s="86">
        <v>3010</v>
      </c>
      <c r="C177" s="86"/>
      <c r="D177" s="86"/>
      <c r="E177" s="71"/>
      <c r="F177" s="71"/>
      <c r="G177" s="71"/>
      <c r="H177" s="86" t="s">
        <v>22</v>
      </c>
      <c r="S177" s="85"/>
    </row>
    <row r="178" spans="1:19" ht="17.25" x14ac:dyDescent="0.25">
      <c r="A178" s="115" t="s">
        <v>300</v>
      </c>
      <c r="B178" s="86">
        <v>3020</v>
      </c>
      <c r="C178" s="86"/>
      <c r="D178" s="86"/>
      <c r="E178" s="71"/>
      <c r="F178" s="71"/>
      <c r="G178" s="71"/>
      <c r="H178" s="86" t="s">
        <v>22</v>
      </c>
      <c r="S178" s="85"/>
    </row>
    <row r="179" spans="1:19" ht="17.25" x14ac:dyDescent="0.25">
      <c r="A179" s="115" t="s">
        <v>301</v>
      </c>
      <c r="B179" s="86">
        <v>3030</v>
      </c>
      <c r="C179" s="86"/>
      <c r="D179" s="86"/>
      <c r="E179" s="71"/>
      <c r="F179" s="71"/>
      <c r="G179" s="71"/>
      <c r="H179" s="86" t="s">
        <v>22</v>
      </c>
      <c r="S179" s="85"/>
    </row>
    <row r="180" spans="1:19" s="95" customFormat="1" ht="17.25" x14ac:dyDescent="0.25">
      <c r="A180" s="142" t="s">
        <v>302</v>
      </c>
      <c r="B180" s="13">
        <v>4000</v>
      </c>
      <c r="C180" s="13" t="s">
        <v>22</v>
      </c>
      <c r="D180" s="13"/>
      <c r="E180" s="140">
        <f>SUM(E182)</f>
        <v>0</v>
      </c>
      <c r="F180" s="140">
        <f t="shared" ref="F180:G180" si="31">SUM(F182)</f>
        <v>0</v>
      </c>
      <c r="G180" s="140">
        <f t="shared" si="31"/>
        <v>0</v>
      </c>
      <c r="H180" s="13" t="s">
        <v>22</v>
      </c>
      <c r="I180" s="94"/>
      <c r="S180" s="141"/>
    </row>
    <row r="181" spans="1:19" ht="15.75" x14ac:dyDescent="0.25">
      <c r="A181" s="75" t="s">
        <v>32</v>
      </c>
      <c r="B181" s="86"/>
      <c r="C181" s="86"/>
      <c r="D181" s="86"/>
      <c r="E181" s="71"/>
      <c r="F181" s="71"/>
      <c r="G181" s="71"/>
      <c r="H181" s="86"/>
      <c r="S181" s="85"/>
    </row>
    <row r="182" spans="1:19" s="95" customFormat="1" ht="15.75" x14ac:dyDescent="0.25">
      <c r="A182" s="12" t="s">
        <v>64</v>
      </c>
      <c r="B182" s="13">
        <v>4010</v>
      </c>
      <c r="C182" s="13">
        <v>610</v>
      </c>
      <c r="D182" s="13"/>
      <c r="E182" s="140">
        <f>SUM(E183:E184)</f>
        <v>0</v>
      </c>
      <c r="F182" s="140">
        <f t="shared" ref="F182:G182" si="32">SUM(F183:F184)</f>
        <v>0</v>
      </c>
      <c r="G182" s="140">
        <f t="shared" si="32"/>
        <v>0</v>
      </c>
      <c r="H182" s="13" t="s">
        <v>22</v>
      </c>
      <c r="I182" s="94"/>
      <c r="S182" s="141"/>
    </row>
    <row r="183" spans="1:19" ht="31.5" x14ac:dyDescent="0.25">
      <c r="A183" s="75" t="s">
        <v>356</v>
      </c>
      <c r="B183" s="86">
        <v>4011</v>
      </c>
      <c r="C183" s="86">
        <v>610</v>
      </c>
      <c r="D183" s="86"/>
      <c r="E183" s="71"/>
      <c r="F183" s="71"/>
      <c r="G183" s="71"/>
      <c r="H183" s="86" t="s">
        <v>22</v>
      </c>
    </row>
    <row r="184" spans="1:19" ht="34.5" customHeight="1" x14ac:dyDescent="0.25">
      <c r="A184" s="75" t="s">
        <v>400</v>
      </c>
      <c r="B184" s="86">
        <v>4012</v>
      </c>
      <c r="C184" s="86">
        <v>610</v>
      </c>
      <c r="D184" s="86"/>
      <c r="E184" s="71"/>
      <c r="F184" s="71"/>
      <c r="G184" s="71"/>
      <c r="H184" s="86" t="s">
        <v>22</v>
      </c>
    </row>
    <row r="186" spans="1:19" ht="18.75" x14ac:dyDescent="0.3">
      <c r="A186" s="72" t="s">
        <v>94</v>
      </c>
      <c r="B186" s="76"/>
      <c r="C186" s="231"/>
      <c r="D186" s="231"/>
      <c r="E186" s="231"/>
      <c r="F186" s="77"/>
      <c r="G186" s="232" t="str">
        <f>'стр 1'!M12</f>
        <v>С.Ю.Гуров</v>
      </c>
      <c r="H186" s="232"/>
      <c r="I186" s="99"/>
      <c r="J186" s="100"/>
      <c r="K186" s="100"/>
      <c r="L186" s="100"/>
      <c r="M186" s="100"/>
      <c r="N186" s="100"/>
    </row>
    <row r="187" spans="1:19" x14ac:dyDescent="0.25">
      <c r="B187" s="76"/>
      <c r="C187" s="230" t="s">
        <v>104</v>
      </c>
      <c r="D187" s="230"/>
      <c r="E187" s="230"/>
      <c r="F187" s="78" t="s">
        <v>105</v>
      </c>
      <c r="G187" s="230" t="s">
        <v>106</v>
      </c>
      <c r="H187" s="230"/>
      <c r="I187" s="99"/>
      <c r="J187" s="101"/>
      <c r="K187" s="101"/>
      <c r="L187" s="101"/>
      <c r="M187" s="101"/>
      <c r="N187" s="101"/>
    </row>
    <row r="188" spans="1:19" ht="15.75" x14ac:dyDescent="0.25">
      <c r="B188" s="76"/>
      <c r="C188" s="76"/>
      <c r="D188" s="76"/>
      <c r="E188" s="76"/>
      <c r="F188" s="76"/>
      <c r="G188" s="79"/>
      <c r="H188" s="80"/>
      <c r="I188" s="99"/>
      <c r="J188" s="100"/>
      <c r="K188" s="100"/>
      <c r="L188" s="100"/>
      <c r="M188" s="100"/>
      <c r="N188" s="100"/>
    </row>
    <row r="189" spans="1:19" ht="18.75" x14ac:dyDescent="0.3">
      <c r="A189" s="72" t="s">
        <v>95</v>
      </c>
      <c r="B189" s="76"/>
      <c r="C189" s="231"/>
      <c r="D189" s="231"/>
      <c r="E189" s="231"/>
      <c r="F189" s="77"/>
      <c r="G189" s="232" t="s">
        <v>258</v>
      </c>
      <c r="H189" s="232"/>
      <c r="I189" s="102"/>
      <c r="J189" s="100"/>
      <c r="K189" s="100"/>
      <c r="L189" s="103"/>
      <c r="M189" s="103"/>
      <c r="N189" s="103"/>
    </row>
    <row r="190" spans="1:19" x14ac:dyDescent="0.25">
      <c r="B190" s="76"/>
      <c r="C190" s="230" t="s">
        <v>104</v>
      </c>
      <c r="D190" s="230"/>
      <c r="E190" s="230"/>
      <c r="F190" s="78" t="s">
        <v>105</v>
      </c>
      <c r="G190" s="230" t="s">
        <v>106</v>
      </c>
      <c r="H190" s="230"/>
      <c r="I190" s="102"/>
      <c r="J190" s="101"/>
      <c r="K190" s="101"/>
      <c r="L190" s="101"/>
      <c r="M190" s="101"/>
      <c r="N190" s="101"/>
    </row>
    <row r="191" spans="1:19" x14ac:dyDescent="0.25">
      <c r="B191" s="76"/>
      <c r="C191" s="76"/>
      <c r="D191" s="76"/>
      <c r="E191" s="76"/>
      <c r="F191" s="76"/>
      <c r="G191" s="80"/>
      <c r="H191" s="80"/>
      <c r="I191" s="102"/>
      <c r="J191" s="100"/>
      <c r="K191" s="100"/>
      <c r="L191" s="100"/>
      <c r="M191" s="100"/>
      <c r="N191" s="100"/>
    </row>
    <row r="192" spans="1:19" ht="18.75" x14ac:dyDescent="0.3">
      <c r="A192" s="72" t="s">
        <v>96</v>
      </c>
      <c r="B192" s="76"/>
      <c r="C192" s="231" t="s">
        <v>358</v>
      </c>
      <c r="D192" s="231"/>
      <c r="E192" s="231"/>
      <c r="F192" s="77"/>
      <c r="G192" s="232" t="s">
        <v>533</v>
      </c>
      <c r="H192" s="232"/>
      <c r="I192" s="102"/>
      <c r="J192" s="100"/>
      <c r="K192" s="100"/>
      <c r="L192" s="103"/>
      <c r="M192" s="103"/>
      <c r="N192" s="103"/>
    </row>
    <row r="193" spans="2:14" x14ac:dyDescent="0.25">
      <c r="B193" s="76"/>
      <c r="C193" s="230" t="s">
        <v>104</v>
      </c>
      <c r="D193" s="230"/>
      <c r="E193" s="230"/>
      <c r="F193" s="78" t="s">
        <v>105</v>
      </c>
      <c r="G193" s="230" t="s">
        <v>106</v>
      </c>
      <c r="H193" s="230"/>
      <c r="I193" s="102"/>
      <c r="J193" s="101"/>
      <c r="K193" s="101"/>
      <c r="L193" s="101"/>
      <c r="M193" s="101"/>
      <c r="N193" s="101"/>
    </row>
    <row r="194" spans="2:14" x14ac:dyDescent="0.25">
      <c r="E194" s="73" t="s">
        <v>293</v>
      </c>
    </row>
    <row r="195" spans="2:14" x14ac:dyDescent="0.25">
      <c r="D195" s="73">
        <v>211</v>
      </c>
      <c r="E195" s="81">
        <f>E53</f>
        <v>1548000</v>
      </c>
      <c r="F195" s="81"/>
      <c r="G195" s="81"/>
    </row>
    <row r="196" spans="2:14" x14ac:dyDescent="0.25">
      <c r="D196" s="73">
        <v>266</v>
      </c>
      <c r="E196" s="81">
        <f>E58</f>
        <v>0</v>
      </c>
      <c r="F196" s="81"/>
      <c r="G196" s="81"/>
    </row>
    <row r="197" spans="2:14" x14ac:dyDescent="0.25">
      <c r="D197" s="73">
        <v>213</v>
      </c>
      <c r="E197" s="81">
        <f>E70</f>
        <v>468000</v>
      </c>
      <c r="F197" s="81"/>
      <c r="G197" s="81"/>
    </row>
    <row r="198" spans="2:14" x14ac:dyDescent="0.25">
      <c r="D198" s="73">
        <v>223</v>
      </c>
      <c r="E198" s="81">
        <f>E136+E137</f>
        <v>1025000</v>
      </c>
    </row>
    <row r="199" spans="2:14" x14ac:dyDescent="0.25">
      <c r="D199" s="73">
        <v>225</v>
      </c>
      <c r="E199" s="81">
        <f>E139</f>
        <v>70000</v>
      </c>
      <c r="F199" s="81"/>
      <c r="G199" s="81"/>
    </row>
    <row r="200" spans="2:14" x14ac:dyDescent="0.25">
      <c r="D200" s="73">
        <v>226</v>
      </c>
      <c r="E200" s="81">
        <f>E140</f>
        <v>50000</v>
      </c>
      <c r="F200" s="81"/>
      <c r="G200" s="81"/>
    </row>
    <row r="201" spans="2:14" x14ac:dyDescent="0.25">
      <c r="D201" s="73">
        <v>342</v>
      </c>
      <c r="E201" s="81">
        <f>E141</f>
        <v>380800</v>
      </c>
    </row>
    <row r="202" spans="2:14" x14ac:dyDescent="0.25">
      <c r="D202" s="73">
        <v>290</v>
      </c>
      <c r="E202" s="81">
        <f>E94</f>
        <v>17200</v>
      </c>
    </row>
    <row r="203" spans="2:14" x14ac:dyDescent="0.25">
      <c r="E203" s="81">
        <f>SUM(E195:E202)</f>
        <v>3559000</v>
      </c>
    </row>
    <row r="204" spans="2:14" x14ac:dyDescent="0.25">
      <c r="D204" s="73" t="s">
        <v>357</v>
      </c>
      <c r="E204" s="81">
        <v>40060.120000000003</v>
      </c>
    </row>
    <row r="205" spans="2:14" x14ac:dyDescent="0.25">
      <c r="E205" s="81">
        <f>E15+E204</f>
        <v>3629060.12</v>
      </c>
    </row>
    <row r="206" spans="2:14" x14ac:dyDescent="0.25">
      <c r="E206" s="81">
        <f>E205-E203</f>
        <v>70060.120000000112</v>
      </c>
    </row>
    <row r="207" spans="2:14" x14ac:dyDescent="0.25">
      <c r="E207" s="81"/>
    </row>
  </sheetData>
  <mergeCells count="19">
    <mergeCell ref="E2:H2"/>
    <mergeCell ref="C193:E193"/>
    <mergeCell ref="G193:H193"/>
    <mergeCell ref="C186:E186"/>
    <mergeCell ref="G186:H186"/>
    <mergeCell ref="C187:E187"/>
    <mergeCell ref="G187:H187"/>
    <mergeCell ref="C189:E189"/>
    <mergeCell ref="G189:H189"/>
    <mergeCell ref="C190:E190"/>
    <mergeCell ref="G190:H190"/>
    <mergeCell ref="C192:E192"/>
    <mergeCell ref="G192:H192"/>
    <mergeCell ref="A160:A161"/>
    <mergeCell ref="A148:A149"/>
    <mergeCell ref="D2:D3"/>
    <mergeCell ref="A2:A3"/>
    <mergeCell ref="B2:B3"/>
    <mergeCell ref="C2:C3"/>
  </mergeCells>
  <hyperlinks>
    <hyperlink ref="A5" location="примечания!A16" display="Остаток средств на начало текущего финансового года5"/>
    <hyperlink ref="A6" location="примечания!A16" display="Остаток средств на конец текущего финансового года5"/>
    <hyperlink ref="A45" location="примечания!A19" display="прочие поступления, всего6"/>
    <hyperlink ref="A175" location="примечания!A26" display="Выплаты, уменьшающие доход, всего8"/>
    <hyperlink ref="A177" location="примечания!A26" display="налог на прибыль8"/>
    <hyperlink ref="A178" location="примечания!A26" display="налог на добавленную стоимость8"/>
    <hyperlink ref="A179" location="примечания!A26" display="прочие налоги, уменьшающие доход8"/>
    <hyperlink ref="A117" location="примечания!A23" display="расходы на закупку товаров, работ, услуг, всего7"/>
    <hyperlink ref="A180" location="примечания!A28" display="Прочие выплаты, всего9"/>
    <hyperlink ref="C2:C3" location="примечания!A5" display="Код по бюджетной классификации Российской Федерации3"/>
    <hyperlink ref="D2:D3" location="примечания!A13" display="Аналитический код4 "/>
  </hyperlinks>
  <pageMargins left="0.39370078740157483" right="0.39370078740157483" top="0.18" bottom="0.17" header="0.16" footer="0.17"/>
  <pageSetup paperSize="9" scale="36" orientation="portrait" r:id="rId1"/>
  <rowBreaks count="2" manualBreakCount="2">
    <brk id="47" max="7" man="1"/>
    <brk id="11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40" workbookViewId="0">
      <selection activeCell="H54" sqref="H54:I54"/>
    </sheetView>
  </sheetViews>
  <sheetFormatPr defaultRowHeight="15" x14ac:dyDescent="0.25"/>
  <cols>
    <col min="1" max="1" width="12.7109375" style="1" customWidth="1"/>
    <col min="2" max="2" width="48" style="1" customWidth="1"/>
    <col min="3" max="4" width="9.140625" style="1"/>
    <col min="5" max="5" width="16.85546875" style="1" customWidth="1"/>
    <col min="6" max="9" width="18.140625" style="1" customWidth="1"/>
  </cols>
  <sheetData>
    <row r="1" spans="1:9" ht="21" customHeight="1" x14ac:dyDescent="0.25">
      <c r="A1" s="44" t="s">
        <v>238</v>
      </c>
    </row>
    <row r="2" spans="1:9" s="7" customFormat="1" ht="15.75" x14ac:dyDescent="0.25">
      <c r="A2" s="240" t="s">
        <v>66</v>
      </c>
      <c r="B2" s="240" t="s">
        <v>18</v>
      </c>
      <c r="C2" s="240" t="s">
        <v>67</v>
      </c>
      <c r="D2" s="240" t="s">
        <v>68</v>
      </c>
      <c r="E2" s="241" t="s">
        <v>317</v>
      </c>
      <c r="F2" s="240" t="s">
        <v>20</v>
      </c>
      <c r="G2" s="240"/>
      <c r="H2" s="240"/>
      <c r="I2" s="240"/>
    </row>
    <row r="3" spans="1:9" s="7" customFormat="1" ht="63" x14ac:dyDescent="0.25">
      <c r="A3" s="240"/>
      <c r="B3" s="240"/>
      <c r="C3" s="240"/>
      <c r="D3" s="240"/>
      <c r="E3" s="242"/>
      <c r="F3" s="9" t="s">
        <v>69</v>
      </c>
      <c r="G3" s="9" t="s">
        <v>70</v>
      </c>
      <c r="H3" s="9" t="s">
        <v>71</v>
      </c>
      <c r="I3" s="9" t="s">
        <v>21</v>
      </c>
    </row>
    <row r="4" spans="1:9" s="7" customFormat="1" ht="15.75" x14ac:dyDescent="0.25">
      <c r="A4" s="9">
        <v>1</v>
      </c>
      <c r="B4" s="9">
        <v>2</v>
      </c>
      <c r="C4" s="9">
        <v>3</v>
      </c>
      <c r="D4" s="9">
        <v>4</v>
      </c>
      <c r="E4" s="124" t="s">
        <v>316</v>
      </c>
      <c r="F4" s="9">
        <v>5</v>
      </c>
      <c r="G4" s="9">
        <v>6</v>
      </c>
      <c r="H4" s="9">
        <v>7</v>
      </c>
      <c r="I4" s="9">
        <v>8</v>
      </c>
    </row>
    <row r="5" spans="1:9" s="43" customFormat="1" ht="17.25" x14ac:dyDescent="0.25">
      <c r="A5" s="41">
        <v>1</v>
      </c>
      <c r="B5" s="45" t="s">
        <v>239</v>
      </c>
      <c r="C5" s="41">
        <v>26000</v>
      </c>
      <c r="D5" s="41" t="s">
        <v>22</v>
      </c>
      <c r="E5" s="41"/>
      <c r="F5" s="42">
        <f>F7+F8+F9+F14+F30</f>
        <v>0</v>
      </c>
      <c r="G5" s="42">
        <f t="shared" ref="G5:I5" si="0">G7+G8+G9+G14+G30</f>
        <v>0</v>
      </c>
      <c r="H5" s="42">
        <f t="shared" si="0"/>
        <v>0</v>
      </c>
      <c r="I5" s="42">
        <f t="shared" si="0"/>
        <v>0</v>
      </c>
    </row>
    <row r="6" spans="1:9" ht="15.75" x14ac:dyDescent="0.25">
      <c r="A6" s="9"/>
      <c r="B6" s="10" t="s">
        <v>24</v>
      </c>
      <c r="C6" s="9"/>
      <c r="D6" s="9"/>
      <c r="E6" s="112"/>
      <c r="F6" s="36"/>
      <c r="G6" s="36"/>
      <c r="H6" s="36"/>
      <c r="I6" s="36"/>
    </row>
    <row r="7" spans="1:9" ht="163.5" customHeight="1" x14ac:dyDescent="0.25">
      <c r="A7" s="9" t="s">
        <v>72</v>
      </c>
      <c r="B7" s="38" t="s">
        <v>240</v>
      </c>
      <c r="C7" s="9">
        <v>26100</v>
      </c>
      <c r="D7" s="9" t="s">
        <v>22</v>
      </c>
      <c r="E7" s="112"/>
      <c r="F7" s="36"/>
      <c r="G7" s="36"/>
      <c r="H7" s="36"/>
      <c r="I7" s="36"/>
    </row>
    <row r="8" spans="1:9" ht="62.25" x14ac:dyDescent="0.25">
      <c r="A8" s="9" t="s">
        <v>73</v>
      </c>
      <c r="B8" s="38" t="s">
        <v>241</v>
      </c>
      <c r="C8" s="9">
        <v>26200</v>
      </c>
      <c r="D8" s="9" t="s">
        <v>22</v>
      </c>
      <c r="E8" s="112"/>
      <c r="F8" s="36"/>
      <c r="G8" s="36"/>
      <c r="H8" s="36"/>
      <c r="I8" s="36"/>
    </row>
    <row r="9" spans="1:9" ht="47.25" x14ac:dyDescent="0.25">
      <c r="A9" s="9" t="s">
        <v>74</v>
      </c>
      <c r="B9" s="38" t="s">
        <v>242</v>
      </c>
      <c r="C9" s="9">
        <v>26300</v>
      </c>
      <c r="D9" s="9" t="s">
        <v>22</v>
      </c>
      <c r="E9" s="112"/>
      <c r="F9" s="36"/>
      <c r="G9" s="36"/>
      <c r="H9" s="36"/>
      <c r="I9" s="36"/>
    </row>
    <row r="10" spans="1:9" ht="15.75" x14ac:dyDescent="0.25">
      <c r="A10" s="112"/>
      <c r="B10" s="38" t="s">
        <v>328</v>
      </c>
      <c r="C10" s="112"/>
      <c r="D10" s="112"/>
      <c r="E10" s="112"/>
      <c r="F10" s="36"/>
      <c r="G10" s="36"/>
      <c r="H10" s="36"/>
      <c r="I10" s="36"/>
    </row>
    <row r="11" spans="1:9" ht="15.75" x14ac:dyDescent="0.25">
      <c r="A11" s="127" t="s">
        <v>318</v>
      </c>
      <c r="B11" s="128" t="s">
        <v>327</v>
      </c>
      <c r="C11" s="119">
        <v>26310</v>
      </c>
      <c r="D11" s="119" t="s">
        <v>22</v>
      </c>
      <c r="E11" s="119" t="s">
        <v>22</v>
      </c>
      <c r="F11" s="129"/>
      <c r="G11" s="129"/>
      <c r="H11" s="129"/>
      <c r="I11" s="129"/>
    </row>
    <row r="12" spans="1:9" ht="15.75" x14ac:dyDescent="0.25">
      <c r="A12" s="127"/>
      <c r="B12" s="128" t="s">
        <v>319</v>
      </c>
      <c r="C12" s="119" t="s">
        <v>320</v>
      </c>
      <c r="D12" s="119"/>
      <c r="E12" s="119"/>
      <c r="F12" s="129"/>
      <c r="G12" s="129"/>
      <c r="H12" s="129"/>
      <c r="I12" s="129"/>
    </row>
    <row r="13" spans="1:9" ht="22.5" customHeight="1" x14ac:dyDescent="0.25">
      <c r="A13" s="127" t="s">
        <v>321</v>
      </c>
      <c r="B13" s="128" t="s">
        <v>322</v>
      </c>
      <c r="C13" s="119">
        <v>26320</v>
      </c>
      <c r="D13" s="119" t="s">
        <v>22</v>
      </c>
      <c r="E13" s="119" t="s">
        <v>22</v>
      </c>
      <c r="F13" s="129"/>
      <c r="G13" s="129"/>
      <c r="H13" s="129"/>
      <c r="I13" s="129"/>
    </row>
    <row r="14" spans="1:9" ht="47.25" x14ac:dyDescent="0.25">
      <c r="A14" s="119" t="s">
        <v>75</v>
      </c>
      <c r="B14" s="128" t="s">
        <v>243</v>
      </c>
      <c r="C14" s="119">
        <v>26400</v>
      </c>
      <c r="D14" s="119" t="s">
        <v>22</v>
      </c>
      <c r="E14" s="119"/>
      <c r="F14" s="129"/>
      <c r="G14" s="129"/>
      <c r="H14" s="129"/>
      <c r="I14" s="129"/>
    </row>
    <row r="15" spans="1:9" ht="45" x14ac:dyDescent="0.25">
      <c r="A15" s="127" t="s">
        <v>323</v>
      </c>
      <c r="B15" s="128" t="s">
        <v>324</v>
      </c>
      <c r="C15" s="119">
        <v>26410</v>
      </c>
      <c r="D15" s="119" t="s">
        <v>22</v>
      </c>
      <c r="E15" s="119"/>
      <c r="F15" s="129"/>
      <c r="G15" s="129"/>
      <c r="H15" s="129"/>
      <c r="I15" s="129"/>
    </row>
    <row r="16" spans="1:9" ht="15.75" x14ac:dyDescent="0.25">
      <c r="A16" s="124"/>
      <c r="B16" s="38" t="s">
        <v>325</v>
      </c>
      <c r="C16" s="112"/>
      <c r="D16" s="112"/>
      <c r="E16" s="112"/>
      <c r="F16" s="36"/>
      <c r="G16" s="36"/>
      <c r="H16" s="36"/>
      <c r="I16" s="36"/>
    </row>
    <row r="17" spans="1:9" ht="21.75" customHeight="1" x14ac:dyDescent="0.25">
      <c r="A17" s="127" t="s">
        <v>326</v>
      </c>
      <c r="B17" s="128" t="s">
        <v>338</v>
      </c>
      <c r="C17" s="119">
        <v>26411</v>
      </c>
      <c r="D17" s="119" t="s">
        <v>22</v>
      </c>
      <c r="E17" s="119"/>
      <c r="F17" s="129"/>
      <c r="G17" s="129"/>
      <c r="H17" s="129"/>
      <c r="I17" s="129"/>
    </row>
    <row r="18" spans="1:9" ht="15.75" x14ac:dyDescent="0.25">
      <c r="A18" s="127" t="s">
        <v>329</v>
      </c>
      <c r="B18" s="128" t="s">
        <v>337</v>
      </c>
      <c r="C18" s="119">
        <v>26412</v>
      </c>
      <c r="D18" s="119" t="s">
        <v>22</v>
      </c>
      <c r="E18" s="119"/>
      <c r="F18" s="129"/>
      <c r="G18" s="129"/>
      <c r="H18" s="129"/>
      <c r="I18" s="129"/>
    </row>
    <row r="19" spans="1:9" ht="45" x14ac:dyDescent="0.25">
      <c r="A19" s="127" t="s">
        <v>330</v>
      </c>
      <c r="B19" s="128" t="s">
        <v>331</v>
      </c>
      <c r="C19" s="119">
        <v>26420</v>
      </c>
      <c r="D19" s="119" t="s">
        <v>22</v>
      </c>
      <c r="E19" s="119"/>
      <c r="F19" s="129"/>
      <c r="G19" s="129"/>
      <c r="H19" s="129"/>
      <c r="I19" s="129"/>
    </row>
    <row r="20" spans="1:9" ht="22.5" customHeight="1" x14ac:dyDescent="0.25">
      <c r="A20" s="127" t="s">
        <v>332</v>
      </c>
      <c r="B20" s="128" t="s">
        <v>336</v>
      </c>
      <c r="C20" s="119">
        <v>26421</v>
      </c>
      <c r="D20" s="119" t="s">
        <v>22</v>
      </c>
      <c r="E20" s="119"/>
      <c r="F20" s="129"/>
      <c r="G20" s="129"/>
      <c r="H20" s="129"/>
      <c r="I20" s="129"/>
    </row>
    <row r="21" spans="1:9" ht="15.75" x14ac:dyDescent="0.25">
      <c r="A21" s="127"/>
      <c r="B21" s="128" t="s">
        <v>334</v>
      </c>
      <c r="C21" s="119" t="s">
        <v>335</v>
      </c>
      <c r="D21" s="119" t="s">
        <v>22</v>
      </c>
      <c r="E21" s="119"/>
      <c r="F21" s="129"/>
      <c r="G21" s="129"/>
      <c r="H21" s="129"/>
      <c r="I21" s="129"/>
    </row>
    <row r="22" spans="1:9" ht="18" customHeight="1" x14ac:dyDescent="0.25">
      <c r="A22" s="127" t="s">
        <v>333</v>
      </c>
      <c r="B22" s="128" t="s">
        <v>337</v>
      </c>
      <c r="C22" s="119">
        <v>26422</v>
      </c>
      <c r="D22" s="119" t="s">
        <v>22</v>
      </c>
      <c r="E22" s="119"/>
      <c r="F22" s="129"/>
      <c r="G22" s="129"/>
      <c r="H22" s="129"/>
      <c r="I22" s="129"/>
    </row>
    <row r="23" spans="1:9" ht="30" x14ac:dyDescent="0.25">
      <c r="A23" s="127" t="s">
        <v>339</v>
      </c>
      <c r="B23" s="128" t="s">
        <v>340</v>
      </c>
      <c r="C23" s="119">
        <v>26430</v>
      </c>
      <c r="D23" s="119" t="s">
        <v>22</v>
      </c>
      <c r="E23" s="119"/>
      <c r="F23" s="129"/>
      <c r="G23" s="129"/>
      <c r="H23" s="129"/>
      <c r="I23" s="129"/>
    </row>
    <row r="24" spans="1:9" ht="15.75" x14ac:dyDescent="0.25">
      <c r="A24" s="127"/>
      <c r="B24" s="128" t="s">
        <v>334</v>
      </c>
      <c r="C24" s="119" t="s">
        <v>343</v>
      </c>
      <c r="D24" s="119" t="s">
        <v>22</v>
      </c>
      <c r="E24" s="119"/>
      <c r="F24" s="129"/>
      <c r="G24" s="129"/>
      <c r="H24" s="129"/>
      <c r="I24" s="129"/>
    </row>
    <row r="25" spans="1:9" ht="30" x14ac:dyDescent="0.25">
      <c r="A25" s="127" t="s">
        <v>341</v>
      </c>
      <c r="B25" s="128" t="s">
        <v>342</v>
      </c>
      <c r="C25" s="119">
        <v>26440</v>
      </c>
      <c r="D25" s="119" t="s">
        <v>22</v>
      </c>
      <c r="E25" s="119"/>
      <c r="F25" s="129"/>
      <c r="G25" s="129"/>
      <c r="H25" s="129"/>
      <c r="I25" s="129"/>
    </row>
    <row r="26" spans="1:9" ht="15.75" x14ac:dyDescent="0.25">
      <c r="A26" s="127"/>
      <c r="B26" s="128" t="s">
        <v>24</v>
      </c>
      <c r="C26" s="119"/>
      <c r="D26" s="119"/>
      <c r="E26" s="119"/>
      <c r="F26" s="129"/>
      <c r="G26" s="129"/>
      <c r="H26" s="129"/>
      <c r="I26" s="129"/>
    </row>
    <row r="27" spans="1:9" ht="15.75" x14ac:dyDescent="0.25">
      <c r="A27" s="127" t="s">
        <v>344</v>
      </c>
      <c r="B27" s="128" t="s">
        <v>345</v>
      </c>
      <c r="C27" s="119">
        <v>26441</v>
      </c>
      <c r="D27" s="119" t="s">
        <v>22</v>
      </c>
      <c r="E27" s="119"/>
      <c r="F27" s="129"/>
      <c r="G27" s="129"/>
      <c r="H27" s="129"/>
      <c r="I27" s="129"/>
    </row>
    <row r="28" spans="1:9" ht="15.75" x14ac:dyDescent="0.25">
      <c r="A28" s="127" t="s">
        <v>346</v>
      </c>
      <c r="B28" s="128" t="s">
        <v>337</v>
      </c>
      <c r="C28" s="119">
        <v>26442</v>
      </c>
      <c r="D28" s="119" t="s">
        <v>22</v>
      </c>
      <c r="E28" s="119"/>
      <c r="F28" s="129"/>
      <c r="G28" s="129"/>
      <c r="H28" s="129"/>
      <c r="I28" s="129"/>
    </row>
    <row r="29" spans="1:9" ht="30" x14ac:dyDescent="0.25">
      <c r="A29" s="127" t="s">
        <v>347</v>
      </c>
      <c r="B29" s="128" t="s">
        <v>86</v>
      </c>
      <c r="C29" s="119">
        <v>26450</v>
      </c>
      <c r="D29" s="119" t="s">
        <v>22</v>
      </c>
      <c r="E29" s="119"/>
      <c r="F29" s="129"/>
      <c r="G29" s="129"/>
      <c r="H29" s="129"/>
      <c r="I29" s="129"/>
    </row>
    <row r="30" spans="1:9" s="43" customFormat="1" ht="62.25" x14ac:dyDescent="0.25">
      <c r="A30" s="41" t="s">
        <v>76</v>
      </c>
      <c r="B30" s="45" t="s">
        <v>244</v>
      </c>
      <c r="C30" s="41">
        <v>26500</v>
      </c>
      <c r="D30" s="41" t="s">
        <v>22</v>
      </c>
      <c r="E30" s="41"/>
      <c r="F30" s="42">
        <f>F32+F36+F40+F41</f>
        <v>0</v>
      </c>
      <c r="G30" s="42">
        <f t="shared" ref="G30:I30" si="1">G32+G36+G40+G41</f>
        <v>0</v>
      </c>
      <c r="H30" s="42">
        <f t="shared" si="1"/>
        <v>0</v>
      </c>
      <c r="I30" s="42">
        <f t="shared" si="1"/>
        <v>0</v>
      </c>
    </row>
    <row r="31" spans="1:9" ht="15.75" x14ac:dyDescent="0.25">
      <c r="A31" s="9"/>
      <c r="B31" s="10" t="s">
        <v>24</v>
      </c>
      <c r="C31" s="9"/>
      <c r="D31" s="9"/>
      <c r="E31" s="112"/>
      <c r="F31" s="36"/>
      <c r="G31" s="36"/>
      <c r="H31" s="36"/>
      <c r="I31" s="36"/>
    </row>
    <row r="32" spans="1:9" s="14" customFormat="1" ht="47.25" x14ac:dyDescent="0.25">
      <c r="A32" s="13" t="s">
        <v>103</v>
      </c>
      <c r="B32" s="12" t="s">
        <v>77</v>
      </c>
      <c r="C32" s="13">
        <v>26510</v>
      </c>
      <c r="D32" s="13" t="s">
        <v>22</v>
      </c>
      <c r="E32" s="13"/>
      <c r="F32" s="37">
        <f>F34+F35</f>
        <v>0</v>
      </c>
      <c r="G32" s="37">
        <f t="shared" ref="G32:I32" si="2">G34+G35</f>
        <v>0</v>
      </c>
      <c r="H32" s="37">
        <f t="shared" si="2"/>
        <v>0</v>
      </c>
      <c r="I32" s="37">
        <f t="shared" si="2"/>
        <v>0</v>
      </c>
    </row>
    <row r="33" spans="1:9" ht="15.75" x14ac:dyDescent="0.25">
      <c r="A33" s="9"/>
      <c r="B33" s="10" t="s">
        <v>24</v>
      </c>
      <c r="C33" s="9"/>
      <c r="D33" s="9"/>
      <c r="E33" s="112"/>
      <c r="F33" s="36"/>
      <c r="G33" s="36"/>
      <c r="H33" s="36"/>
      <c r="I33" s="36"/>
    </row>
    <row r="34" spans="1:9" ht="31.5" x14ac:dyDescent="0.25">
      <c r="A34" s="9" t="s">
        <v>78</v>
      </c>
      <c r="B34" s="10" t="s">
        <v>79</v>
      </c>
      <c r="C34" s="9">
        <v>26511</v>
      </c>
      <c r="D34" s="9" t="s">
        <v>22</v>
      </c>
      <c r="E34" s="112"/>
      <c r="F34" s="36"/>
      <c r="G34" s="36"/>
      <c r="H34" s="36"/>
      <c r="I34" s="36"/>
    </row>
    <row r="35" spans="1:9" ht="32.25" x14ac:dyDescent="0.25">
      <c r="A35" s="9" t="s">
        <v>80</v>
      </c>
      <c r="B35" s="38" t="s">
        <v>245</v>
      </c>
      <c r="C35" s="9">
        <v>26512</v>
      </c>
      <c r="D35" s="9" t="s">
        <v>22</v>
      </c>
      <c r="E35" s="112"/>
      <c r="F35" s="36"/>
      <c r="G35" s="36"/>
      <c r="H35" s="36"/>
      <c r="I35" s="36"/>
    </row>
    <row r="36" spans="1:9" s="14" customFormat="1" ht="63" x14ac:dyDescent="0.25">
      <c r="A36" s="13" t="s">
        <v>81</v>
      </c>
      <c r="B36" s="12" t="s">
        <v>82</v>
      </c>
      <c r="C36" s="13">
        <v>26520</v>
      </c>
      <c r="D36" s="13" t="s">
        <v>22</v>
      </c>
      <c r="E36" s="13"/>
      <c r="F36" s="37">
        <f>F38+F39</f>
        <v>0</v>
      </c>
      <c r="G36" s="37">
        <f t="shared" ref="G36:I36" si="3">G38+G39</f>
        <v>0</v>
      </c>
      <c r="H36" s="37">
        <f t="shared" si="3"/>
        <v>0</v>
      </c>
      <c r="I36" s="37">
        <f t="shared" si="3"/>
        <v>0</v>
      </c>
    </row>
    <row r="37" spans="1:9" ht="15.75" x14ac:dyDescent="0.25">
      <c r="A37" s="9"/>
      <c r="B37" s="10" t="s">
        <v>24</v>
      </c>
      <c r="C37" s="9"/>
      <c r="D37" s="9"/>
      <c r="E37" s="112"/>
      <c r="F37" s="9"/>
      <c r="G37" s="9"/>
      <c r="H37" s="9"/>
      <c r="I37" s="9"/>
    </row>
    <row r="38" spans="1:9" ht="31.5" x14ac:dyDescent="0.25">
      <c r="A38" s="9" t="s">
        <v>83</v>
      </c>
      <c r="B38" s="10" t="s">
        <v>79</v>
      </c>
      <c r="C38" s="9">
        <v>26521</v>
      </c>
      <c r="D38" s="9" t="s">
        <v>22</v>
      </c>
      <c r="E38" s="112"/>
      <c r="F38" s="9"/>
      <c r="G38" s="9"/>
      <c r="H38" s="9"/>
      <c r="I38" s="9"/>
    </row>
    <row r="39" spans="1:9" ht="32.25" x14ac:dyDescent="0.25">
      <c r="A39" s="9" t="s">
        <v>84</v>
      </c>
      <c r="B39" s="38" t="s">
        <v>245</v>
      </c>
      <c r="C39" s="9">
        <v>26522</v>
      </c>
      <c r="D39" s="9" t="s">
        <v>22</v>
      </c>
      <c r="E39" s="112"/>
      <c r="F39" s="9"/>
      <c r="G39" s="9"/>
      <c r="H39" s="9"/>
      <c r="I39" s="9"/>
    </row>
    <row r="40" spans="1:9" ht="32.25" x14ac:dyDescent="0.25">
      <c r="A40" s="9" t="s">
        <v>85</v>
      </c>
      <c r="B40" s="38" t="s">
        <v>246</v>
      </c>
      <c r="C40" s="9">
        <v>26530</v>
      </c>
      <c r="D40" s="9" t="s">
        <v>22</v>
      </c>
      <c r="E40" s="112"/>
      <c r="F40" s="9"/>
      <c r="G40" s="9"/>
      <c r="H40" s="9"/>
      <c r="I40" s="9"/>
    </row>
    <row r="41" spans="1:9" s="14" customFormat="1" ht="31.5" x14ac:dyDescent="0.25">
      <c r="A41" s="13" t="s">
        <v>199</v>
      </c>
      <c r="B41" s="12" t="s">
        <v>86</v>
      </c>
      <c r="C41" s="13">
        <v>26550</v>
      </c>
      <c r="D41" s="13" t="s">
        <v>22</v>
      </c>
      <c r="E41" s="13"/>
      <c r="F41" s="37">
        <f>F43+F44</f>
        <v>0</v>
      </c>
      <c r="G41" s="37">
        <f t="shared" ref="G41:I41" si="4">G43+G44</f>
        <v>0</v>
      </c>
      <c r="H41" s="37">
        <f t="shared" si="4"/>
        <v>0</v>
      </c>
      <c r="I41" s="37">
        <f t="shared" si="4"/>
        <v>0</v>
      </c>
    </row>
    <row r="42" spans="1:9" ht="15.75" x14ac:dyDescent="0.25">
      <c r="A42" s="9"/>
      <c r="B42" s="10" t="s">
        <v>24</v>
      </c>
      <c r="C42" s="9"/>
      <c r="D42" s="9"/>
      <c r="E42" s="112"/>
      <c r="F42" s="9"/>
      <c r="G42" s="9"/>
      <c r="H42" s="9"/>
      <c r="I42" s="9"/>
    </row>
    <row r="43" spans="1:9" ht="31.5" x14ac:dyDescent="0.25">
      <c r="A43" s="9" t="s">
        <v>87</v>
      </c>
      <c r="B43" s="10" t="s">
        <v>79</v>
      </c>
      <c r="C43" s="9">
        <v>26551</v>
      </c>
      <c r="D43" s="9" t="s">
        <v>22</v>
      </c>
      <c r="E43" s="112"/>
      <c r="F43" s="9"/>
      <c r="G43" s="9"/>
      <c r="H43" s="9"/>
      <c r="I43" s="9"/>
    </row>
    <row r="44" spans="1:9" ht="31.5" x14ac:dyDescent="0.25">
      <c r="A44" s="9" t="s">
        <v>88</v>
      </c>
      <c r="B44" s="10" t="s">
        <v>89</v>
      </c>
      <c r="C44" s="9">
        <v>26552</v>
      </c>
      <c r="D44" s="9" t="s">
        <v>22</v>
      </c>
      <c r="E44" s="112"/>
      <c r="F44" s="9"/>
      <c r="G44" s="9"/>
      <c r="H44" s="9"/>
      <c r="I44" s="9"/>
    </row>
    <row r="45" spans="1:9" s="43" customFormat="1" ht="62.25" x14ac:dyDescent="0.25">
      <c r="A45" s="41" t="s">
        <v>90</v>
      </c>
      <c r="B45" s="45" t="s">
        <v>247</v>
      </c>
      <c r="C45" s="41">
        <v>26600</v>
      </c>
      <c r="D45" s="41" t="s">
        <v>22</v>
      </c>
      <c r="E45" s="41"/>
      <c r="F45" s="41"/>
      <c r="G45" s="41"/>
      <c r="H45" s="41"/>
      <c r="I45" s="41"/>
    </row>
    <row r="46" spans="1:9" ht="15.75" x14ac:dyDescent="0.25">
      <c r="A46" s="9"/>
      <c r="B46" s="10" t="s">
        <v>91</v>
      </c>
      <c r="C46" s="9">
        <v>26610</v>
      </c>
      <c r="D46" s="9"/>
      <c r="E46" s="112"/>
      <c r="F46" s="9"/>
      <c r="G46" s="9"/>
      <c r="H46" s="9"/>
      <c r="I46" s="9"/>
    </row>
    <row r="47" spans="1:9" s="43" customFormat="1" ht="63" x14ac:dyDescent="0.25">
      <c r="A47" s="41" t="s">
        <v>92</v>
      </c>
      <c r="B47" s="40" t="s">
        <v>93</v>
      </c>
      <c r="C47" s="41">
        <v>26700</v>
      </c>
      <c r="D47" s="41" t="s">
        <v>22</v>
      </c>
      <c r="E47" s="41"/>
      <c r="F47" s="41"/>
      <c r="G47" s="41"/>
      <c r="H47" s="41"/>
      <c r="I47" s="41"/>
    </row>
    <row r="48" spans="1:9" ht="15.75" x14ac:dyDescent="0.25">
      <c r="A48" s="9"/>
      <c r="B48" s="10" t="s">
        <v>91</v>
      </c>
      <c r="C48" s="9">
        <v>26710</v>
      </c>
      <c r="D48" s="9"/>
      <c r="E48" s="112"/>
      <c r="F48" s="9"/>
      <c r="G48" s="9"/>
      <c r="H48" s="9"/>
      <c r="I48" s="9"/>
    </row>
    <row r="50" spans="1:15" ht="18.75" x14ac:dyDescent="0.3">
      <c r="A50" s="8" t="s">
        <v>94</v>
      </c>
      <c r="B50"/>
      <c r="C50" s="239"/>
      <c r="D50" s="239"/>
      <c r="E50" s="239"/>
      <c r="F50" s="239"/>
      <c r="G50" s="11"/>
      <c r="H50" s="234" t="str">
        <f>'Раздел 1'!G186</f>
        <v>С.Ю.Гуров</v>
      </c>
      <c r="I50" s="234"/>
      <c r="J50" s="4"/>
      <c r="K50" s="17"/>
      <c r="L50" s="17"/>
      <c r="M50" s="17"/>
      <c r="N50" s="17"/>
      <c r="O50" s="17"/>
    </row>
    <row r="51" spans="1:15" x14ac:dyDescent="0.25">
      <c r="A51"/>
      <c r="B51"/>
      <c r="C51" s="235" t="s">
        <v>104</v>
      </c>
      <c r="D51" s="235"/>
      <c r="E51" s="235"/>
      <c r="F51" s="235"/>
      <c r="G51" s="19" t="s">
        <v>105</v>
      </c>
      <c r="H51" s="235" t="s">
        <v>106</v>
      </c>
      <c r="I51" s="235"/>
      <c r="J51" s="4"/>
      <c r="K51" s="18"/>
      <c r="L51" s="18"/>
      <c r="M51" s="18"/>
      <c r="N51" s="18"/>
      <c r="O51" s="18"/>
    </row>
    <row r="52" spans="1:15" x14ac:dyDescent="0.25">
      <c r="A52"/>
      <c r="B52"/>
      <c r="C52"/>
      <c r="D52"/>
      <c r="E52"/>
      <c r="F52"/>
      <c r="G52"/>
      <c r="H52" s="17"/>
      <c r="I52" s="17"/>
      <c r="J52" s="17"/>
      <c r="K52" s="17"/>
      <c r="L52" s="17"/>
      <c r="M52" s="17"/>
      <c r="N52" s="17"/>
      <c r="O52" s="17"/>
    </row>
    <row r="53" spans="1:15" ht="18.75" x14ac:dyDescent="0.3">
      <c r="A53" s="8" t="s">
        <v>96</v>
      </c>
      <c r="B53"/>
      <c r="C53" s="239"/>
      <c r="D53" s="239"/>
      <c r="E53" s="239"/>
      <c r="F53" s="239"/>
      <c r="G53" s="11"/>
      <c r="H53" s="234" t="str">
        <f>'Раздел 1'!G192</f>
        <v>В.И. Дударева</v>
      </c>
      <c r="I53" s="234"/>
      <c r="J53" s="17"/>
      <c r="K53" s="17"/>
      <c r="L53" s="17"/>
      <c r="M53" s="4"/>
      <c r="N53" s="4"/>
      <c r="O53" s="4"/>
    </row>
    <row r="54" spans="1:15" x14ac:dyDescent="0.25">
      <c r="A54"/>
      <c r="B54"/>
      <c r="C54" s="235" t="s">
        <v>104</v>
      </c>
      <c r="D54" s="235"/>
      <c r="E54" s="235"/>
      <c r="F54" s="235"/>
      <c r="G54" s="19" t="s">
        <v>105</v>
      </c>
      <c r="H54" s="235" t="s">
        <v>106</v>
      </c>
      <c r="I54" s="235"/>
      <c r="J54" s="17"/>
      <c r="K54" s="18"/>
      <c r="L54" s="18"/>
      <c r="M54" s="18"/>
      <c r="N54" s="18"/>
      <c r="O54" s="18"/>
    </row>
    <row r="55" spans="1:15" x14ac:dyDescent="0.25">
      <c r="A55"/>
      <c r="B55"/>
      <c r="C55"/>
      <c r="D55"/>
      <c r="E55"/>
      <c r="F55"/>
      <c r="G55"/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/>
      <c r="B56"/>
      <c r="C56"/>
      <c r="D56"/>
      <c r="E56"/>
      <c r="F56"/>
      <c r="G56"/>
      <c r="H56"/>
      <c r="I56"/>
    </row>
    <row r="57" spans="1:15" ht="18.75" x14ac:dyDescent="0.3">
      <c r="A57" s="8" t="s">
        <v>97</v>
      </c>
      <c r="B57"/>
      <c r="C57"/>
      <c r="D57"/>
      <c r="E57"/>
      <c r="F57"/>
      <c r="G57"/>
      <c r="H57"/>
      <c r="I57"/>
    </row>
    <row r="58" spans="1:15" x14ac:dyDescent="0.25">
      <c r="A58"/>
      <c r="B58"/>
      <c r="C58"/>
      <c r="D58"/>
      <c r="E58"/>
      <c r="F58"/>
      <c r="G58"/>
      <c r="H58"/>
      <c r="I58"/>
    </row>
    <row r="59" spans="1:15" x14ac:dyDescent="0.25">
      <c r="A59"/>
      <c r="B59"/>
      <c r="C59"/>
      <c r="D59"/>
      <c r="E59"/>
      <c r="F59"/>
      <c r="G59"/>
      <c r="H59"/>
      <c r="I59"/>
    </row>
    <row r="60" spans="1:15" ht="18.75" x14ac:dyDescent="0.3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</row>
    <row r="61" spans="1:15" ht="18.75" x14ac:dyDescent="0.3">
      <c r="A61" s="233" t="s">
        <v>100</v>
      </c>
      <c r="B61" s="233"/>
      <c r="C61" s="233"/>
      <c r="D61" s="233"/>
      <c r="E61" s="233"/>
      <c r="F61" s="233"/>
      <c r="G61" s="15"/>
      <c r="H61" s="15"/>
      <c r="I61" s="15"/>
      <c r="J61" s="15"/>
      <c r="K61" s="15"/>
    </row>
    <row r="62" spans="1:15" ht="44.25" customHeight="1" x14ac:dyDescent="0.3">
      <c r="A62" s="216" t="s">
        <v>255</v>
      </c>
      <c r="B62" s="216"/>
      <c r="C62" s="216"/>
      <c r="D62" s="216"/>
      <c r="E62" s="216"/>
      <c r="F62" s="216"/>
      <c r="G62" s="15"/>
      <c r="H62" s="15"/>
      <c r="I62" s="15"/>
      <c r="J62" s="15"/>
      <c r="K62" s="15"/>
    </row>
    <row r="63" spans="1:15" ht="15.75" x14ac:dyDescent="0.25">
      <c r="A63" s="236" t="s">
        <v>102</v>
      </c>
      <c r="B63" s="236"/>
      <c r="C63" s="236"/>
      <c r="D63" s="236"/>
      <c r="E63" s="236"/>
      <c r="F63" s="236"/>
      <c r="G63" s="16"/>
      <c r="H63" s="16"/>
      <c r="I63" s="16"/>
      <c r="J63" s="16"/>
      <c r="K63" s="16"/>
    </row>
    <row r="64" spans="1:15" ht="15.75" x14ac:dyDescent="0.25">
      <c r="A64" s="236" t="s">
        <v>101</v>
      </c>
      <c r="B64" s="236"/>
      <c r="C64" s="236"/>
      <c r="D64" s="236"/>
      <c r="E64" s="236"/>
      <c r="F64" s="236"/>
      <c r="G64" s="16"/>
      <c r="H64" s="16"/>
      <c r="I64" s="16"/>
      <c r="J64" s="16"/>
      <c r="K64" s="16"/>
    </row>
    <row r="65" spans="1:11" ht="18.75" x14ac:dyDescent="0.3">
      <c r="A65" s="237" t="s">
        <v>256</v>
      </c>
      <c r="B65" s="237"/>
      <c r="C65" s="237"/>
      <c r="D65" s="237"/>
      <c r="E65" s="237"/>
      <c r="F65" s="237"/>
      <c r="G65" s="15"/>
      <c r="H65" s="15"/>
      <c r="I65" s="15"/>
      <c r="J65" s="15"/>
      <c r="K65" s="15"/>
    </row>
    <row r="66" spans="1:11" ht="15.75" x14ac:dyDescent="0.25">
      <c r="A66" s="238" t="s">
        <v>99</v>
      </c>
      <c r="B66" s="238"/>
      <c r="C66" s="238"/>
      <c r="D66" s="238"/>
      <c r="E66" s="238"/>
      <c r="F66" s="238"/>
      <c r="G66" s="16"/>
      <c r="H66" s="16"/>
      <c r="I66" s="16"/>
      <c r="J66" s="16"/>
      <c r="K66" s="16"/>
    </row>
    <row r="67" spans="1:11" ht="18.75" x14ac:dyDescent="0.3">
      <c r="A67" s="233" t="s">
        <v>98</v>
      </c>
      <c r="B67" s="233"/>
      <c r="C67" s="233"/>
      <c r="D67" s="233"/>
      <c r="E67" s="233"/>
      <c r="F67" s="233"/>
      <c r="G67" s="15"/>
      <c r="H67" s="15"/>
      <c r="I67" s="15"/>
      <c r="J67" s="15"/>
      <c r="K67" s="15"/>
    </row>
    <row r="68" spans="1:11" ht="18.75" x14ac:dyDescent="0.3">
      <c r="A68" s="233" t="s">
        <v>257</v>
      </c>
      <c r="B68" s="233"/>
      <c r="C68" s="233"/>
      <c r="D68" s="233"/>
      <c r="E68" s="233"/>
      <c r="F68" s="233"/>
      <c r="G68" s="15"/>
      <c r="H68" s="15"/>
      <c r="I68" s="15"/>
      <c r="J68" s="15"/>
      <c r="K68" s="15"/>
    </row>
    <row r="69" spans="1:11" ht="18.75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</sheetData>
  <mergeCells count="23">
    <mergeCell ref="C50:F50"/>
    <mergeCell ref="A2:A3"/>
    <mergeCell ref="B2:B3"/>
    <mergeCell ref="C2:C3"/>
    <mergeCell ref="D2:D3"/>
    <mergeCell ref="F2:I2"/>
    <mergeCell ref="E2:E3"/>
    <mergeCell ref="A68:F68"/>
    <mergeCell ref="H50:I50"/>
    <mergeCell ref="H53:I53"/>
    <mergeCell ref="C51:F51"/>
    <mergeCell ref="H51:I51"/>
    <mergeCell ref="C54:F54"/>
    <mergeCell ref="A61:F61"/>
    <mergeCell ref="A62:F62"/>
    <mergeCell ref="A63:F63"/>
    <mergeCell ref="A64:F64"/>
    <mergeCell ref="A65:F65"/>
    <mergeCell ref="A66:F66"/>
    <mergeCell ref="A67:F67"/>
    <mergeCell ref="C53:F53"/>
    <mergeCell ref="A60:K60"/>
    <mergeCell ref="H54:I54"/>
  </mergeCells>
  <hyperlinks>
    <hyperlink ref="A1" location="примечания!A32" display="Раздел 2. Сведения по выплатам на закупки товаров, работ, услуг10"/>
    <hyperlink ref="B5" location="примечания!A35" display="Выплаты на закупку товаров, работ, услуг, всего11"/>
    <hyperlink ref="B7" location="примечания!A42" display="по контрактам (договорам), заключенным до начала текущего финансового года без применения норм Федерального закона от 5 апреля 2013 года № 44-ФЗ «О контрактной системе в сфере закупок товаров, работ, услуг для обеспечения государственных и муниципальных н"/>
    <hyperlink ref="B8" location="примечания!A42" display="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12"/>
    <hyperlink ref="B9" location="примечания!A45" display="по контрактам (договорам), заключенным до начала текущего финансового года с учетом требований Федерального закона № 44-ФЗ13 "/>
    <hyperlink ref="B14" location="примечания!A45" display="по контрактам (договорам), заключенным до начала текущего финансового года с учетом требований Федерального закона № 223-ФЗ13"/>
    <hyperlink ref="B30" location="примечания!A45" display="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13"/>
    <hyperlink ref="B35" location="примечания!A47" display="в соответствии с Федеральным законом № 223-ФЗ14"/>
    <hyperlink ref="B39" location="примечания!A47" display="в соответствии с Федеральным законом № 223-ФЗ14"/>
    <hyperlink ref="B40" location="примечания!A49" display="за счет субсидий, предоставляемых на осуществление капитальных вложений15"/>
    <hyperlink ref="B45" location="примечания!A51" display="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16"/>
  </hyperlinks>
  <pageMargins left="0.39370078740157483" right="0.39370078740157483" top="0.39370078740157483" bottom="0.3937007874015748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A147"/>
  <sheetViews>
    <sheetView view="pageBreakPreview" topLeftCell="A14" zoomScale="124" zoomScaleNormal="100" zoomScaleSheetLayoutView="124" workbookViewId="0">
      <selection activeCell="L12" sqref="L12"/>
    </sheetView>
  </sheetViews>
  <sheetFormatPr defaultColWidth="1.140625" defaultRowHeight="15.75" x14ac:dyDescent="0.25"/>
  <cols>
    <col min="1" max="1" width="4.140625" style="20" customWidth="1"/>
    <col min="2" max="2" width="26.28515625" style="20" customWidth="1"/>
    <col min="3" max="3" width="14.140625" style="20" customWidth="1"/>
    <col min="4" max="4" width="25.7109375" style="20" customWidth="1"/>
    <col min="5" max="9" width="0" style="20" hidden="1" customWidth="1"/>
    <col min="10" max="10" width="16.5703125" style="20" customWidth="1"/>
    <col min="11" max="11" width="14.42578125" style="20" customWidth="1"/>
    <col min="12" max="13" width="11.7109375" style="20" bestFit="1" customWidth="1"/>
    <col min="14" max="17" width="11.140625" style="20" customWidth="1"/>
    <col min="18" max="18" width="1.140625" style="20"/>
    <col min="19" max="19" width="11.7109375" style="20" bestFit="1" customWidth="1"/>
    <col min="20" max="20" width="7.42578125" style="20" bestFit="1" customWidth="1"/>
    <col min="21" max="124" width="1.140625" style="20"/>
    <col min="125" max="125" width="15.85546875" style="20" customWidth="1"/>
    <col min="126" max="256" width="1.140625" style="20"/>
    <col min="257" max="257" width="7.42578125" style="20" bestFit="1" customWidth="1"/>
    <col min="258" max="274" width="1.140625" style="20"/>
    <col min="275" max="275" width="11.7109375" style="20" bestFit="1" customWidth="1"/>
    <col min="276" max="512" width="1.140625" style="20"/>
    <col min="513" max="513" width="7.42578125" style="20" bestFit="1" customWidth="1"/>
    <col min="514" max="530" width="1.140625" style="20"/>
    <col min="531" max="531" width="11.7109375" style="20" bestFit="1" customWidth="1"/>
    <col min="532" max="768" width="1.140625" style="20"/>
    <col min="769" max="769" width="7.42578125" style="20" bestFit="1" customWidth="1"/>
    <col min="770" max="786" width="1.140625" style="20"/>
    <col min="787" max="787" width="11.7109375" style="20" bestFit="1" customWidth="1"/>
    <col min="788" max="1024" width="1.140625" style="20"/>
    <col min="1025" max="1025" width="7.42578125" style="20" bestFit="1" customWidth="1"/>
    <col min="1026" max="1042" width="1.140625" style="20"/>
    <col min="1043" max="1043" width="11.7109375" style="20" bestFit="1" customWidth="1"/>
    <col min="1044" max="1280" width="1.140625" style="20"/>
    <col min="1281" max="1281" width="7.42578125" style="20" bestFit="1" customWidth="1"/>
    <col min="1282" max="1298" width="1.140625" style="20"/>
    <col min="1299" max="1299" width="11.7109375" style="20" bestFit="1" customWidth="1"/>
    <col min="1300" max="1536" width="1.140625" style="20"/>
    <col min="1537" max="1537" width="7.42578125" style="20" bestFit="1" customWidth="1"/>
    <col min="1538" max="1554" width="1.140625" style="20"/>
    <col min="1555" max="1555" width="11.7109375" style="20" bestFit="1" customWidth="1"/>
    <col min="1556" max="1792" width="1.140625" style="20"/>
    <col min="1793" max="1793" width="7.42578125" style="20" bestFit="1" customWidth="1"/>
    <col min="1794" max="1810" width="1.140625" style="20"/>
    <col min="1811" max="1811" width="11.7109375" style="20" bestFit="1" customWidth="1"/>
    <col min="1812" max="2048" width="1.140625" style="20"/>
    <col min="2049" max="2049" width="7.42578125" style="20" bestFit="1" customWidth="1"/>
    <col min="2050" max="2066" width="1.140625" style="20"/>
    <col min="2067" max="2067" width="11.7109375" style="20" bestFit="1" customWidth="1"/>
    <col min="2068" max="2304" width="1.140625" style="20"/>
    <col min="2305" max="2305" width="7.42578125" style="20" bestFit="1" customWidth="1"/>
    <col min="2306" max="2322" width="1.140625" style="20"/>
    <col min="2323" max="2323" width="11.7109375" style="20" bestFit="1" customWidth="1"/>
    <col min="2324" max="2560" width="1.140625" style="20"/>
    <col min="2561" max="2561" width="7.42578125" style="20" bestFit="1" customWidth="1"/>
    <col min="2562" max="2578" width="1.140625" style="20"/>
    <col min="2579" max="2579" width="11.7109375" style="20" bestFit="1" customWidth="1"/>
    <col min="2580" max="2816" width="1.140625" style="20"/>
    <col min="2817" max="2817" width="7.42578125" style="20" bestFit="1" customWidth="1"/>
    <col min="2818" max="2834" width="1.140625" style="20"/>
    <col min="2835" max="2835" width="11.7109375" style="20" bestFit="1" customWidth="1"/>
    <col min="2836" max="3072" width="1.140625" style="20"/>
    <col min="3073" max="3073" width="7.42578125" style="20" bestFit="1" customWidth="1"/>
    <col min="3074" max="3090" width="1.140625" style="20"/>
    <col min="3091" max="3091" width="11.7109375" style="20" bestFit="1" customWidth="1"/>
    <col min="3092" max="3328" width="1.140625" style="20"/>
    <col min="3329" max="3329" width="7.42578125" style="20" bestFit="1" customWidth="1"/>
    <col min="3330" max="3346" width="1.140625" style="20"/>
    <col min="3347" max="3347" width="11.7109375" style="20" bestFit="1" customWidth="1"/>
    <col min="3348" max="3584" width="1.140625" style="20"/>
    <col min="3585" max="3585" width="7.42578125" style="20" bestFit="1" customWidth="1"/>
    <col min="3586" max="3602" width="1.140625" style="20"/>
    <col min="3603" max="3603" width="11.7109375" style="20" bestFit="1" customWidth="1"/>
    <col min="3604" max="3840" width="1.140625" style="20"/>
    <col min="3841" max="3841" width="7.42578125" style="20" bestFit="1" customWidth="1"/>
    <col min="3842" max="3858" width="1.140625" style="20"/>
    <col min="3859" max="3859" width="11.7109375" style="20" bestFit="1" customWidth="1"/>
    <col min="3860" max="4096" width="1.140625" style="20"/>
    <col min="4097" max="4097" width="7.42578125" style="20" bestFit="1" customWidth="1"/>
    <col min="4098" max="4114" width="1.140625" style="20"/>
    <col min="4115" max="4115" width="11.7109375" style="20" bestFit="1" customWidth="1"/>
    <col min="4116" max="4352" width="1.140625" style="20"/>
    <col min="4353" max="4353" width="7.42578125" style="20" bestFit="1" customWidth="1"/>
    <col min="4354" max="4370" width="1.140625" style="20"/>
    <col min="4371" max="4371" width="11.7109375" style="20" bestFit="1" customWidth="1"/>
    <col min="4372" max="4608" width="1.140625" style="20"/>
    <col min="4609" max="4609" width="7.42578125" style="20" bestFit="1" customWidth="1"/>
    <col min="4610" max="4626" width="1.140625" style="20"/>
    <col min="4627" max="4627" width="11.7109375" style="20" bestFit="1" customWidth="1"/>
    <col min="4628" max="4864" width="1.140625" style="20"/>
    <col min="4865" max="4865" width="7.42578125" style="20" bestFit="1" customWidth="1"/>
    <col min="4866" max="4882" width="1.140625" style="20"/>
    <col min="4883" max="4883" width="11.7109375" style="20" bestFit="1" customWidth="1"/>
    <col min="4884" max="5120" width="1.140625" style="20"/>
    <col min="5121" max="5121" width="7.42578125" style="20" bestFit="1" customWidth="1"/>
    <col min="5122" max="5138" width="1.140625" style="20"/>
    <col min="5139" max="5139" width="11.7109375" style="20" bestFit="1" customWidth="1"/>
    <col min="5140" max="5376" width="1.140625" style="20"/>
    <col min="5377" max="5377" width="7.42578125" style="20" bestFit="1" customWidth="1"/>
    <col min="5378" max="5394" width="1.140625" style="20"/>
    <col min="5395" max="5395" width="11.7109375" style="20" bestFit="1" customWidth="1"/>
    <col min="5396" max="5632" width="1.140625" style="20"/>
    <col min="5633" max="5633" width="7.42578125" style="20" bestFit="1" customWidth="1"/>
    <col min="5634" max="5650" width="1.140625" style="20"/>
    <col min="5651" max="5651" width="11.7109375" style="20" bestFit="1" customWidth="1"/>
    <col min="5652" max="5888" width="1.140625" style="20"/>
    <col min="5889" max="5889" width="7.42578125" style="20" bestFit="1" customWidth="1"/>
    <col min="5890" max="5906" width="1.140625" style="20"/>
    <col min="5907" max="5907" width="11.7109375" style="20" bestFit="1" customWidth="1"/>
    <col min="5908" max="6144" width="1.140625" style="20"/>
    <col min="6145" max="6145" width="7.42578125" style="20" bestFit="1" customWidth="1"/>
    <col min="6146" max="6162" width="1.140625" style="20"/>
    <col min="6163" max="6163" width="11.7109375" style="20" bestFit="1" customWidth="1"/>
    <col min="6164" max="6400" width="1.140625" style="20"/>
    <col min="6401" max="6401" width="7.42578125" style="20" bestFit="1" customWidth="1"/>
    <col min="6402" max="6418" width="1.140625" style="20"/>
    <col min="6419" max="6419" width="11.7109375" style="20" bestFit="1" customWidth="1"/>
    <col min="6420" max="6656" width="1.140625" style="20"/>
    <col min="6657" max="6657" width="7.42578125" style="20" bestFit="1" customWidth="1"/>
    <col min="6658" max="6674" width="1.140625" style="20"/>
    <col min="6675" max="6675" width="11.7109375" style="20" bestFit="1" customWidth="1"/>
    <col min="6676" max="6912" width="1.140625" style="20"/>
    <col min="6913" max="6913" width="7.42578125" style="20" bestFit="1" customWidth="1"/>
    <col min="6914" max="6930" width="1.140625" style="20"/>
    <col min="6931" max="6931" width="11.7109375" style="20" bestFit="1" customWidth="1"/>
    <col min="6932" max="7168" width="1.140625" style="20"/>
    <col min="7169" max="7169" width="7.42578125" style="20" bestFit="1" customWidth="1"/>
    <col min="7170" max="7186" width="1.140625" style="20"/>
    <col min="7187" max="7187" width="11.7109375" style="20" bestFit="1" customWidth="1"/>
    <col min="7188" max="7424" width="1.140625" style="20"/>
    <col min="7425" max="7425" width="7.42578125" style="20" bestFit="1" customWidth="1"/>
    <col min="7426" max="7442" width="1.140625" style="20"/>
    <col min="7443" max="7443" width="11.7109375" style="20" bestFit="1" customWidth="1"/>
    <col min="7444" max="7680" width="1.140625" style="20"/>
    <col min="7681" max="7681" width="7.42578125" style="20" bestFit="1" customWidth="1"/>
    <col min="7682" max="7698" width="1.140625" style="20"/>
    <col min="7699" max="7699" width="11.7109375" style="20" bestFit="1" customWidth="1"/>
    <col min="7700" max="7936" width="1.140625" style="20"/>
    <col min="7937" max="7937" width="7.42578125" style="20" bestFit="1" customWidth="1"/>
    <col min="7938" max="7954" width="1.140625" style="20"/>
    <col min="7955" max="7955" width="11.7109375" style="20" bestFit="1" customWidth="1"/>
    <col min="7956" max="8192" width="1.140625" style="20"/>
    <col min="8193" max="8193" width="7.42578125" style="20" bestFit="1" customWidth="1"/>
    <col min="8194" max="8210" width="1.140625" style="20"/>
    <col min="8211" max="8211" width="11.7109375" style="20" bestFit="1" customWidth="1"/>
    <col min="8212" max="8448" width="1.140625" style="20"/>
    <col min="8449" max="8449" width="7.42578125" style="20" bestFit="1" customWidth="1"/>
    <col min="8450" max="8466" width="1.140625" style="20"/>
    <col min="8467" max="8467" width="11.7109375" style="20" bestFit="1" customWidth="1"/>
    <col min="8468" max="8704" width="1.140625" style="20"/>
    <col min="8705" max="8705" width="7.42578125" style="20" bestFit="1" customWidth="1"/>
    <col min="8706" max="8722" width="1.140625" style="20"/>
    <col min="8723" max="8723" width="11.7109375" style="20" bestFit="1" customWidth="1"/>
    <col min="8724" max="8960" width="1.140625" style="20"/>
    <col min="8961" max="8961" width="7.42578125" style="20" bestFit="1" customWidth="1"/>
    <col min="8962" max="8978" width="1.140625" style="20"/>
    <col min="8979" max="8979" width="11.7109375" style="20" bestFit="1" customWidth="1"/>
    <col min="8980" max="9216" width="1.140625" style="20"/>
    <col min="9217" max="9217" width="7.42578125" style="20" bestFit="1" customWidth="1"/>
    <col min="9218" max="9234" width="1.140625" style="20"/>
    <col min="9235" max="9235" width="11.7109375" style="20" bestFit="1" customWidth="1"/>
    <col min="9236" max="9472" width="1.140625" style="20"/>
    <col min="9473" max="9473" width="7.42578125" style="20" bestFit="1" customWidth="1"/>
    <col min="9474" max="9490" width="1.140625" style="20"/>
    <col min="9491" max="9491" width="11.7109375" style="20" bestFit="1" customWidth="1"/>
    <col min="9492" max="9728" width="1.140625" style="20"/>
    <col min="9729" max="9729" width="7.42578125" style="20" bestFit="1" customWidth="1"/>
    <col min="9730" max="9746" width="1.140625" style="20"/>
    <col min="9747" max="9747" width="11.7109375" style="20" bestFit="1" customWidth="1"/>
    <col min="9748" max="9984" width="1.140625" style="20"/>
    <col min="9985" max="9985" width="7.42578125" style="20" bestFit="1" customWidth="1"/>
    <col min="9986" max="10002" width="1.140625" style="20"/>
    <col min="10003" max="10003" width="11.7109375" style="20" bestFit="1" customWidth="1"/>
    <col min="10004" max="10240" width="1.140625" style="20"/>
    <col min="10241" max="10241" width="7.42578125" style="20" bestFit="1" customWidth="1"/>
    <col min="10242" max="10258" width="1.140625" style="20"/>
    <col min="10259" max="10259" width="11.7109375" style="20" bestFit="1" customWidth="1"/>
    <col min="10260" max="10496" width="1.140625" style="20"/>
    <col min="10497" max="10497" width="7.42578125" style="20" bestFit="1" customWidth="1"/>
    <col min="10498" max="10514" width="1.140625" style="20"/>
    <col min="10515" max="10515" width="11.7109375" style="20" bestFit="1" customWidth="1"/>
    <col min="10516" max="10752" width="1.140625" style="20"/>
    <col min="10753" max="10753" width="7.42578125" style="20" bestFit="1" customWidth="1"/>
    <col min="10754" max="10770" width="1.140625" style="20"/>
    <col min="10771" max="10771" width="11.7109375" style="20" bestFit="1" customWidth="1"/>
    <col min="10772" max="11008" width="1.140625" style="20"/>
    <col min="11009" max="11009" width="7.42578125" style="20" bestFit="1" customWidth="1"/>
    <col min="11010" max="11026" width="1.140625" style="20"/>
    <col min="11027" max="11027" width="11.7109375" style="20" bestFit="1" customWidth="1"/>
    <col min="11028" max="11264" width="1.140625" style="20"/>
    <col min="11265" max="11265" width="7.42578125" style="20" bestFit="1" customWidth="1"/>
    <col min="11266" max="11282" width="1.140625" style="20"/>
    <col min="11283" max="11283" width="11.7109375" style="20" bestFit="1" customWidth="1"/>
    <col min="11284" max="11520" width="1.140625" style="20"/>
    <col min="11521" max="11521" width="7.42578125" style="20" bestFit="1" customWidth="1"/>
    <col min="11522" max="11538" width="1.140625" style="20"/>
    <col min="11539" max="11539" width="11.7109375" style="20" bestFit="1" customWidth="1"/>
    <col min="11540" max="11776" width="1.140625" style="20"/>
    <col min="11777" max="11777" width="7.42578125" style="20" bestFit="1" customWidth="1"/>
    <col min="11778" max="11794" width="1.140625" style="20"/>
    <col min="11795" max="11795" width="11.7109375" style="20" bestFit="1" customWidth="1"/>
    <col min="11796" max="12032" width="1.140625" style="20"/>
    <col min="12033" max="12033" width="7.42578125" style="20" bestFit="1" customWidth="1"/>
    <col min="12034" max="12050" width="1.140625" style="20"/>
    <col min="12051" max="12051" width="11.7109375" style="20" bestFit="1" customWidth="1"/>
    <col min="12052" max="12288" width="1.140625" style="20"/>
    <col min="12289" max="12289" width="7.42578125" style="20" bestFit="1" customWidth="1"/>
    <col min="12290" max="12306" width="1.140625" style="20"/>
    <col min="12307" max="12307" width="11.7109375" style="20" bestFit="1" customWidth="1"/>
    <col min="12308" max="12544" width="1.140625" style="20"/>
    <col min="12545" max="12545" width="7.42578125" style="20" bestFit="1" customWidth="1"/>
    <col min="12546" max="12562" width="1.140625" style="20"/>
    <col min="12563" max="12563" width="11.7109375" style="20" bestFit="1" customWidth="1"/>
    <col min="12564" max="12800" width="1.140625" style="20"/>
    <col min="12801" max="12801" width="7.42578125" style="20" bestFit="1" customWidth="1"/>
    <col min="12802" max="12818" width="1.140625" style="20"/>
    <col min="12819" max="12819" width="11.7109375" style="20" bestFit="1" customWidth="1"/>
    <col min="12820" max="13056" width="1.140625" style="20"/>
    <col min="13057" max="13057" width="7.42578125" style="20" bestFit="1" customWidth="1"/>
    <col min="13058" max="13074" width="1.140625" style="20"/>
    <col min="13075" max="13075" width="11.7109375" style="20" bestFit="1" customWidth="1"/>
    <col min="13076" max="13312" width="1.140625" style="20"/>
    <col min="13313" max="13313" width="7.42578125" style="20" bestFit="1" customWidth="1"/>
    <col min="13314" max="13330" width="1.140625" style="20"/>
    <col min="13331" max="13331" width="11.7109375" style="20" bestFit="1" customWidth="1"/>
    <col min="13332" max="13568" width="1.140625" style="20"/>
    <col min="13569" max="13569" width="7.42578125" style="20" bestFit="1" customWidth="1"/>
    <col min="13570" max="13586" width="1.140625" style="20"/>
    <col min="13587" max="13587" width="11.7109375" style="20" bestFit="1" customWidth="1"/>
    <col min="13588" max="13824" width="1.140625" style="20"/>
    <col min="13825" max="13825" width="7.42578125" style="20" bestFit="1" customWidth="1"/>
    <col min="13826" max="13842" width="1.140625" style="20"/>
    <col min="13843" max="13843" width="11.7109375" style="20" bestFit="1" customWidth="1"/>
    <col min="13844" max="14080" width="1.140625" style="20"/>
    <col min="14081" max="14081" width="7.42578125" style="20" bestFit="1" customWidth="1"/>
    <col min="14082" max="14098" width="1.140625" style="20"/>
    <col min="14099" max="14099" width="11.7109375" style="20" bestFit="1" customWidth="1"/>
    <col min="14100" max="14336" width="1.140625" style="20"/>
    <col min="14337" max="14337" width="7.42578125" style="20" bestFit="1" customWidth="1"/>
    <col min="14338" max="14354" width="1.140625" style="20"/>
    <col min="14355" max="14355" width="11.7109375" style="20" bestFit="1" customWidth="1"/>
    <col min="14356" max="14592" width="1.140625" style="20"/>
    <col min="14593" max="14593" width="7.42578125" style="20" bestFit="1" customWidth="1"/>
    <col min="14594" max="14610" width="1.140625" style="20"/>
    <col min="14611" max="14611" width="11.7109375" style="20" bestFit="1" customWidth="1"/>
    <col min="14612" max="14848" width="1.140625" style="20"/>
    <col min="14849" max="14849" width="7.42578125" style="20" bestFit="1" customWidth="1"/>
    <col min="14850" max="14866" width="1.140625" style="20"/>
    <col min="14867" max="14867" width="11.7109375" style="20" bestFit="1" customWidth="1"/>
    <col min="14868" max="15104" width="1.140625" style="20"/>
    <col min="15105" max="15105" width="7.42578125" style="20" bestFit="1" customWidth="1"/>
    <col min="15106" max="15122" width="1.140625" style="20"/>
    <col min="15123" max="15123" width="11.7109375" style="20" bestFit="1" customWidth="1"/>
    <col min="15124" max="15360" width="1.140625" style="20"/>
    <col min="15361" max="15361" width="7.42578125" style="20" bestFit="1" customWidth="1"/>
    <col min="15362" max="15378" width="1.140625" style="20"/>
    <col min="15379" max="15379" width="11.7109375" style="20" bestFit="1" customWidth="1"/>
    <col min="15380" max="15616" width="1.140625" style="20"/>
    <col min="15617" max="15617" width="7.42578125" style="20" bestFit="1" customWidth="1"/>
    <col min="15618" max="15634" width="1.140625" style="20"/>
    <col min="15635" max="15635" width="11.7109375" style="20" bestFit="1" customWidth="1"/>
    <col min="15636" max="15872" width="1.140625" style="20"/>
    <col min="15873" max="15873" width="7.42578125" style="20" bestFit="1" customWidth="1"/>
    <col min="15874" max="15890" width="1.140625" style="20"/>
    <col min="15891" max="15891" width="11.7109375" style="20" bestFit="1" customWidth="1"/>
    <col min="15892" max="16128" width="1.140625" style="20"/>
    <col min="16129" max="16129" width="7.42578125" style="20" bestFit="1" customWidth="1"/>
    <col min="16130" max="16146" width="1.140625" style="20"/>
    <col min="16147" max="16147" width="11.7109375" style="20" bestFit="1" customWidth="1"/>
    <col min="16148" max="16384" width="1.140625" style="20"/>
  </cols>
  <sheetData>
    <row r="1" spans="1:123" s="133" customFormat="1" ht="31.5" customHeight="1" x14ac:dyDescent="0.25">
      <c r="A1" s="253" t="s">
        <v>107</v>
      </c>
      <c r="B1" s="253"/>
      <c r="C1" s="253"/>
      <c r="D1" s="253"/>
      <c r="E1" s="253"/>
      <c r="F1" s="253"/>
      <c r="G1" s="253"/>
      <c r="H1" s="253"/>
      <c r="I1" s="253"/>
      <c r="J1" s="253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</row>
    <row r="2" spans="1:123" s="23" customFormat="1" ht="9.75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</row>
    <row r="3" spans="1:123" s="133" customFormat="1" x14ac:dyDescent="0.25">
      <c r="A3" s="249" t="s">
        <v>268</v>
      </c>
      <c r="B3" s="249"/>
      <c r="C3" s="249"/>
      <c r="D3" s="249"/>
      <c r="E3" s="249"/>
      <c r="F3" s="249"/>
      <c r="G3" s="249"/>
      <c r="H3" s="249"/>
      <c r="I3" s="249"/>
      <c r="J3" s="249"/>
      <c r="K3" s="502"/>
      <c r="L3" s="502"/>
      <c r="M3" s="502"/>
      <c r="N3" s="502"/>
      <c r="O3" s="502"/>
      <c r="P3" s="502"/>
      <c r="Q3" s="502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</row>
    <row r="4" spans="1:123" s="24" customFormat="1" ht="12.75" x14ac:dyDescent="0.2">
      <c r="K4" s="502"/>
      <c r="L4" s="502"/>
      <c r="M4" s="502"/>
      <c r="N4" s="502"/>
      <c r="O4" s="502"/>
      <c r="P4" s="502"/>
      <c r="Q4" s="502"/>
    </row>
    <row r="5" spans="1:123" ht="15.75" customHeight="1" x14ac:dyDescent="0.25">
      <c r="A5" s="254" t="s">
        <v>108</v>
      </c>
      <c r="B5" s="254"/>
      <c r="C5" s="255" t="s">
        <v>445</v>
      </c>
      <c r="D5" s="255"/>
      <c r="E5" s="255"/>
      <c r="F5" s="255"/>
      <c r="G5" s="255"/>
      <c r="H5" s="255"/>
      <c r="I5" s="255"/>
      <c r="J5" s="255"/>
      <c r="K5" s="502"/>
      <c r="L5" s="502"/>
      <c r="M5" s="502"/>
      <c r="N5" s="502"/>
      <c r="O5" s="502"/>
      <c r="P5" s="502"/>
      <c r="Q5" s="502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</row>
    <row r="6" spans="1:123" s="25" customFormat="1" ht="9.75" customHeight="1" x14ac:dyDescent="0.25">
      <c r="A6" s="147"/>
      <c r="B6" s="147"/>
      <c r="C6" s="147"/>
      <c r="D6" s="148"/>
      <c r="E6" s="148"/>
      <c r="F6" s="148"/>
      <c r="G6" s="148"/>
      <c r="H6" s="148"/>
      <c r="I6" s="148"/>
      <c r="J6" s="148"/>
      <c r="K6" s="502"/>
      <c r="L6" s="502"/>
      <c r="M6" s="502"/>
      <c r="N6" s="502"/>
      <c r="O6" s="502"/>
      <c r="P6" s="502"/>
      <c r="Q6" s="502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</row>
    <row r="7" spans="1:123" s="24" customFormat="1" ht="22.5" customHeight="1" x14ac:dyDescent="0.25">
      <c r="A7" s="243" t="s">
        <v>359</v>
      </c>
      <c r="B7" s="243" t="s">
        <v>360</v>
      </c>
      <c r="C7" s="243" t="s">
        <v>361</v>
      </c>
      <c r="D7" s="250" t="s">
        <v>367</v>
      </c>
      <c r="E7" s="256"/>
      <c r="F7" s="256"/>
      <c r="G7" s="257"/>
      <c r="H7" s="243" t="s">
        <v>362</v>
      </c>
      <c r="I7" s="243" t="s">
        <v>363</v>
      </c>
      <c r="J7" s="243" t="s">
        <v>364</v>
      </c>
      <c r="K7" s="502"/>
      <c r="L7" s="502"/>
      <c r="M7" s="502"/>
      <c r="N7" s="502"/>
      <c r="O7" s="502"/>
      <c r="P7" s="502"/>
      <c r="Q7" s="502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</row>
    <row r="8" spans="1:123" s="24" customFormat="1" ht="22.5" customHeight="1" x14ac:dyDescent="0.25">
      <c r="A8" s="244"/>
      <c r="B8" s="244"/>
      <c r="C8" s="244"/>
      <c r="D8" s="251"/>
      <c r="E8" s="258"/>
      <c r="F8" s="258"/>
      <c r="G8" s="259"/>
      <c r="H8" s="244"/>
      <c r="I8" s="244"/>
      <c r="J8" s="244"/>
      <c r="K8" s="502"/>
      <c r="L8" s="502">
        <v>8252160</v>
      </c>
      <c r="M8" s="502"/>
      <c r="N8" s="502"/>
      <c r="O8" s="502"/>
      <c r="P8" s="502"/>
      <c r="Q8" s="502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</row>
    <row r="9" spans="1:123" s="24" customFormat="1" ht="22.5" customHeight="1" x14ac:dyDescent="0.25">
      <c r="A9" s="245"/>
      <c r="B9" s="245"/>
      <c r="C9" s="245"/>
      <c r="D9" s="252"/>
      <c r="E9" s="260"/>
      <c r="F9" s="260"/>
      <c r="G9" s="261"/>
      <c r="H9" s="245"/>
      <c r="I9" s="245"/>
      <c r="J9" s="245"/>
      <c r="K9" s="502"/>
      <c r="L9" s="502">
        <f>L8/1.302</f>
        <v>6338064.5161290318</v>
      </c>
      <c r="M9" s="502"/>
      <c r="N9" s="502"/>
      <c r="O9" s="502"/>
      <c r="P9" s="502"/>
      <c r="Q9" s="502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</row>
    <row r="10" spans="1:123" s="24" customFormat="1" ht="12.75" customHeight="1" x14ac:dyDescent="0.25">
      <c r="A10" s="149">
        <v>1</v>
      </c>
      <c r="B10" s="149">
        <v>2</v>
      </c>
      <c r="C10" s="149">
        <v>3</v>
      </c>
      <c r="D10" s="149">
        <v>4</v>
      </c>
      <c r="E10" s="149">
        <v>5</v>
      </c>
      <c r="F10" s="149">
        <v>6</v>
      </c>
      <c r="G10" s="149">
        <v>7</v>
      </c>
      <c r="H10" s="149">
        <v>8</v>
      </c>
      <c r="I10" s="149">
        <v>9</v>
      </c>
      <c r="J10" s="149">
        <v>5</v>
      </c>
      <c r="K10" s="502"/>
      <c r="L10" s="502"/>
      <c r="M10" s="502"/>
      <c r="N10" s="502"/>
      <c r="O10" s="502"/>
      <c r="P10" s="502"/>
      <c r="Q10" s="502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</row>
    <row r="11" spans="1:123" s="24" customFormat="1" x14ac:dyDescent="0.25">
      <c r="A11" s="150">
        <v>1</v>
      </c>
      <c r="B11" s="151" t="s">
        <v>249</v>
      </c>
      <c r="C11" s="151">
        <v>2</v>
      </c>
      <c r="D11" s="151">
        <v>75292.09</v>
      </c>
      <c r="E11" s="151"/>
      <c r="F11" s="151"/>
      <c r="G11" s="151"/>
      <c r="H11" s="151"/>
      <c r="I11" s="151"/>
      <c r="J11" s="151">
        <f>ROUNDUP(D11*12,-3)</f>
        <v>904000</v>
      </c>
      <c r="K11" s="502"/>
      <c r="L11" s="502">
        <f>L8-J17-M12</f>
        <v>10460</v>
      </c>
      <c r="M11" s="502"/>
      <c r="N11" s="502"/>
      <c r="O11" s="502"/>
      <c r="P11" s="502"/>
      <c r="Q11" s="502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</row>
    <row r="12" spans="1:123" s="24" customFormat="1" ht="25.5" customHeight="1" x14ac:dyDescent="0.25">
      <c r="A12" s="150" t="s">
        <v>112</v>
      </c>
      <c r="B12" s="151" t="s">
        <v>250</v>
      </c>
      <c r="C12" s="151">
        <v>15.91</v>
      </c>
      <c r="D12" s="151">
        <v>372927.56</v>
      </c>
      <c r="E12" s="151"/>
      <c r="F12" s="151"/>
      <c r="G12" s="151"/>
      <c r="H12" s="151"/>
      <c r="I12" s="151"/>
      <c r="J12" s="151">
        <f>ROUNDUP(D12*12,-3)+152200</f>
        <v>4628200</v>
      </c>
      <c r="K12" s="502"/>
      <c r="L12" s="502"/>
      <c r="M12" s="502">
        <f>'213'!BQ23</f>
        <v>1911700</v>
      </c>
      <c r="N12" s="502"/>
      <c r="O12" s="502"/>
      <c r="P12" s="502"/>
      <c r="Q12" s="502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</row>
    <row r="13" spans="1:123" s="26" customFormat="1" ht="15.75" hidden="1" customHeight="1" x14ac:dyDescent="0.25">
      <c r="A13" s="150" t="s">
        <v>114</v>
      </c>
      <c r="B13" s="151" t="s">
        <v>251</v>
      </c>
      <c r="C13" s="151"/>
      <c r="D13" s="151"/>
      <c r="E13" s="151"/>
      <c r="F13" s="151"/>
      <c r="G13" s="151"/>
      <c r="H13" s="151"/>
      <c r="I13" s="151"/>
      <c r="J13" s="151">
        <f>ROUNDUP(D13*12,-3)</f>
        <v>0</v>
      </c>
      <c r="K13" s="502"/>
      <c r="L13" s="502"/>
      <c r="M13" s="502"/>
      <c r="N13" s="502"/>
      <c r="O13" s="502"/>
      <c r="P13" s="502"/>
      <c r="Q13" s="502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</row>
    <row r="14" spans="1:123" s="26" customFormat="1" x14ac:dyDescent="0.25">
      <c r="A14" s="150" t="s">
        <v>113</v>
      </c>
      <c r="B14" s="151" t="s">
        <v>252</v>
      </c>
      <c r="C14" s="151">
        <v>2</v>
      </c>
      <c r="D14" s="151">
        <v>30989.88</v>
      </c>
      <c r="E14" s="151"/>
      <c r="F14" s="151"/>
      <c r="G14" s="151"/>
      <c r="H14" s="151"/>
      <c r="I14" s="151"/>
      <c r="J14" s="151">
        <f>ROUNDUP(D14*12,-3)</f>
        <v>372000</v>
      </c>
      <c r="K14" s="502"/>
      <c r="L14" s="502"/>
      <c r="M14" s="502"/>
      <c r="N14" s="502"/>
      <c r="O14" s="502"/>
      <c r="P14" s="502"/>
      <c r="Q14" s="502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</row>
    <row r="15" spans="1:123" s="26" customFormat="1" x14ac:dyDescent="0.25">
      <c r="A15" s="150" t="s">
        <v>114</v>
      </c>
      <c r="B15" s="151" t="s">
        <v>253</v>
      </c>
      <c r="C15" s="151">
        <v>4</v>
      </c>
      <c r="D15" s="151">
        <v>51168</v>
      </c>
      <c r="E15" s="151"/>
      <c r="F15" s="151"/>
      <c r="G15" s="151"/>
      <c r="H15" s="151"/>
      <c r="I15" s="151"/>
      <c r="J15" s="151">
        <f>ROUNDUP(D15*12,-3)</f>
        <v>615000</v>
      </c>
      <c r="K15" s="144">
        <v>6519200</v>
      </c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</row>
    <row r="16" spans="1:123" s="26" customFormat="1" ht="15.75" hidden="1" customHeight="1" x14ac:dyDescent="0.25">
      <c r="A16" s="150" t="s">
        <v>365</v>
      </c>
      <c r="B16" s="151" t="s">
        <v>366</v>
      </c>
      <c r="C16" s="151"/>
      <c r="D16" s="151"/>
      <c r="E16" s="151"/>
      <c r="F16" s="151"/>
      <c r="G16" s="151"/>
      <c r="H16" s="151"/>
      <c r="I16" s="151"/>
      <c r="J16" s="151">
        <f>ROUNDUP(D16*12,-3)</f>
        <v>0</v>
      </c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</row>
    <row r="17" spans="1:125" s="26" customFormat="1" ht="15.75" customHeight="1" x14ac:dyDescent="0.25">
      <c r="A17" s="247" t="s">
        <v>115</v>
      </c>
      <c r="B17" s="248"/>
      <c r="C17" s="151">
        <f>SUM(C11:C16)</f>
        <v>23.91</v>
      </c>
      <c r="D17" s="151"/>
      <c r="E17" s="151" t="s">
        <v>22</v>
      </c>
      <c r="F17" s="151" t="s">
        <v>22</v>
      </c>
      <c r="G17" s="151" t="s">
        <v>22</v>
      </c>
      <c r="H17" s="151" t="s">
        <v>22</v>
      </c>
      <c r="I17" s="151" t="s">
        <v>22</v>
      </c>
      <c r="J17" s="151">
        <v>6330000</v>
      </c>
      <c r="K17" s="156">
        <f>K15-J17</f>
        <v>189200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</row>
    <row r="18" spans="1:125" s="26" customFormat="1" ht="13.5" customHeight="1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</row>
    <row r="19" spans="1:125" s="26" customFormat="1" ht="13.5" customHeight="1" x14ac:dyDescent="0.25">
      <c r="A19" s="254" t="s">
        <v>108</v>
      </c>
      <c r="B19" s="254"/>
      <c r="C19" s="255" t="s">
        <v>446</v>
      </c>
      <c r="D19" s="255"/>
      <c r="E19" s="255"/>
      <c r="F19" s="255"/>
      <c r="G19" s="255"/>
      <c r="H19" s="255"/>
      <c r="I19" s="255"/>
      <c r="J19" s="255"/>
      <c r="K19" s="144"/>
      <c r="L19" s="144">
        <f>J17*30.2%</f>
        <v>1911660</v>
      </c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</row>
    <row r="20" spans="1:125" s="27" customFormat="1" ht="13.5" customHeight="1" x14ac:dyDescent="0.25">
      <c r="A20" s="147"/>
      <c r="B20" s="147"/>
      <c r="C20" s="147"/>
      <c r="D20" s="148"/>
      <c r="E20" s="148"/>
      <c r="F20" s="148"/>
      <c r="G20" s="148"/>
      <c r="H20" s="148"/>
      <c r="I20" s="148"/>
      <c r="J20" s="148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</row>
    <row r="21" spans="1:125" s="24" customFormat="1" ht="12.75" customHeight="1" x14ac:dyDescent="0.25">
      <c r="A21" s="243" t="s">
        <v>359</v>
      </c>
      <c r="B21" s="243" t="s">
        <v>360</v>
      </c>
      <c r="C21" s="243" t="s">
        <v>361</v>
      </c>
      <c r="D21" s="250" t="s">
        <v>367</v>
      </c>
      <c r="E21" s="152"/>
      <c r="F21" s="152"/>
      <c r="G21" s="153"/>
      <c r="H21" s="243" t="s">
        <v>362</v>
      </c>
      <c r="I21" s="243" t="s">
        <v>363</v>
      </c>
      <c r="J21" s="243" t="s">
        <v>368</v>
      </c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U21" s="62"/>
    </row>
    <row r="22" spans="1:125" ht="15.75" customHeight="1" x14ac:dyDescent="0.25">
      <c r="A22" s="244"/>
      <c r="B22" s="244"/>
      <c r="C22" s="244"/>
      <c r="D22" s="251"/>
      <c r="E22" s="246" t="s">
        <v>24</v>
      </c>
      <c r="F22" s="246"/>
      <c r="G22" s="246"/>
      <c r="H22" s="244"/>
      <c r="I22" s="244"/>
      <c r="J22" s="244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</row>
    <row r="23" spans="1:125" s="25" customFormat="1" ht="9.75" customHeight="1" x14ac:dyDescent="0.25">
      <c r="A23" s="245"/>
      <c r="B23" s="245"/>
      <c r="C23" s="245"/>
      <c r="D23" s="252"/>
      <c r="E23" s="149" t="s">
        <v>369</v>
      </c>
      <c r="F23" s="149" t="s">
        <v>370</v>
      </c>
      <c r="G23" s="149" t="s">
        <v>371</v>
      </c>
      <c r="H23" s="245"/>
      <c r="I23" s="245"/>
      <c r="J23" s="2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</row>
    <row r="24" spans="1:125" s="24" customFormat="1" ht="12.75" customHeight="1" x14ac:dyDescent="0.25">
      <c r="A24" s="149">
        <v>1</v>
      </c>
      <c r="B24" s="149">
        <v>2</v>
      </c>
      <c r="C24" s="149">
        <v>3</v>
      </c>
      <c r="D24" s="149">
        <v>4</v>
      </c>
      <c r="E24" s="149">
        <v>5</v>
      </c>
      <c r="F24" s="149">
        <v>6</v>
      </c>
      <c r="G24" s="149">
        <v>7</v>
      </c>
      <c r="H24" s="149">
        <v>8</v>
      </c>
      <c r="I24" s="149">
        <v>9</v>
      </c>
      <c r="J24" s="149">
        <v>5</v>
      </c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</row>
    <row r="25" spans="1:125" s="24" customFormat="1" ht="12.75" hidden="1" customHeight="1" x14ac:dyDescent="0.25">
      <c r="A25" s="150" t="s">
        <v>254</v>
      </c>
      <c r="B25" s="151" t="s">
        <v>252</v>
      </c>
      <c r="C25" s="151"/>
      <c r="D25" s="151"/>
      <c r="E25" s="151"/>
      <c r="F25" s="151"/>
      <c r="G25" s="151"/>
      <c r="H25" s="151"/>
      <c r="I25" s="151"/>
      <c r="J25" s="151">
        <f>ROUNDUP(D25*12,-3)</f>
        <v>0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</row>
    <row r="26" spans="1:125" s="24" customFormat="1" ht="12.75" customHeight="1" x14ac:dyDescent="0.25">
      <c r="A26" s="150" t="s">
        <v>254</v>
      </c>
      <c r="B26" s="151" t="s">
        <v>253</v>
      </c>
      <c r="C26" s="151">
        <v>7.5</v>
      </c>
      <c r="D26" s="151">
        <v>107961.79</v>
      </c>
      <c r="E26" s="151"/>
      <c r="F26" s="151"/>
      <c r="G26" s="151"/>
      <c r="H26" s="151"/>
      <c r="I26" s="151"/>
      <c r="J26" s="151">
        <v>1548000</v>
      </c>
      <c r="K26" s="154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</row>
    <row r="27" spans="1:125" s="24" customFormat="1" ht="12.75" customHeight="1" x14ac:dyDescent="0.25">
      <c r="A27" s="247" t="s">
        <v>115</v>
      </c>
      <c r="B27" s="248"/>
      <c r="C27" s="151">
        <f>C25+C26</f>
        <v>7.5</v>
      </c>
      <c r="D27" s="151"/>
      <c r="E27" s="151" t="s">
        <v>22</v>
      </c>
      <c r="F27" s="151" t="s">
        <v>22</v>
      </c>
      <c r="G27" s="151" t="s">
        <v>22</v>
      </c>
      <c r="H27" s="151" t="s">
        <v>22</v>
      </c>
      <c r="I27" s="151" t="s">
        <v>22</v>
      </c>
      <c r="J27" s="151">
        <f>SUM(J25:J26)</f>
        <v>1548000</v>
      </c>
      <c r="K27" s="15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</row>
    <row r="28" spans="1:125" s="24" customFormat="1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</row>
    <row r="29" spans="1:125" s="24" customFormat="1" ht="27.75" customHeight="1" x14ac:dyDescent="0.25">
      <c r="A29" s="254" t="s">
        <v>108</v>
      </c>
      <c r="B29" s="254"/>
      <c r="C29" s="255" t="s">
        <v>447</v>
      </c>
      <c r="D29" s="255"/>
      <c r="E29" s="255"/>
      <c r="F29" s="255"/>
      <c r="G29" s="255"/>
      <c r="H29" s="255"/>
      <c r="I29" s="255"/>
      <c r="J29" s="25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</row>
    <row r="30" spans="1:125" s="26" customFormat="1" x14ac:dyDescent="0.25">
      <c r="A30" s="147"/>
      <c r="B30" s="147"/>
      <c r="C30" s="147"/>
      <c r="D30" s="148"/>
      <c r="E30" s="148"/>
      <c r="F30" s="148"/>
      <c r="G30" s="148"/>
      <c r="H30" s="148"/>
      <c r="I30" s="148"/>
      <c r="J30" s="148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</row>
    <row r="31" spans="1:125" s="26" customFormat="1" ht="15.75" customHeight="1" x14ac:dyDescent="0.25">
      <c r="A31" s="243" t="s">
        <v>359</v>
      </c>
      <c r="B31" s="243" t="s">
        <v>360</v>
      </c>
      <c r="C31" s="243" t="s">
        <v>361</v>
      </c>
      <c r="D31" s="250" t="s">
        <v>386</v>
      </c>
      <c r="E31" s="256"/>
      <c r="F31" s="256"/>
      <c r="G31" s="257"/>
      <c r="H31" s="243" t="s">
        <v>362</v>
      </c>
      <c r="I31" s="243" t="s">
        <v>363</v>
      </c>
      <c r="J31" s="243" t="s">
        <v>368</v>
      </c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</row>
    <row r="32" spans="1:125" s="26" customFormat="1" x14ac:dyDescent="0.25">
      <c r="A32" s="244"/>
      <c r="B32" s="244"/>
      <c r="C32" s="244"/>
      <c r="D32" s="251"/>
      <c r="E32" s="258"/>
      <c r="F32" s="258"/>
      <c r="G32" s="259"/>
      <c r="H32" s="244"/>
      <c r="I32" s="244"/>
      <c r="J32" s="244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</row>
    <row r="33" spans="1:131" s="27" customFormat="1" x14ac:dyDescent="0.25">
      <c r="A33" s="245"/>
      <c r="B33" s="245"/>
      <c r="C33" s="245"/>
      <c r="D33" s="252"/>
      <c r="E33" s="260"/>
      <c r="F33" s="260"/>
      <c r="G33" s="261"/>
      <c r="H33" s="245"/>
      <c r="I33" s="245"/>
      <c r="J33" s="245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6"/>
      <c r="DC33" s="146"/>
      <c r="DD33" s="146"/>
      <c r="DE33" s="146"/>
      <c r="DF33" s="146"/>
      <c r="DG33" s="146"/>
      <c r="DH33" s="146"/>
      <c r="DI33" s="146"/>
      <c r="DJ33" s="146"/>
      <c r="DK33" s="146"/>
      <c r="DL33" s="146"/>
      <c r="DM33" s="146"/>
      <c r="DN33" s="146"/>
      <c r="DO33" s="146"/>
      <c r="DP33" s="146"/>
      <c r="DQ33" s="146"/>
      <c r="DR33" s="146"/>
      <c r="DS33" s="146"/>
      <c r="DT33" s="146"/>
    </row>
    <row r="34" spans="1:131" s="24" customFormat="1" ht="15.75" customHeight="1" x14ac:dyDescent="0.2">
      <c r="A34" s="149">
        <v>1</v>
      </c>
      <c r="B34" s="149">
        <v>2</v>
      </c>
      <c r="C34" s="149">
        <v>3</v>
      </c>
      <c r="D34" s="149">
        <v>4</v>
      </c>
      <c r="E34" s="149">
        <v>5</v>
      </c>
      <c r="F34" s="149">
        <v>6</v>
      </c>
      <c r="G34" s="149">
        <v>7</v>
      </c>
      <c r="H34" s="149">
        <v>8</v>
      </c>
      <c r="I34" s="149">
        <v>9</v>
      </c>
      <c r="J34" s="149">
        <v>10</v>
      </c>
      <c r="K34" s="158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</row>
    <row r="35" spans="1:131" s="24" customFormat="1" ht="12.75" x14ac:dyDescent="0.2">
      <c r="A35" s="150" t="s">
        <v>254</v>
      </c>
      <c r="B35" s="151" t="s">
        <v>250</v>
      </c>
      <c r="C35" s="151">
        <v>9</v>
      </c>
      <c r="D35" s="151">
        <v>5000</v>
      </c>
      <c r="E35" s="151"/>
      <c r="F35" s="151">
        <v>4874.8397435897432</v>
      </c>
      <c r="G35" s="151"/>
      <c r="H35" s="151"/>
      <c r="I35" s="151"/>
      <c r="J35" s="151"/>
      <c r="K35" s="158">
        <v>1504000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</row>
    <row r="36" spans="1:131" s="24" customFormat="1" ht="12.75" customHeight="1" x14ac:dyDescent="0.2">
      <c r="A36" s="247" t="s">
        <v>115</v>
      </c>
      <c r="B36" s="248"/>
      <c r="C36" s="151">
        <f>SUM(C35)</f>
        <v>9</v>
      </c>
      <c r="D36" s="151"/>
      <c r="E36" s="151" t="s">
        <v>22</v>
      </c>
      <c r="F36" s="151" t="s">
        <v>22</v>
      </c>
      <c r="G36" s="151" t="s">
        <v>22</v>
      </c>
      <c r="H36" s="151" t="s">
        <v>22</v>
      </c>
      <c r="I36" s="151" t="s">
        <v>22</v>
      </c>
      <c r="J36" s="151">
        <f>SUM(J35:J35)</f>
        <v>0</v>
      </c>
      <c r="K36" s="169">
        <f>K35-J36</f>
        <v>1504000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</row>
    <row r="37" spans="1:131" s="24" customFormat="1" ht="12.75" x14ac:dyDescent="0.2"/>
    <row r="38" spans="1:131" s="24" customFormat="1" ht="12.75" x14ac:dyDescent="0.2">
      <c r="B38" s="24" t="s">
        <v>444</v>
      </c>
      <c r="D38" s="24" t="str">
        <f>'Раздел 1'!G186</f>
        <v>С.Ю.Гуров</v>
      </c>
    </row>
    <row r="39" spans="1:131" s="24" customFormat="1" ht="12.75" x14ac:dyDescent="0.2"/>
    <row r="40" spans="1:131" s="24" customFormat="1" ht="12.75" x14ac:dyDescent="0.2"/>
    <row r="41" spans="1:131" s="24" customFormat="1" ht="12.75" x14ac:dyDescent="0.2"/>
    <row r="42" spans="1:131" s="24" customFormat="1" ht="12.75" x14ac:dyDescent="0.2"/>
    <row r="43" spans="1:131" s="24" customFormat="1" ht="12.75" x14ac:dyDescent="0.2"/>
    <row r="44" spans="1:131" s="24" customFormat="1" ht="12.75" x14ac:dyDescent="0.2"/>
    <row r="45" spans="1:131" s="24" customFormat="1" ht="12.75" x14ac:dyDescent="0.2"/>
    <row r="46" spans="1:131" s="24" customFormat="1" ht="12.75" x14ac:dyDescent="0.2"/>
    <row r="47" spans="1:131" s="24" customFormat="1" ht="12.75" x14ac:dyDescent="0.2"/>
    <row r="48" spans="1:131" s="24" customFormat="1" ht="12.75" x14ac:dyDescent="0.2"/>
    <row r="49" s="24" customFormat="1" ht="12.75" x14ac:dyDescent="0.2"/>
    <row r="50" s="24" customFormat="1" ht="12.75" x14ac:dyDescent="0.2"/>
    <row r="51" s="24" customFormat="1" ht="12.75" x14ac:dyDescent="0.2"/>
    <row r="52" s="24" customFormat="1" ht="12.75" x14ac:dyDescent="0.2"/>
    <row r="53" s="24" customFormat="1" ht="12.75" x14ac:dyDescent="0.2"/>
    <row r="54" s="24" customFormat="1" ht="12.75" x14ac:dyDescent="0.2"/>
    <row r="55" s="24" customFormat="1" ht="12.75" x14ac:dyDescent="0.2"/>
    <row r="56" s="24" customFormat="1" ht="12.75" x14ac:dyDescent="0.2"/>
    <row r="57" s="24" customFormat="1" ht="12.75" x14ac:dyDescent="0.2"/>
    <row r="58" s="24" customFormat="1" ht="12.75" x14ac:dyDescent="0.2"/>
    <row r="59" s="24" customFormat="1" ht="12.75" x14ac:dyDescent="0.2"/>
    <row r="60" s="24" customFormat="1" ht="12.75" x14ac:dyDescent="0.2"/>
    <row r="61" s="24" customFormat="1" ht="12.75" x14ac:dyDescent="0.2"/>
    <row r="62" s="24" customFormat="1" ht="12.75" x14ac:dyDescent="0.2"/>
    <row r="63" s="24" customFormat="1" ht="12.75" x14ac:dyDescent="0.2"/>
    <row r="64" s="24" customFormat="1" ht="12.75" x14ac:dyDescent="0.2"/>
    <row r="65" s="24" customFormat="1" ht="12.75" x14ac:dyDescent="0.2"/>
    <row r="66" s="24" customFormat="1" ht="12.75" x14ac:dyDescent="0.2"/>
    <row r="67" s="24" customFormat="1" ht="12.75" x14ac:dyDescent="0.2"/>
    <row r="68" s="24" customFormat="1" ht="12.75" x14ac:dyDescent="0.2"/>
    <row r="69" s="24" customFormat="1" ht="12.75" x14ac:dyDescent="0.2"/>
    <row r="70" s="24" customFormat="1" ht="12.75" x14ac:dyDescent="0.2"/>
    <row r="71" s="24" customFormat="1" ht="12.75" x14ac:dyDescent="0.2"/>
    <row r="72" s="24" customFormat="1" ht="12.75" x14ac:dyDescent="0.2"/>
    <row r="73" s="24" customFormat="1" ht="12.75" x14ac:dyDescent="0.2"/>
    <row r="74" s="24" customFormat="1" ht="12.75" x14ac:dyDescent="0.2"/>
    <row r="75" s="24" customFormat="1" ht="12.75" x14ac:dyDescent="0.2"/>
    <row r="76" s="24" customFormat="1" ht="12.75" x14ac:dyDescent="0.2"/>
    <row r="77" s="24" customFormat="1" ht="12.75" x14ac:dyDescent="0.2"/>
    <row r="78" s="24" customFormat="1" ht="12.75" x14ac:dyDescent="0.2"/>
    <row r="79" s="24" customFormat="1" ht="12.75" x14ac:dyDescent="0.2"/>
    <row r="80" s="24" customFormat="1" ht="12.75" x14ac:dyDescent="0.2"/>
    <row r="81" s="24" customFormat="1" ht="12.75" x14ac:dyDescent="0.2"/>
    <row r="82" s="24" customFormat="1" ht="12.75" x14ac:dyDescent="0.2"/>
    <row r="83" s="24" customFormat="1" ht="12.75" x14ac:dyDescent="0.2"/>
    <row r="84" s="24" customFormat="1" ht="12.75" x14ac:dyDescent="0.2"/>
    <row r="85" s="24" customFormat="1" ht="12.75" x14ac:dyDescent="0.2"/>
    <row r="86" s="24" customFormat="1" ht="12.75" x14ac:dyDescent="0.2"/>
    <row r="87" s="24" customFormat="1" ht="12.75" x14ac:dyDescent="0.2"/>
    <row r="88" s="24" customFormat="1" ht="12.75" x14ac:dyDescent="0.2"/>
    <row r="89" s="24" customFormat="1" ht="12.75" x14ac:dyDescent="0.2"/>
    <row r="90" s="24" customFormat="1" ht="12.75" x14ac:dyDescent="0.2"/>
    <row r="91" s="24" customFormat="1" ht="12.75" x14ac:dyDescent="0.2"/>
    <row r="92" s="24" customFormat="1" ht="12.75" x14ac:dyDescent="0.2"/>
    <row r="93" s="24" customFormat="1" ht="12.75" x14ac:dyDescent="0.2"/>
    <row r="94" s="24" customFormat="1" ht="12.75" x14ac:dyDescent="0.2"/>
    <row r="95" s="24" customFormat="1" ht="12.75" x14ac:dyDescent="0.2"/>
    <row r="96" s="24" customFormat="1" ht="12.75" x14ac:dyDescent="0.2"/>
    <row r="97" s="24" customFormat="1" ht="12.75" x14ac:dyDescent="0.2"/>
    <row r="98" s="24" customFormat="1" ht="12.75" x14ac:dyDescent="0.2"/>
    <row r="99" s="24" customFormat="1" ht="12.75" x14ac:dyDescent="0.2"/>
    <row r="100" s="24" customFormat="1" ht="12.75" x14ac:dyDescent="0.2"/>
    <row r="101" s="24" customFormat="1" ht="12.75" x14ac:dyDescent="0.2"/>
    <row r="102" s="24" customFormat="1" ht="12.75" x14ac:dyDescent="0.2"/>
    <row r="103" s="24" customFormat="1" ht="12.75" x14ac:dyDescent="0.2"/>
    <row r="104" s="24" customFormat="1" ht="12.75" x14ac:dyDescent="0.2"/>
    <row r="105" s="24" customFormat="1" ht="12.75" x14ac:dyDescent="0.2"/>
    <row r="106" s="24" customFormat="1" ht="12.75" x14ac:dyDescent="0.2"/>
    <row r="107" s="24" customFormat="1" ht="12.75" x14ac:dyDescent="0.2"/>
    <row r="108" s="24" customFormat="1" ht="12.75" x14ac:dyDescent="0.2"/>
    <row r="109" s="24" customFormat="1" ht="12.75" x14ac:dyDescent="0.2"/>
    <row r="110" s="24" customFormat="1" ht="12.75" x14ac:dyDescent="0.2"/>
    <row r="111" s="24" customFormat="1" ht="12.75" x14ac:dyDescent="0.2"/>
    <row r="112" s="24" customFormat="1" ht="12.75" x14ac:dyDescent="0.2"/>
    <row r="113" s="24" customFormat="1" ht="12.75" x14ac:dyDescent="0.2"/>
    <row r="114" s="24" customFormat="1" ht="12.75" x14ac:dyDescent="0.2"/>
    <row r="115" s="24" customFormat="1" ht="12.75" x14ac:dyDescent="0.2"/>
    <row r="116" s="24" customFormat="1" ht="12.75" x14ac:dyDescent="0.2"/>
    <row r="117" s="24" customFormat="1" ht="12.75" x14ac:dyDescent="0.2"/>
    <row r="118" s="24" customFormat="1" ht="12.75" x14ac:dyDescent="0.2"/>
    <row r="119" s="24" customFormat="1" ht="12.75" x14ac:dyDescent="0.2"/>
    <row r="120" s="24" customFormat="1" ht="12.75" x14ac:dyDescent="0.2"/>
    <row r="121" s="24" customFormat="1" ht="12.75" x14ac:dyDescent="0.2"/>
    <row r="122" s="24" customFormat="1" ht="12.75" x14ac:dyDescent="0.2"/>
    <row r="123" s="24" customFormat="1" ht="12.75" x14ac:dyDescent="0.2"/>
    <row r="124" s="24" customFormat="1" ht="12.75" x14ac:dyDescent="0.2"/>
    <row r="125" s="24" customFormat="1" ht="12.75" x14ac:dyDescent="0.2"/>
    <row r="126" s="24" customFormat="1" ht="12.75" x14ac:dyDescent="0.2"/>
    <row r="127" s="24" customFormat="1" ht="12.75" x14ac:dyDescent="0.2"/>
    <row r="128" s="24" customFormat="1" ht="12.75" x14ac:dyDescent="0.2"/>
    <row r="129" s="24" customFormat="1" ht="12.75" x14ac:dyDescent="0.2"/>
    <row r="130" s="24" customFormat="1" ht="12.75" x14ac:dyDescent="0.2"/>
    <row r="131" s="24" customFormat="1" ht="12.75" x14ac:dyDescent="0.2"/>
    <row r="132" s="24" customFormat="1" ht="12.75" x14ac:dyDescent="0.2"/>
    <row r="133" s="24" customFormat="1" ht="12.75" x14ac:dyDescent="0.2"/>
    <row r="134" s="24" customFormat="1" ht="12.75" x14ac:dyDescent="0.2"/>
    <row r="135" s="24" customFormat="1" ht="12.75" x14ac:dyDescent="0.2"/>
    <row r="136" s="24" customFormat="1" ht="12.75" x14ac:dyDescent="0.2"/>
    <row r="137" s="24" customFormat="1" ht="12.75" x14ac:dyDescent="0.2"/>
    <row r="138" s="24" customFormat="1" ht="12.75" x14ac:dyDescent="0.2"/>
    <row r="139" s="24" customFormat="1" ht="12.75" x14ac:dyDescent="0.2"/>
    <row r="140" s="24" customFormat="1" ht="12.75" x14ac:dyDescent="0.2"/>
    <row r="141" s="24" customFormat="1" ht="12.75" x14ac:dyDescent="0.2"/>
    <row r="142" s="24" customFormat="1" ht="12.75" x14ac:dyDescent="0.2"/>
    <row r="143" s="24" customFormat="1" ht="12.75" x14ac:dyDescent="0.2"/>
    <row r="144" s="24" customFormat="1" ht="12.75" x14ac:dyDescent="0.2"/>
    <row r="145" s="24" customFormat="1" ht="12.75" x14ac:dyDescent="0.2"/>
    <row r="146" s="24" customFormat="1" ht="12.75" x14ac:dyDescent="0.2"/>
    <row r="147" s="24" customFormat="1" ht="12.75" x14ac:dyDescent="0.2"/>
  </sheetData>
  <mergeCells count="33">
    <mergeCell ref="A36:B36"/>
    <mergeCell ref="A27:B27"/>
    <mergeCell ref="A29:B29"/>
    <mergeCell ref="C29:J29"/>
    <mergeCell ref="A31:A33"/>
    <mergeCell ref="B31:B33"/>
    <mergeCell ref="C31:C33"/>
    <mergeCell ref="D31:G33"/>
    <mergeCell ref="H31:H33"/>
    <mergeCell ref="I31:I33"/>
    <mergeCell ref="J31:J33"/>
    <mergeCell ref="A1:J1"/>
    <mergeCell ref="A19:B19"/>
    <mergeCell ref="C19:J19"/>
    <mergeCell ref="A5:B5"/>
    <mergeCell ref="C5:J5"/>
    <mergeCell ref="A7:A9"/>
    <mergeCell ref="B7:B9"/>
    <mergeCell ref="C7:C9"/>
    <mergeCell ref="D7:G9"/>
    <mergeCell ref="H7:H9"/>
    <mergeCell ref="I7:I9"/>
    <mergeCell ref="J7:J9"/>
    <mergeCell ref="J21:J23"/>
    <mergeCell ref="E22:G22"/>
    <mergeCell ref="A17:B17"/>
    <mergeCell ref="A3:J3"/>
    <mergeCell ref="A21:A23"/>
    <mergeCell ref="B21:B23"/>
    <mergeCell ref="C21:C23"/>
    <mergeCell ref="D21:D23"/>
    <mergeCell ref="H21:H23"/>
    <mergeCell ref="I21:I2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B49"/>
  <sheetViews>
    <sheetView view="pageBreakPreview" topLeftCell="A14" zoomScaleNormal="100" zoomScaleSheetLayoutView="100" workbookViewId="0">
      <selection activeCell="L12" sqref="L12"/>
    </sheetView>
  </sheetViews>
  <sheetFormatPr defaultColWidth="1.140625" defaultRowHeight="12.75" x14ac:dyDescent="0.2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30" width="1.140625" style="24"/>
    <col min="31" max="31" width="7.42578125" style="24" bestFit="1" customWidth="1"/>
    <col min="32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47" customFormat="1" ht="15.75" x14ac:dyDescent="0.25">
      <c r="A1" s="249" t="s">
        <v>269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0" s="20" customFormat="1" ht="15.75" x14ac:dyDescent="0.25">
      <c r="A2" s="47" t="s">
        <v>108</v>
      </c>
      <c r="T2" s="265" t="s">
        <v>448</v>
      </c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</row>
    <row r="3" spans="1:80" s="25" customFormat="1" ht="9.75" x14ac:dyDescent="0.2">
      <c r="A3" s="23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</row>
    <row r="4" spans="1:80" x14ac:dyDescent="0.2">
      <c r="A4" s="266" t="s">
        <v>110</v>
      </c>
      <c r="B4" s="267"/>
      <c r="C4" s="267"/>
      <c r="D4" s="268"/>
      <c r="E4" s="266" t="s">
        <v>117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8"/>
      <c r="AJ4" s="266" t="s">
        <v>118</v>
      </c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8"/>
      <c r="AX4" s="266" t="s">
        <v>119</v>
      </c>
      <c r="AY4" s="267"/>
      <c r="AZ4" s="267"/>
      <c r="BA4" s="267"/>
      <c r="BB4" s="267"/>
      <c r="BC4" s="267"/>
      <c r="BD4" s="267"/>
      <c r="BE4" s="267"/>
      <c r="BF4" s="268"/>
      <c r="BG4" s="266" t="s">
        <v>119</v>
      </c>
      <c r="BH4" s="267"/>
      <c r="BI4" s="267"/>
      <c r="BJ4" s="267"/>
      <c r="BK4" s="267"/>
      <c r="BL4" s="267"/>
      <c r="BM4" s="267"/>
      <c r="BN4" s="267"/>
      <c r="BO4" s="268"/>
      <c r="BP4" s="266" t="s">
        <v>120</v>
      </c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8"/>
    </row>
    <row r="5" spans="1:80" x14ac:dyDescent="0.2">
      <c r="A5" s="262" t="s">
        <v>111</v>
      </c>
      <c r="B5" s="263"/>
      <c r="C5" s="263"/>
      <c r="D5" s="264"/>
      <c r="E5" s="262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4"/>
      <c r="AJ5" s="262" t="s">
        <v>121</v>
      </c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4"/>
      <c r="AX5" s="262" t="s">
        <v>122</v>
      </c>
      <c r="AY5" s="263"/>
      <c r="AZ5" s="263"/>
      <c r="BA5" s="263"/>
      <c r="BB5" s="263"/>
      <c r="BC5" s="263"/>
      <c r="BD5" s="263"/>
      <c r="BE5" s="263"/>
      <c r="BF5" s="264"/>
      <c r="BG5" s="262" t="s">
        <v>123</v>
      </c>
      <c r="BH5" s="263"/>
      <c r="BI5" s="263"/>
      <c r="BJ5" s="263"/>
      <c r="BK5" s="263"/>
      <c r="BL5" s="263"/>
      <c r="BM5" s="263"/>
      <c r="BN5" s="263"/>
      <c r="BO5" s="264"/>
      <c r="BP5" s="262" t="s">
        <v>124</v>
      </c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4"/>
    </row>
    <row r="6" spans="1:80" x14ac:dyDescent="0.2">
      <c r="A6" s="262"/>
      <c r="B6" s="263"/>
      <c r="C6" s="263"/>
      <c r="D6" s="264"/>
      <c r="E6" s="262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4"/>
      <c r="AJ6" s="262" t="s">
        <v>125</v>
      </c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4"/>
      <c r="AX6" s="262" t="s">
        <v>126</v>
      </c>
      <c r="AY6" s="263"/>
      <c r="AZ6" s="263"/>
      <c r="BA6" s="263"/>
      <c r="BB6" s="263"/>
      <c r="BC6" s="263"/>
      <c r="BD6" s="263"/>
      <c r="BE6" s="263"/>
      <c r="BF6" s="264"/>
      <c r="BG6" s="262"/>
      <c r="BH6" s="263"/>
      <c r="BI6" s="263"/>
      <c r="BJ6" s="263"/>
      <c r="BK6" s="263"/>
      <c r="BL6" s="263"/>
      <c r="BM6" s="263"/>
      <c r="BN6" s="263"/>
      <c r="BO6" s="264"/>
      <c r="BP6" s="262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4"/>
    </row>
    <row r="7" spans="1:80" x14ac:dyDescent="0.2">
      <c r="A7" s="269"/>
      <c r="B7" s="270"/>
      <c r="C7" s="270"/>
      <c r="D7" s="271"/>
      <c r="E7" s="269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1"/>
      <c r="AJ7" s="269" t="s">
        <v>127</v>
      </c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1"/>
      <c r="AX7" s="269"/>
      <c r="AY7" s="270"/>
      <c r="AZ7" s="270"/>
      <c r="BA7" s="270"/>
      <c r="BB7" s="270"/>
      <c r="BC7" s="270"/>
      <c r="BD7" s="270"/>
      <c r="BE7" s="270"/>
      <c r="BF7" s="271"/>
      <c r="BG7" s="269"/>
      <c r="BH7" s="270"/>
      <c r="BI7" s="270"/>
      <c r="BJ7" s="270"/>
      <c r="BK7" s="270"/>
      <c r="BL7" s="270"/>
      <c r="BM7" s="270"/>
      <c r="BN7" s="270"/>
      <c r="BO7" s="271"/>
      <c r="BP7" s="269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1"/>
    </row>
    <row r="8" spans="1:80" x14ac:dyDescent="0.2">
      <c r="A8" s="269">
        <v>1</v>
      </c>
      <c r="B8" s="270"/>
      <c r="C8" s="270"/>
      <c r="D8" s="271"/>
      <c r="E8" s="269">
        <v>2</v>
      </c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1"/>
      <c r="AJ8" s="269">
        <v>3</v>
      </c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1"/>
      <c r="AX8" s="269">
        <v>4</v>
      </c>
      <c r="AY8" s="270"/>
      <c r="AZ8" s="270"/>
      <c r="BA8" s="270"/>
      <c r="BB8" s="270"/>
      <c r="BC8" s="270"/>
      <c r="BD8" s="270"/>
      <c r="BE8" s="270"/>
      <c r="BF8" s="271"/>
      <c r="BG8" s="269">
        <v>5</v>
      </c>
      <c r="BH8" s="270"/>
      <c r="BI8" s="270"/>
      <c r="BJ8" s="270"/>
      <c r="BK8" s="270"/>
      <c r="BL8" s="270"/>
      <c r="BM8" s="270"/>
      <c r="BN8" s="270"/>
      <c r="BO8" s="271"/>
      <c r="BP8" s="269">
        <v>6</v>
      </c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1"/>
    </row>
    <row r="9" spans="1:80" x14ac:dyDescent="0.2">
      <c r="A9" s="290">
        <v>1</v>
      </c>
      <c r="B9" s="291"/>
      <c r="C9" s="291"/>
      <c r="D9" s="292"/>
      <c r="E9" s="272" t="s">
        <v>288</v>
      </c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  <c r="AJ9" s="275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7"/>
      <c r="AX9" s="275"/>
      <c r="AY9" s="276"/>
      <c r="AZ9" s="276"/>
      <c r="BA9" s="276"/>
      <c r="BB9" s="276"/>
      <c r="BC9" s="276"/>
      <c r="BD9" s="276"/>
      <c r="BE9" s="276"/>
      <c r="BF9" s="277"/>
      <c r="BG9" s="275"/>
      <c r="BH9" s="276"/>
      <c r="BI9" s="276"/>
      <c r="BJ9" s="276"/>
      <c r="BK9" s="276"/>
      <c r="BL9" s="276"/>
      <c r="BM9" s="276"/>
      <c r="BN9" s="276"/>
      <c r="BO9" s="277"/>
      <c r="BP9" s="278">
        <v>10460</v>
      </c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80"/>
    </row>
    <row r="10" spans="1:80" hidden="1" x14ac:dyDescent="0.2">
      <c r="A10" s="272"/>
      <c r="B10" s="273"/>
      <c r="C10" s="273"/>
      <c r="D10" s="274"/>
      <c r="E10" s="272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4"/>
      <c r="AJ10" s="275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7"/>
      <c r="AX10" s="275"/>
      <c r="AY10" s="276"/>
      <c r="AZ10" s="276"/>
      <c r="BA10" s="276"/>
      <c r="BB10" s="276"/>
      <c r="BC10" s="276"/>
      <c r="BD10" s="276"/>
      <c r="BE10" s="276"/>
      <c r="BF10" s="277"/>
      <c r="BG10" s="275"/>
      <c r="BH10" s="276"/>
      <c r="BI10" s="276"/>
      <c r="BJ10" s="276"/>
      <c r="BK10" s="276"/>
      <c r="BL10" s="276"/>
      <c r="BM10" s="276"/>
      <c r="BN10" s="276"/>
      <c r="BO10" s="277"/>
      <c r="BP10" s="278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80"/>
    </row>
    <row r="11" spans="1:80" x14ac:dyDescent="0.2">
      <c r="A11" s="272"/>
      <c r="B11" s="273"/>
      <c r="C11" s="273"/>
      <c r="D11" s="274"/>
      <c r="E11" s="281" t="s">
        <v>115</v>
      </c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3"/>
      <c r="AJ11" s="284" t="s">
        <v>22</v>
      </c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6"/>
      <c r="AX11" s="284" t="s">
        <v>22</v>
      </c>
      <c r="AY11" s="285"/>
      <c r="AZ11" s="285"/>
      <c r="BA11" s="285"/>
      <c r="BB11" s="285"/>
      <c r="BC11" s="285"/>
      <c r="BD11" s="285"/>
      <c r="BE11" s="285"/>
      <c r="BF11" s="286"/>
      <c r="BG11" s="284" t="s">
        <v>22</v>
      </c>
      <c r="BH11" s="285"/>
      <c r="BI11" s="285"/>
      <c r="BJ11" s="285"/>
      <c r="BK11" s="285"/>
      <c r="BL11" s="285"/>
      <c r="BM11" s="285"/>
      <c r="BN11" s="285"/>
      <c r="BO11" s="286"/>
      <c r="BP11" s="287">
        <f>BP9</f>
        <v>10460</v>
      </c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9"/>
    </row>
    <row r="12" spans="1:80" x14ac:dyDescent="0.2">
      <c r="A12" s="33"/>
      <c r="B12" s="33"/>
      <c r="C12" s="33"/>
      <c r="D12" s="33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</row>
    <row r="13" spans="1:80" s="20" customFormat="1" ht="15.75" x14ac:dyDescent="0.25">
      <c r="A13" s="51" t="s">
        <v>108</v>
      </c>
      <c r="T13" s="265" t="s">
        <v>449</v>
      </c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</row>
    <row r="14" spans="1:80" s="25" customFormat="1" ht="9.75" x14ac:dyDescent="0.2">
      <c r="A14" s="23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</row>
    <row r="15" spans="1:80" x14ac:dyDescent="0.2">
      <c r="A15" s="266" t="s">
        <v>110</v>
      </c>
      <c r="B15" s="267"/>
      <c r="C15" s="267"/>
      <c r="D15" s="268"/>
      <c r="E15" s="266" t="s">
        <v>117</v>
      </c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8"/>
      <c r="AJ15" s="266" t="s">
        <v>118</v>
      </c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8"/>
      <c r="AX15" s="266" t="s">
        <v>119</v>
      </c>
      <c r="AY15" s="267"/>
      <c r="AZ15" s="267"/>
      <c r="BA15" s="267"/>
      <c r="BB15" s="267"/>
      <c r="BC15" s="267"/>
      <c r="BD15" s="267"/>
      <c r="BE15" s="267"/>
      <c r="BF15" s="268"/>
      <c r="BG15" s="266" t="s">
        <v>119</v>
      </c>
      <c r="BH15" s="267"/>
      <c r="BI15" s="267"/>
      <c r="BJ15" s="267"/>
      <c r="BK15" s="267"/>
      <c r="BL15" s="267"/>
      <c r="BM15" s="267"/>
      <c r="BN15" s="267"/>
      <c r="BO15" s="268"/>
      <c r="BP15" s="266" t="s">
        <v>120</v>
      </c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8"/>
    </row>
    <row r="16" spans="1:80" x14ac:dyDescent="0.2">
      <c r="A16" s="262" t="s">
        <v>111</v>
      </c>
      <c r="B16" s="263"/>
      <c r="C16" s="263"/>
      <c r="D16" s="264"/>
      <c r="E16" s="262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4"/>
      <c r="AJ16" s="262" t="s">
        <v>121</v>
      </c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4"/>
      <c r="AX16" s="262" t="s">
        <v>122</v>
      </c>
      <c r="AY16" s="263"/>
      <c r="AZ16" s="263"/>
      <c r="BA16" s="263"/>
      <c r="BB16" s="263"/>
      <c r="BC16" s="263"/>
      <c r="BD16" s="263"/>
      <c r="BE16" s="263"/>
      <c r="BF16" s="264"/>
      <c r="BG16" s="262" t="s">
        <v>123</v>
      </c>
      <c r="BH16" s="263"/>
      <c r="BI16" s="263"/>
      <c r="BJ16" s="263"/>
      <c r="BK16" s="263"/>
      <c r="BL16" s="263"/>
      <c r="BM16" s="263"/>
      <c r="BN16" s="263"/>
      <c r="BO16" s="264"/>
      <c r="BP16" s="262" t="s">
        <v>124</v>
      </c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4"/>
    </row>
    <row r="17" spans="1:80" x14ac:dyDescent="0.2">
      <c r="A17" s="262"/>
      <c r="B17" s="263"/>
      <c r="C17" s="263"/>
      <c r="D17" s="264"/>
      <c r="E17" s="262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4"/>
      <c r="AJ17" s="262" t="s">
        <v>125</v>
      </c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4"/>
      <c r="AX17" s="262" t="s">
        <v>126</v>
      </c>
      <c r="AY17" s="263"/>
      <c r="AZ17" s="263"/>
      <c r="BA17" s="263"/>
      <c r="BB17" s="263"/>
      <c r="BC17" s="263"/>
      <c r="BD17" s="263"/>
      <c r="BE17" s="263"/>
      <c r="BF17" s="264"/>
      <c r="BG17" s="262"/>
      <c r="BH17" s="263"/>
      <c r="BI17" s="263"/>
      <c r="BJ17" s="263"/>
      <c r="BK17" s="263"/>
      <c r="BL17" s="263"/>
      <c r="BM17" s="263"/>
      <c r="BN17" s="263"/>
      <c r="BO17" s="264"/>
      <c r="BP17" s="262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4"/>
    </row>
    <row r="18" spans="1:80" x14ac:dyDescent="0.2">
      <c r="A18" s="269"/>
      <c r="B18" s="270"/>
      <c r="C18" s="270"/>
      <c r="D18" s="271"/>
      <c r="E18" s="269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1"/>
      <c r="AJ18" s="269" t="s">
        <v>127</v>
      </c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1"/>
      <c r="AX18" s="269"/>
      <c r="AY18" s="270"/>
      <c r="AZ18" s="270"/>
      <c r="BA18" s="270"/>
      <c r="BB18" s="270"/>
      <c r="BC18" s="270"/>
      <c r="BD18" s="270"/>
      <c r="BE18" s="270"/>
      <c r="BF18" s="271"/>
      <c r="BG18" s="269"/>
      <c r="BH18" s="270"/>
      <c r="BI18" s="270"/>
      <c r="BJ18" s="270"/>
      <c r="BK18" s="270"/>
      <c r="BL18" s="270"/>
      <c r="BM18" s="270"/>
      <c r="BN18" s="270"/>
      <c r="BO18" s="271"/>
      <c r="BP18" s="269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1"/>
    </row>
    <row r="19" spans="1:80" x14ac:dyDescent="0.2">
      <c r="A19" s="269">
        <v>1</v>
      </c>
      <c r="B19" s="270"/>
      <c r="C19" s="270"/>
      <c r="D19" s="271"/>
      <c r="E19" s="269">
        <v>2</v>
      </c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1"/>
      <c r="AJ19" s="269">
        <v>3</v>
      </c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1"/>
      <c r="AX19" s="269">
        <v>4</v>
      </c>
      <c r="AY19" s="270"/>
      <c r="AZ19" s="270"/>
      <c r="BA19" s="270"/>
      <c r="BB19" s="270"/>
      <c r="BC19" s="270"/>
      <c r="BD19" s="270"/>
      <c r="BE19" s="270"/>
      <c r="BF19" s="271"/>
      <c r="BG19" s="269">
        <v>5</v>
      </c>
      <c r="BH19" s="270"/>
      <c r="BI19" s="270"/>
      <c r="BJ19" s="270"/>
      <c r="BK19" s="270"/>
      <c r="BL19" s="270"/>
      <c r="BM19" s="270"/>
      <c r="BN19" s="270"/>
      <c r="BO19" s="271"/>
      <c r="BP19" s="269">
        <v>6</v>
      </c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1"/>
    </row>
    <row r="20" spans="1:80" x14ac:dyDescent="0.2">
      <c r="A20" s="290">
        <v>1</v>
      </c>
      <c r="B20" s="291"/>
      <c r="C20" s="291"/>
      <c r="D20" s="292"/>
      <c r="E20" s="272" t="s">
        <v>288</v>
      </c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4"/>
      <c r="AJ20" s="293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5"/>
      <c r="AX20" s="275"/>
      <c r="AY20" s="276"/>
      <c r="AZ20" s="276"/>
      <c r="BA20" s="276"/>
      <c r="BB20" s="276"/>
      <c r="BC20" s="276"/>
      <c r="BD20" s="276"/>
      <c r="BE20" s="276"/>
      <c r="BF20" s="277"/>
      <c r="BG20" s="275"/>
      <c r="BH20" s="276"/>
      <c r="BI20" s="276"/>
      <c r="BJ20" s="276"/>
      <c r="BK20" s="276"/>
      <c r="BL20" s="276"/>
      <c r="BM20" s="276"/>
      <c r="BN20" s="276"/>
      <c r="BO20" s="277"/>
      <c r="BP20" s="278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80"/>
    </row>
    <row r="21" spans="1:80" hidden="1" x14ac:dyDescent="0.2">
      <c r="A21" s="272"/>
      <c r="B21" s="273"/>
      <c r="C21" s="273"/>
      <c r="D21" s="274"/>
      <c r="E21" s="272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4"/>
      <c r="AJ21" s="275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7"/>
      <c r="AX21" s="275"/>
      <c r="AY21" s="276"/>
      <c r="AZ21" s="276"/>
      <c r="BA21" s="276"/>
      <c r="BB21" s="276"/>
      <c r="BC21" s="276"/>
      <c r="BD21" s="276"/>
      <c r="BE21" s="276"/>
      <c r="BF21" s="277"/>
      <c r="BG21" s="275"/>
      <c r="BH21" s="276"/>
      <c r="BI21" s="276"/>
      <c r="BJ21" s="276"/>
      <c r="BK21" s="276"/>
      <c r="BL21" s="276"/>
      <c r="BM21" s="276"/>
      <c r="BN21" s="276"/>
      <c r="BO21" s="277"/>
      <c r="BP21" s="278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80"/>
    </row>
    <row r="22" spans="1:80" x14ac:dyDescent="0.2">
      <c r="A22" s="272"/>
      <c r="B22" s="273"/>
      <c r="C22" s="273"/>
      <c r="D22" s="274"/>
      <c r="E22" s="281" t="s">
        <v>115</v>
      </c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3"/>
      <c r="AJ22" s="284" t="s">
        <v>22</v>
      </c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6"/>
      <c r="AX22" s="284" t="s">
        <v>22</v>
      </c>
      <c r="AY22" s="285"/>
      <c r="AZ22" s="285"/>
      <c r="BA22" s="285"/>
      <c r="BB22" s="285"/>
      <c r="BC22" s="285"/>
      <c r="BD22" s="285"/>
      <c r="BE22" s="285"/>
      <c r="BF22" s="286"/>
      <c r="BG22" s="284" t="s">
        <v>22</v>
      </c>
      <c r="BH22" s="285"/>
      <c r="BI22" s="285"/>
      <c r="BJ22" s="285"/>
      <c r="BK22" s="285"/>
      <c r="BL22" s="285"/>
      <c r="BM22" s="285"/>
      <c r="BN22" s="285"/>
      <c r="BO22" s="286"/>
      <c r="BP22" s="287">
        <f>BP20</f>
        <v>0</v>
      </c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9"/>
    </row>
    <row r="23" spans="1:80" x14ac:dyDescent="0.2">
      <c r="A23" s="33"/>
      <c r="B23" s="33"/>
      <c r="C23" s="33"/>
      <c r="D23" s="33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</row>
    <row r="24" spans="1:80" s="47" customFormat="1" ht="15.75" x14ac:dyDescent="0.25">
      <c r="A24" s="249" t="s">
        <v>396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</row>
    <row r="25" spans="1:80" s="167" customFormat="1" ht="15.75" x14ac:dyDescent="0.25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</row>
    <row r="26" spans="1:80" s="20" customFormat="1" ht="21.75" customHeight="1" x14ac:dyDescent="0.25">
      <c r="A26" s="51" t="s">
        <v>108</v>
      </c>
      <c r="T26" s="265" t="s">
        <v>450</v>
      </c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</row>
    <row r="27" spans="1:80" s="25" customFormat="1" ht="11.25" customHeight="1" x14ac:dyDescent="0.15"/>
    <row r="28" spans="1:80" x14ac:dyDescent="0.2">
      <c r="A28" s="266" t="s">
        <v>110</v>
      </c>
      <c r="B28" s="267"/>
      <c r="C28" s="267"/>
      <c r="D28" s="268"/>
      <c r="E28" s="266" t="s">
        <v>117</v>
      </c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8"/>
      <c r="AJ28" s="266" t="s">
        <v>128</v>
      </c>
      <c r="AK28" s="267"/>
      <c r="AL28" s="267"/>
      <c r="AM28" s="267"/>
      <c r="AN28" s="267"/>
      <c r="AO28" s="267"/>
      <c r="AP28" s="267"/>
      <c r="AQ28" s="267"/>
      <c r="AR28" s="267"/>
      <c r="AS28" s="267"/>
      <c r="AT28" s="268"/>
      <c r="AU28" s="266" t="s">
        <v>119</v>
      </c>
      <c r="AV28" s="267"/>
      <c r="AW28" s="267"/>
      <c r="AX28" s="267"/>
      <c r="AY28" s="267"/>
      <c r="AZ28" s="267"/>
      <c r="BA28" s="267"/>
      <c r="BB28" s="267"/>
      <c r="BC28" s="267"/>
      <c r="BD28" s="268"/>
      <c r="BE28" s="266" t="s">
        <v>129</v>
      </c>
      <c r="BF28" s="267"/>
      <c r="BG28" s="267"/>
      <c r="BH28" s="267"/>
      <c r="BI28" s="267"/>
      <c r="BJ28" s="267"/>
      <c r="BK28" s="267"/>
      <c r="BL28" s="267"/>
      <c r="BM28" s="267"/>
      <c r="BN28" s="267"/>
      <c r="BO28" s="268"/>
      <c r="BP28" s="266" t="s">
        <v>120</v>
      </c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8"/>
    </row>
    <row r="29" spans="1:80" x14ac:dyDescent="0.2">
      <c r="A29" s="262" t="s">
        <v>111</v>
      </c>
      <c r="B29" s="263"/>
      <c r="C29" s="263"/>
      <c r="D29" s="264"/>
      <c r="E29" s="262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4"/>
      <c r="AJ29" s="262" t="s">
        <v>122</v>
      </c>
      <c r="AK29" s="263"/>
      <c r="AL29" s="263"/>
      <c r="AM29" s="263"/>
      <c r="AN29" s="263"/>
      <c r="AO29" s="263"/>
      <c r="AP29" s="263"/>
      <c r="AQ29" s="263"/>
      <c r="AR29" s="263"/>
      <c r="AS29" s="263"/>
      <c r="AT29" s="264"/>
      <c r="AU29" s="262" t="s">
        <v>130</v>
      </c>
      <c r="AV29" s="263"/>
      <c r="AW29" s="263"/>
      <c r="AX29" s="263"/>
      <c r="AY29" s="263"/>
      <c r="AZ29" s="263"/>
      <c r="BA29" s="263"/>
      <c r="BB29" s="263"/>
      <c r="BC29" s="263"/>
      <c r="BD29" s="264"/>
      <c r="BE29" s="262" t="s">
        <v>131</v>
      </c>
      <c r="BF29" s="263"/>
      <c r="BG29" s="263"/>
      <c r="BH29" s="263"/>
      <c r="BI29" s="263"/>
      <c r="BJ29" s="263"/>
      <c r="BK29" s="263"/>
      <c r="BL29" s="263"/>
      <c r="BM29" s="263"/>
      <c r="BN29" s="263"/>
      <c r="BO29" s="264"/>
      <c r="BP29" s="262" t="s">
        <v>124</v>
      </c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4"/>
    </row>
    <row r="30" spans="1:80" x14ac:dyDescent="0.2">
      <c r="A30" s="262"/>
      <c r="B30" s="263"/>
      <c r="C30" s="263"/>
      <c r="D30" s="264"/>
      <c r="E30" s="262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4"/>
      <c r="AJ30" s="262" t="s">
        <v>132</v>
      </c>
      <c r="AK30" s="263"/>
      <c r="AL30" s="263"/>
      <c r="AM30" s="263"/>
      <c r="AN30" s="263"/>
      <c r="AO30" s="263"/>
      <c r="AP30" s="263"/>
      <c r="AQ30" s="263"/>
      <c r="AR30" s="263"/>
      <c r="AS30" s="263"/>
      <c r="AT30" s="264"/>
      <c r="AU30" s="262" t="s">
        <v>133</v>
      </c>
      <c r="AV30" s="263"/>
      <c r="AW30" s="263"/>
      <c r="AX30" s="263"/>
      <c r="AY30" s="263"/>
      <c r="AZ30" s="263"/>
      <c r="BA30" s="263"/>
      <c r="BB30" s="263"/>
      <c r="BC30" s="263"/>
      <c r="BD30" s="264"/>
      <c r="BE30" s="262" t="s">
        <v>134</v>
      </c>
      <c r="BF30" s="263"/>
      <c r="BG30" s="263"/>
      <c r="BH30" s="263"/>
      <c r="BI30" s="263"/>
      <c r="BJ30" s="263"/>
      <c r="BK30" s="263"/>
      <c r="BL30" s="263"/>
      <c r="BM30" s="263"/>
      <c r="BN30" s="263"/>
      <c r="BO30" s="264"/>
      <c r="BP30" s="262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4"/>
    </row>
    <row r="31" spans="1:80" x14ac:dyDescent="0.2">
      <c r="A31" s="269"/>
      <c r="B31" s="270"/>
      <c r="C31" s="270"/>
      <c r="D31" s="271"/>
      <c r="E31" s="269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1"/>
      <c r="AJ31" s="269" t="s">
        <v>135</v>
      </c>
      <c r="AK31" s="270"/>
      <c r="AL31" s="270"/>
      <c r="AM31" s="270"/>
      <c r="AN31" s="270"/>
      <c r="AO31" s="270"/>
      <c r="AP31" s="270"/>
      <c r="AQ31" s="270"/>
      <c r="AR31" s="270"/>
      <c r="AS31" s="270"/>
      <c r="AT31" s="271"/>
      <c r="AU31" s="269" t="s">
        <v>136</v>
      </c>
      <c r="AV31" s="270"/>
      <c r="AW31" s="270"/>
      <c r="AX31" s="270"/>
      <c r="AY31" s="270"/>
      <c r="AZ31" s="270"/>
      <c r="BA31" s="270"/>
      <c r="BB31" s="270"/>
      <c r="BC31" s="270"/>
      <c r="BD31" s="271"/>
      <c r="BE31" s="269" t="s">
        <v>137</v>
      </c>
      <c r="BF31" s="270"/>
      <c r="BG31" s="270"/>
      <c r="BH31" s="270"/>
      <c r="BI31" s="270"/>
      <c r="BJ31" s="270"/>
      <c r="BK31" s="270"/>
      <c r="BL31" s="270"/>
      <c r="BM31" s="270"/>
      <c r="BN31" s="270"/>
      <c r="BO31" s="271"/>
      <c r="BP31" s="269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1"/>
    </row>
    <row r="32" spans="1:80" x14ac:dyDescent="0.2">
      <c r="A32" s="269">
        <v>1</v>
      </c>
      <c r="B32" s="270"/>
      <c r="C32" s="270"/>
      <c r="D32" s="271"/>
      <c r="E32" s="269">
        <v>2</v>
      </c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1"/>
      <c r="AJ32" s="269">
        <v>3</v>
      </c>
      <c r="AK32" s="270"/>
      <c r="AL32" s="270"/>
      <c r="AM32" s="270"/>
      <c r="AN32" s="270"/>
      <c r="AO32" s="270"/>
      <c r="AP32" s="270"/>
      <c r="AQ32" s="270"/>
      <c r="AR32" s="270"/>
      <c r="AS32" s="270"/>
      <c r="AT32" s="271"/>
      <c r="AU32" s="269">
        <v>4</v>
      </c>
      <c r="AV32" s="270"/>
      <c r="AW32" s="270"/>
      <c r="AX32" s="270"/>
      <c r="AY32" s="270"/>
      <c r="AZ32" s="270"/>
      <c r="BA32" s="270"/>
      <c r="BB32" s="270"/>
      <c r="BC32" s="270"/>
      <c r="BD32" s="271"/>
      <c r="BE32" s="269">
        <v>5</v>
      </c>
      <c r="BF32" s="270"/>
      <c r="BG32" s="270"/>
      <c r="BH32" s="270"/>
      <c r="BI32" s="270"/>
      <c r="BJ32" s="270"/>
      <c r="BK32" s="270"/>
      <c r="BL32" s="270"/>
      <c r="BM32" s="270"/>
      <c r="BN32" s="270"/>
      <c r="BO32" s="271"/>
      <c r="BP32" s="269">
        <v>6</v>
      </c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1"/>
    </row>
    <row r="33" spans="1:80" x14ac:dyDescent="0.2">
      <c r="A33" s="284">
        <v>1</v>
      </c>
      <c r="B33" s="285"/>
      <c r="C33" s="285"/>
      <c r="D33" s="286"/>
      <c r="E33" s="272" t="s">
        <v>410</v>
      </c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4"/>
      <c r="AJ33" s="275"/>
      <c r="AK33" s="276"/>
      <c r="AL33" s="276"/>
      <c r="AM33" s="276"/>
      <c r="AN33" s="276"/>
      <c r="AO33" s="276"/>
      <c r="AP33" s="276"/>
      <c r="AQ33" s="276"/>
      <c r="AR33" s="276"/>
      <c r="AS33" s="276"/>
      <c r="AT33" s="277"/>
      <c r="AU33" s="275"/>
      <c r="AV33" s="276"/>
      <c r="AW33" s="276"/>
      <c r="AX33" s="276"/>
      <c r="AY33" s="276"/>
      <c r="AZ33" s="276"/>
      <c r="BA33" s="276"/>
      <c r="BB33" s="276"/>
      <c r="BC33" s="276"/>
      <c r="BD33" s="277"/>
      <c r="BE33" s="275"/>
      <c r="BF33" s="276"/>
      <c r="BG33" s="276"/>
      <c r="BH33" s="276"/>
      <c r="BI33" s="276"/>
      <c r="BJ33" s="276"/>
      <c r="BK33" s="276"/>
      <c r="BL33" s="276"/>
      <c r="BM33" s="276"/>
      <c r="BN33" s="276"/>
      <c r="BO33" s="277"/>
      <c r="BP33" s="296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8"/>
    </row>
    <row r="34" spans="1:80" hidden="1" x14ac:dyDescent="0.2">
      <c r="A34" s="284"/>
      <c r="B34" s="285"/>
      <c r="C34" s="285"/>
      <c r="D34" s="286"/>
      <c r="E34" s="272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4"/>
      <c r="AJ34" s="275"/>
      <c r="AK34" s="276"/>
      <c r="AL34" s="276"/>
      <c r="AM34" s="276"/>
      <c r="AN34" s="276"/>
      <c r="AO34" s="276"/>
      <c r="AP34" s="276"/>
      <c r="AQ34" s="276"/>
      <c r="AR34" s="276"/>
      <c r="AS34" s="276"/>
      <c r="AT34" s="277"/>
      <c r="AU34" s="275"/>
      <c r="AV34" s="276"/>
      <c r="AW34" s="276"/>
      <c r="AX34" s="276"/>
      <c r="AY34" s="276"/>
      <c r="AZ34" s="276"/>
      <c r="BA34" s="276"/>
      <c r="BB34" s="276"/>
      <c r="BC34" s="276"/>
      <c r="BD34" s="277"/>
      <c r="BE34" s="275"/>
      <c r="BF34" s="276"/>
      <c r="BG34" s="276"/>
      <c r="BH34" s="276"/>
      <c r="BI34" s="276"/>
      <c r="BJ34" s="276"/>
      <c r="BK34" s="276"/>
      <c r="BL34" s="276"/>
      <c r="BM34" s="276"/>
      <c r="BN34" s="276"/>
      <c r="BO34" s="277"/>
      <c r="BP34" s="296"/>
      <c r="BQ34" s="297"/>
      <c r="BR34" s="297"/>
      <c r="BS34" s="297"/>
      <c r="BT34" s="297"/>
      <c r="BU34" s="297"/>
      <c r="BV34" s="297"/>
      <c r="BW34" s="297"/>
      <c r="BX34" s="297"/>
      <c r="BY34" s="297"/>
      <c r="BZ34" s="297"/>
      <c r="CA34" s="297"/>
      <c r="CB34" s="298"/>
    </row>
    <row r="35" spans="1:80" x14ac:dyDescent="0.2">
      <c r="A35" s="284"/>
      <c r="B35" s="285"/>
      <c r="C35" s="285"/>
      <c r="D35" s="286"/>
      <c r="E35" s="305" t="s">
        <v>115</v>
      </c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7"/>
      <c r="AJ35" s="299" t="s">
        <v>22</v>
      </c>
      <c r="AK35" s="300"/>
      <c r="AL35" s="300"/>
      <c r="AM35" s="300"/>
      <c r="AN35" s="300"/>
      <c r="AO35" s="300"/>
      <c r="AP35" s="300"/>
      <c r="AQ35" s="300"/>
      <c r="AR35" s="300"/>
      <c r="AS35" s="300"/>
      <c r="AT35" s="301"/>
      <c r="AU35" s="299" t="s">
        <v>22</v>
      </c>
      <c r="AV35" s="300"/>
      <c r="AW35" s="300"/>
      <c r="AX35" s="300"/>
      <c r="AY35" s="300"/>
      <c r="AZ35" s="300"/>
      <c r="BA35" s="300"/>
      <c r="BB35" s="300"/>
      <c r="BC35" s="300"/>
      <c r="BD35" s="301"/>
      <c r="BE35" s="299" t="s">
        <v>22</v>
      </c>
      <c r="BF35" s="300"/>
      <c r="BG35" s="300"/>
      <c r="BH35" s="300"/>
      <c r="BI35" s="300"/>
      <c r="BJ35" s="300"/>
      <c r="BK35" s="300"/>
      <c r="BL35" s="300"/>
      <c r="BM35" s="300"/>
      <c r="BN35" s="300"/>
      <c r="BO35" s="301"/>
      <c r="BP35" s="302">
        <f>BP33+BP34</f>
        <v>0</v>
      </c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4"/>
    </row>
    <row r="36" spans="1:80" s="20" customFormat="1" ht="15.75" x14ac:dyDescent="0.25"/>
    <row r="37" spans="1:80" s="20" customFormat="1" ht="15.75" x14ac:dyDescent="0.25">
      <c r="A37" s="51" t="s">
        <v>108</v>
      </c>
      <c r="T37" s="265" t="s">
        <v>409</v>
      </c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  <c r="BK37" s="265"/>
      <c r="BL37" s="265"/>
      <c r="BM37" s="265"/>
      <c r="BN37" s="265"/>
      <c r="BO37" s="265"/>
      <c r="BP37" s="265"/>
      <c r="BQ37" s="265"/>
      <c r="BR37" s="265"/>
      <c r="BS37" s="265"/>
      <c r="BT37" s="265"/>
      <c r="BU37" s="265"/>
      <c r="BV37" s="265"/>
      <c r="BW37" s="265"/>
      <c r="BX37" s="265"/>
      <c r="BY37" s="265"/>
      <c r="BZ37" s="265"/>
      <c r="CA37" s="265"/>
      <c r="CB37" s="265"/>
    </row>
    <row r="38" spans="1:80" s="25" customFormat="1" ht="12" customHeight="1" x14ac:dyDescent="0.2">
      <c r="A38" s="23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</row>
    <row r="39" spans="1:80" s="25" customFormat="1" ht="8.25" x14ac:dyDescent="0.15"/>
    <row r="40" spans="1:80" x14ac:dyDescent="0.2">
      <c r="A40" s="266" t="s">
        <v>110</v>
      </c>
      <c r="B40" s="267"/>
      <c r="C40" s="267"/>
      <c r="D40" s="268"/>
      <c r="E40" s="266" t="s">
        <v>117</v>
      </c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8"/>
      <c r="AJ40" s="266" t="s">
        <v>128</v>
      </c>
      <c r="AK40" s="267"/>
      <c r="AL40" s="267"/>
      <c r="AM40" s="267"/>
      <c r="AN40" s="267"/>
      <c r="AO40" s="267"/>
      <c r="AP40" s="267"/>
      <c r="AQ40" s="267"/>
      <c r="AR40" s="267"/>
      <c r="AS40" s="267"/>
      <c r="AT40" s="268"/>
      <c r="AU40" s="266" t="s">
        <v>119</v>
      </c>
      <c r="AV40" s="267"/>
      <c r="AW40" s="267"/>
      <c r="AX40" s="267"/>
      <c r="AY40" s="267"/>
      <c r="AZ40" s="267"/>
      <c r="BA40" s="267"/>
      <c r="BB40" s="267"/>
      <c r="BC40" s="267"/>
      <c r="BD40" s="268"/>
      <c r="BE40" s="266" t="s">
        <v>129</v>
      </c>
      <c r="BF40" s="267"/>
      <c r="BG40" s="267"/>
      <c r="BH40" s="267"/>
      <c r="BI40" s="267"/>
      <c r="BJ40" s="267"/>
      <c r="BK40" s="267"/>
      <c r="BL40" s="267"/>
      <c r="BM40" s="267"/>
      <c r="BN40" s="267"/>
      <c r="BO40" s="268"/>
      <c r="BP40" s="266" t="s">
        <v>120</v>
      </c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8"/>
    </row>
    <row r="41" spans="1:80" x14ac:dyDescent="0.2">
      <c r="A41" s="262" t="s">
        <v>111</v>
      </c>
      <c r="B41" s="263"/>
      <c r="C41" s="263"/>
      <c r="D41" s="264"/>
      <c r="E41" s="262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4"/>
      <c r="AJ41" s="262" t="s">
        <v>122</v>
      </c>
      <c r="AK41" s="263"/>
      <c r="AL41" s="263"/>
      <c r="AM41" s="263"/>
      <c r="AN41" s="263"/>
      <c r="AO41" s="263"/>
      <c r="AP41" s="263"/>
      <c r="AQ41" s="263"/>
      <c r="AR41" s="263"/>
      <c r="AS41" s="263"/>
      <c r="AT41" s="264"/>
      <c r="AU41" s="262" t="s">
        <v>130</v>
      </c>
      <c r="AV41" s="263"/>
      <c r="AW41" s="263"/>
      <c r="AX41" s="263"/>
      <c r="AY41" s="263"/>
      <c r="AZ41" s="263"/>
      <c r="BA41" s="263"/>
      <c r="BB41" s="263"/>
      <c r="BC41" s="263"/>
      <c r="BD41" s="264"/>
      <c r="BE41" s="262" t="s">
        <v>131</v>
      </c>
      <c r="BF41" s="263"/>
      <c r="BG41" s="263"/>
      <c r="BH41" s="263"/>
      <c r="BI41" s="263"/>
      <c r="BJ41" s="263"/>
      <c r="BK41" s="263"/>
      <c r="BL41" s="263"/>
      <c r="BM41" s="263"/>
      <c r="BN41" s="263"/>
      <c r="BO41" s="264"/>
      <c r="BP41" s="262" t="s">
        <v>124</v>
      </c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4"/>
    </row>
    <row r="42" spans="1:80" x14ac:dyDescent="0.2">
      <c r="A42" s="262"/>
      <c r="B42" s="263"/>
      <c r="C42" s="263"/>
      <c r="D42" s="264"/>
      <c r="E42" s="262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4"/>
      <c r="AJ42" s="262" t="s">
        <v>132</v>
      </c>
      <c r="AK42" s="263"/>
      <c r="AL42" s="263"/>
      <c r="AM42" s="263"/>
      <c r="AN42" s="263"/>
      <c r="AO42" s="263"/>
      <c r="AP42" s="263"/>
      <c r="AQ42" s="263"/>
      <c r="AR42" s="263"/>
      <c r="AS42" s="263"/>
      <c r="AT42" s="264"/>
      <c r="AU42" s="262" t="s">
        <v>133</v>
      </c>
      <c r="AV42" s="263"/>
      <c r="AW42" s="263"/>
      <c r="AX42" s="263"/>
      <c r="AY42" s="263"/>
      <c r="AZ42" s="263"/>
      <c r="BA42" s="263"/>
      <c r="BB42" s="263"/>
      <c r="BC42" s="263"/>
      <c r="BD42" s="264"/>
      <c r="BE42" s="262" t="s">
        <v>134</v>
      </c>
      <c r="BF42" s="263"/>
      <c r="BG42" s="263"/>
      <c r="BH42" s="263"/>
      <c r="BI42" s="263"/>
      <c r="BJ42" s="263"/>
      <c r="BK42" s="263"/>
      <c r="BL42" s="263"/>
      <c r="BM42" s="263"/>
      <c r="BN42" s="263"/>
      <c r="BO42" s="264"/>
      <c r="BP42" s="262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4"/>
    </row>
    <row r="43" spans="1:80" x14ac:dyDescent="0.2">
      <c r="A43" s="269"/>
      <c r="B43" s="270"/>
      <c r="C43" s="270"/>
      <c r="D43" s="271"/>
      <c r="E43" s="269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1"/>
      <c r="AJ43" s="269" t="s">
        <v>135</v>
      </c>
      <c r="AK43" s="270"/>
      <c r="AL43" s="270"/>
      <c r="AM43" s="270"/>
      <c r="AN43" s="270"/>
      <c r="AO43" s="270"/>
      <c r="AP43" s="270"/>
      <c r="AQ43" s="270"/>
      <c r="AR43" s="270"/>
      <c r="AS43" s="270"/>
      <c r="AT43" s="271"/>
      <c r="AU43" s="269" t="s">
        <v>136</v>
      </c>
      <c r="AV43" s="270"/>
      <c r="AW43" s="270"/>
      <c r="AX43" s="270"/>
      <c r="AY43" s="270"/>
      <c r="AZ43" s="270"/>
      <c r="BA43" s="270"/>
      <c r="BB43" s="270"/>
      <c r="BC43" s="270"/>
      <c r="BD43" s="271"/>
      <c r="BE43" s="269" t="s">
        <v>137</v>
      </c>
      <c r="BF43" s="270"/>
      <c r="BG43" s="270"/>
      <c r="BH43" s="270"/>
      <c r="BI43" s="270"/>
      <c r="BJ43" s="270"/>
      <c r="BK43" s="270"/>
      <c r="BL43" s="270"/>
      <c r="BM43" s="270"/>
      <c r="BN43" s="270"/>
      <c r="BO43" s="271"/>
      <c r="BP43" s="269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70"/>
      <c r="CB43" s="271"/>
    </row>
    <row r="44" spans="1:80" x14ac:dyDescent="0.2">
      <c r="A44" s="269">
        <v>1</v>
      </c>
      <c r="B44" s="270"/>
      <c r="C44" s="270"/>
      <c r="D44" s="271"/>
      <c r="E44" s="269">
        <v>2</v>
      </c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1"/>
      <c r="AJ44" s="269">
        <v>3</v>
      </c>
      <c r="AK44" s="270"/>
      <c r="AL44" s="270"/>
      <c r="AM44" s="270"/>
      <c r="AN44" s="270"/>
      <c r="AO44" s="270"/>
      <c r="AP44" s="270"/>
      <c r="AQ44" s="270"/>
      <c r="AR44" s="270"/>
      <c r="AS44" s="270"/>
      <c r="AT44" s="271"/>
      <c r="AU44" s="269">
        <v>4</v>
      </c>
      <c r="AV44" s="270"/>
      <c r="AW44" s="270"/>
      <c r="AX44" s="270"/>
      <c r="AY44" s="270"/>
      <c r="AZ44" s="270"/>
      <c r="BA44" s="270"/>
      <c r="BB44" s="270"/>
      <c r="BC44" s="270"/>
      <c r="BD44" s="271"/>
      <c r="BE44" s="269">
        <v>5</v>
      </c>
      <c r="BF44" s="270"/>
      <c r="BG44" s="270"/>
      <c r="BH44" s="270"/>
      <c r="BI44" s="270"/>
      <c r="BJ44" s="270"/>
      <c r="BK44" s="270"/>
      <c r="BL44" s="270"/>
      <c r="BM44" s="270"/>
      <c r="BN44" s="270"/>
      <c r="BO44" s="271"/>
      <c r="BP44" s="269">
        <v>6</v>
      </c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1"/>
    </row>
    <row r="45" spans="1:80" x14ac:dyDescent="0.2">
      <c r="A45" s="284">
        <v>1</v>
      </c>
      <c r="B45" s="285"/>
      <c r="C45" s="285"/>
      <c r="D45" s="286"/>
      <c r="E45" s="272" t="s">
        <v>410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4"/>
      <c r="AJ45" s="275"/>
      <c r="AK45" s="276"/>
      <c r="AL45" s="276"/>
      <c r="AM45" s="276"/>
      <c r="AN45" s="276"/>
      <c r="AO45" s="276"/>
      <c r="AP45" s="276"/>
      <c r="AQ45" s="276"/>
      <c r="AR45" s="276"/>
      <c r="AS45" s="276"/>
      <c r="AT45" s="277"/>
      <c r="AU45" s="275"/>
      <c r="AV45" s="276"/>
      <c r="AW45" s="276"/>
      <c r="AX45" s="276"/>
      <c r="AY45" s="276"/>
      <c r="AZ45" s="276"/>
      <c r="BA45" s="276"/>
      <c r="BB45" s="276"/>
      <c r="BC45" s="276"/>
      <c r="BD45" s="277"/>
      <c r="BE45" s="275"/>
      <c r="BF45" s="276"/>
      <c r="BG45" s="276"/>
      <c r="BH45" s="276"/>
      <c r="BI45" s="276"/>
      <c r="BJ45" s="276"/>
      <c r="BK45" s="276"/>
      <c r="BL45" s="276"/>
      <c r="BM45" s="276"/>
      <c r="BN45" s="276"/>
      <c r="BO45" s="277"/>
      <c r="BP45" s="296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8"/>
    </row>
    <row r="46" spans="1:80" hidden="1" x14ac:dyDescent="0.2">
      <c r="A46" s="284"/>
      <c r="B46" s="285"/>
      <c r="C46" s="285"/>
      <c r="D46" s="286"/>
      <c r="E46" s="272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4"/>
      <c r="AJ46" s="275"/>
      <c r="AK46" s="276"/>
      <c r="AL46" s="276"/>
      <c r="AM46" s="276"/>
      <c r="AN46" s="276"/>
      <c r="AO46" s="276"/>
      <c r="AP46" s="276"/>
      <c r="AQ46" s="276"/>
      <c r="AR46" s="276"/>
      <c r="AS46" s="276"/>
      <c r="AT46" s="277"/>
      <c r="AU46" s="275"/>
      <c r="AV46" s="276"/>
      <c r="AW46" s="276"/>
      <c r="AX46" s="276"/>
      <c r="AY46" s="276"/>
      <c r="AZ46" s="276"/>
      <c r="BA46" s="276"/>
      <c r="BB46" s="276"/>
      <c r="BC46" s="276"/>
      <c r="BD46" s="277"/>
      <c r="BE46" s="275"/>
      <c r="BF46" s="276"/>
      <c r="BG46" s="276"/>
      <c r="BH46" s="276"/>
      <c r="BI46" s="276"/>
      <c r="BJ46" s="276"/>
      <c r="BK46" s="276"/>
      <c r="BL46" s="276"/>
      <c r="BM46" s="276"/>
      <c r="BN46" s="276"/>
      <c r="BO46" s="277"/>
      <c r="BP46" s="296"/>
      <c r="BQ46" s="297"/>
      <c r="BR46" s="297"/>
      <c r="BS46" s="297"/>
      <c r="BT46" s="297"/>
      <c r="BU46" s="297"/>
      <c r="BV46" s="297"/>
      <c r="BW46" s="297"/>
      <c r="BX46" s="297"/>
      <c r="BY46" s="297"/>
      <c r="BZ46" s="297"/>
      <c r="CA46" s="297"/>
      <c r="CB46" s="298"/>
    </row>
    <row r="47" spans="1:80" x14ac:dyDescent="0.2">
      <c r="A47" s="284"/>
      <c r="B47" s="285"/>
      <c r="C47" s="285"/>
      <c r="D47" s="286"/>
      <c r="E47" s="305" t="s">
        <v>115</v>
      </c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7"/>
      <c r="AJ47" s="299" t="s">
        <v>22</v>
      </c>
      <c r="AK47" s="300"/>
      <c r="AL47" s="300"/>
      <c r="AM47" s="300"/>
      <c r="AN47" s="300"/>
      <c r="AO47" s="300"/>
      <c r="AP47" s="300"/>
      <c r="AQ47" s="300"/>
      <c r="AR47" s="300"/>
      <c r="AS47" s="300"/>
      <c r="AT47" s="301"/>
      <c r="AU47" s="299" t="s">
        <v>22</v>
      </c>
      <c r="AV47" s="300"/>
      <c r="AW47" s="300"/>
      <c r="AX47" s="300"/>
      <c r="AY47" s="300"/>
      <c r="AZ47" s="300"/>
      <c r="BA47" s="300"/>
      <c r="BB47" s="300"/>
      <c r="BC47" s="300"/>
      <c r="BD47" s="301"/>
      <c r="BE47" s="299" t="s">
        <v>22</v>
      </c>
      <c r="BF47" s="300"/>
      <c r="BG47" s="300"/>
      <c r="BH47" s="300"/>
      <c r="BI47" s="300"/>
      <c r="BJ47" s="300"/>
      <c r="BK47" s="300"/>
      <c r="BL47" s="300"/>
      <c r="BM47" s="300"/>
      <c r="BN47" s="300"/>
      <c r="BO47" s="301"/>
      <c r="BP47" s="302">
        <f>BP45+BP46</f>
        <v>0</v>
      </c>
      <c r="BQ47" s="303"/>
      <c r="BR47" s="303"/>
      <c r="BS47" s="303"/>
      <c r="BT47" s="303"/>
      <c r="BU47" s="303"/>
      <c r="BV47" s="303"/>
      <c r="BW47" s="303"/>
      <c r="BX47" s="303"/>
      <c r="BY47" s="303"/>
      <c r="BZ47" s="303"/>
      <c r="CA47" s="303"/>
      <c r="CB47" s="304"/>
    </row>
    <row r="49" spans="3:20" x14ac:dyDescent="0.2">
      <c r="C49" s="24" t="str">
        <f>'111'!B38</f>
        <v>Директор МОБУООШ №27</v>
      </c>
      <c r="T49" s="24" t="str">
        <f>'111'!D38</f>
        <v>С.Ю.Гуров</v>
      </c>
    </row>
  </sheetData>
  <mergeCells count="198">
    <mergeCell ref="T26:CB26"/>
    <mergeCell ref="A21:D21"/>
    <mergeCell ref="E21:AI21"/>
    <mergeCell ref="AJ21:AW21"/>
    <mergeCell ref="AX21:BF21"/>
    <mergeCell ref="BG21:BO21"/>
    <mergeCell ref="BP21:CB21"/>
    <mergeCell ref="A22:D22"/>
    <mergeCell ref="E22:AI22"/>
    <mergeCell ref="AJ22:AW22"/>
    <mergeCell ref="AX22:BF22"/>
    <mergeCell ref="BG22:BO22"/>
    <mergeCell ref="BP22:CB22"/>
    <mergeCell ref="A24:CB24"/>
    <mergeCell ref="T13:CB13"/>
    <mergeCell ref="A15:D15"/>
    <mergeCell ref="E15:AI15"/>
    <mergeCell ref="AJ15:AW15"/>
    <mergeCell ref="AX15:BF15"/>
    <mergeCell ref="BG15:BO15"/>
    <mergeCell ref="BP15:CB15"/>
    <mergeCell ref="A16:D16"/>
    <mergeCell ref="E16:AI16"/>
    <mergeCell ref="AJ16:AW16"/>
    <mergeCell ref="AX16:BF16"/>
    <mergeCell ref="BG16:BO16"/>
    <mergeCell ref="BP16:CB16"/>
    <mergeCell ref="A44:D44"/>
    <mergeCell ref="E44:AI44"/>
    <mergeCell ref="AJ44:AT44"/>
    <mergeCell ref="AU44:BD44"/>
    <mergeCell ref="BE44:BO44"/>
    <mergeCell ref="BP44:CB44"/>
    <mergeCell ref="BE46:BO46"/>
    <mergeCell ref="BP46:CB46"/>
    <mergeCell ref="A47:D47"/>
    <mergeCell ref="E47:AI47"/>
    <mergeCell ref="AJ47:AT47"/>
    <mergeCell ref="AU47:BD47"/>
    <mergeCell ref="BE47:BO47"/>
    <mergeCell ref="BP47:CB47"/>
    <mergeCell ref="E42:AI42"/>
    <mergeCell ref="AJ42:AT42"/>
    <mergeCell ref="AU42:BD42"/>
    <mergeCell ref="BE42:BO42"/>
    <mergeCell ref="BP42:CB42"/>
    <mergeCell ref="A43:D43"/>
    <mergeCell ref="E43:AI43"/>
    <mergeCell ref="AJ43:AT43"/>
    <mergeCell ref="AU43:BD43"/>
    <mergeCell ref="BE43:BO43"/>
    <mergeCell ref="BP43:CB43"/>
    <mergeCell ref="T37:CB37"/>
    <mergeCell ref="A45:D45"/>
    <mergeCell ref="E45:AI45"/>
    <mergeCell ref="AJ45:AT45"/>
    <mergeCell ref="AU45:BD45"/>
    <mergeCell ref="BE45:BO45"/>
    <mergeCell ref="BP45:CB45"/>
    <mergeCell ref="A46:D46"/>
    <mergeCell ref="E46:AI46"/>
    <mergeCell ref="AJ46:AT46"/>
    <mergeCell ref="AU46:BD46"/>
    <mergeCell ref="A40:D40"/>
    <mergeCell ref="E40:AI40"/>
    <mergeCell ref="AJ40:AT40"/>
    <mergeCell ref="AU40:BD40"/>
    <mergeCell ref="BE40:BO40"/>
    <mergeCell ref="BP40:CB40"/>
    <mergeCell ref="A41:D41"/>
    <mergeCell ref="E41:AI41"/>
    <mergeCell ref="AJ41:AT41"/>
    <mergeCell ref="AU41:BD41"/>
    <mergeCell ref="BE41:BO41"/>
    <mergeCell ref="BP41:CB41"/>
    <mergeCell ref="A42:D42"/>
    <mergeCell ref="AU35:BD35"/>
    <mergeCell ref="BE35:BO35"/>
    <mergeCell ref="BP35:CB35"/>
    <mergeCell ref="A33:D33"/>
    <mergeCell ref="E33:AI33"/>
    <mergeCell ref="AJ33:AT33"/>
    <mergeCell ref="AU33:BD33"/>
    <mergeCell ref="BE33:BO33"/>
    <mergeCell ref="BP33:CB33"/>
    <mergeCell ref="A35:D35"/>
    <mergeCell ref="E35:AI35"/>
    <mergeCell ref="AJ35:AT35"/>
    <mergeCell ref="A32:D32"/>
    <mergeCell ref="E32:AI32"/>
    <mergeCell ref="AJ32:AT32"/>
    <mergeCell ref="AU32:BD32"/>
    <mergeCell ref="BE32:BO32"/>
    <mergeCell ref="BP32:CB32"/>
    <mergeCell ref="A34:D34"/>
    <mergeCell ref="E34:AI34"/>
    <mergeCell ref="AJ34:AT34"/>
    <mergeCell ref="AU34:BD34"/>
    <mergeCell ref="BE34:BO34"/>
    <mergeCell ref="BP34:CB34"/>
    <mergeCell ref="A19:D19"/>
    <mergeCell ref="E19:AI19"/>
    <mergeCell ref="A31:D31"/>
    <mergeCell ref="E31:AI31"/>
    <mergeCell ref="AJ31:AT31"/>
    <mergeCell ref="AU31:BD31"/>
    <mergeCell ref="BE31:BO31"/>
    <mergeCell ref="BP31:CB31"/>
    <mergeCell ref="A30:D30"/>
    <mergeCell ref="E30:AI30"/>
    <mergeCell ref="AJ30:AT30"/>
    <mergeCell ref="AU30:BD30"/>
    <mergeCell ref="BE30:BO30"/>
    <mergeCell ref="BP30:CB30"/>
    <mergeCell ref="AJ19:AW19"/>
    <mergeCell ref="AX19:BF19"/>
    <mergeCell ref="BG19:BO19"/>
    <mergeCell ref="BP19:CB19"/>
    <mergeCell ref="A20:D20"/>
    <mergeCell ref="E20:AI20"/>
    <mergeCell ref="AJ20:AW20"/>
    <mergeCell ref="AX20:BF20"/>
    <mergeCell ref="BG20:BO20"/>
    <mergeCell ref="BP20:CB20"/>
    <mergeCell ref="AX17:BF17"/>
    <mergeCell ref="BG17:BO17"/>
    <mergeCell ref="BP17:CB17"/>
    <mergeCell ref="A18:D18"/>
    <mergeCell ref="E18:AI18"/>
    <mergeCell ref="AJ18:AW18"/>
    <mergeCell ref="AX18:BF18"/>
    <mergeCell ref="BG18:BO18"/>
    <mergeCell ref="BP18:CB18"/>
    <mergeCell ref="A17:D17"/>
    <mergeCell ref="E17:AI17"/>
    <mergeCell ref="AJ17:AW17"/>
    <mergeCell ref="A29:D29"/>
    <mergeCell ref="E29:AI29"/>
    <mergeCell ref="AJ29:AT29"/>
    <mergeCell ref="AU29:BD29"/>
    <mergeCell ref="BE29:BO29"/>
    <mergeCell ref="BP29:CB29"/>
    <mergeCell ref="A28:D28"/>
    <mergeCell ref="E28:AI28"/>
    <mergeCell ref="AJ28:AT28"/>
    <mergeCell ref="AU28:BD28"/>
    <mergeCell ref="BE28:BO28"/>
    <mergeCell ref="BP28:CB28"/>
    <mergeCell ref="A9:D9"/>
    <mergeCell ref="E9:AI9"/>
    <mergeCell ref="AJ9:AW9"/>
    <mergeCell ref="AX9:BF9"/>
    <mergeCell ref="BG9:BO9"/>
    <mergeCell ref="BP9:CB9"/>
    <mergeCell ref="A8:D8"/>
    <mergeCell ref="E8:AI8"/>
    <mergeCell ref="AJ8:AW8"/>
    <mergeCell ref="AX8:BF8"/>
    <mergeCell ref="BG8:BO8"/>
    <mergeCell ref="BP8:CB8"/>
    <mergeCell ref="A10:D10"/>
    <mergeCell ref="E10:AI10"/>
    <mergeCell ref="AJ10:AW10"/>
    <mergeCell ref="AX10:BF10"/>
    <mergeCell ref="BG10:BO10"/>
    <mergeCell ref="BP10:CB10"/>
    <mergeCell ref="A11:D11"/>
    <mergeCell ref="E11:AI11"/>
    <mergeCell ref="AJ11:AW11"/>
    <mergeCell ref="AX11:BF11"/>
    <mergeCell ref="BG11:BO11"/>
    <mergeCell ref="BP11:CB11"/>
    <mergeCell ref="A7:D7"/>
    <mergeCell ref="E7:AI7"/>
    <mergeCell ref="AJ7:AW7"/>
    <mergeCell ref="AX7:BF7"/>
    <mergeCell ref="BG7:BO7"/>
    <mergeCell ref="BP7:CB7"/>
    <mergeCell ref="A6:D6"/>
    <mergeCell ref="E6:AI6"/>
    <mergeCell ref="AJ6:AW6"/>
    <mergeCell ref="AX6:BF6"/>
    <mergeCell ref="BG6:BO6"/>
    <mergeCell ref="BP6:CB6"/>
    <mergeCell ref="A5:D5"/>
    <mergeCell ref="E5:AI5"/>
    <mergeCell ref="AJ5:AW5"/>
    <mergeCell ref="AX5:BF5"/>
    <mergeCell ref="BG5:BO5"/>
    <mergeCell ref="BP5:CB5"/>
    <mergeCell ref="A1:CB1"/>
    <mergeCell ref="T2:CB2"/>
    <mergeCell ref="A4:D4"/>
    <mergeCell ref="E4:AI4"/>
    <mergeCell ref="AJ4:AW4"/>
    <mergeCell ref="AX4:BF4"/>
    <mergeCell ref="BG4:BO4"/>
    <mergeCell ref="BP4:CB4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D66"/>
  <sheetViews>
    <sheetView view="pageBreakPreview" topLeftCell="A16" zoomScale="85" zoomScaleNormal="100" zoomScaleSheetLayoutView="85" workbookViewId="0">
      <selection activeCell="L12" sqref="L12"/>
    </sheetView>
  </sheetViews>
  <sheetFormatPr defaultColWidth="1.140625" defaultRowHeight="12.75" x14ac:dyDescent="0.2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19" width="7.42578125" style="24" bestFit="1" customWidth="1"/>
    <col min="20" max="30" width="1.140625" style="24"/>
    <col min="31" max="31" width="7.42578125" style="24" bestFit="1" customWidth="1"/>
    <col min="32" max="80" width="1.140625" style="24"/>
    <col min="81" max="90" width="13.140625" style="24" customWidth="1"/>
    <col min="91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51" customFormat="1" ht="15.75" x14ac:dyDescent="0.25">
      <c r="A1" s="249" t="s">
        <v>270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0" ht="15.75" x14ac:dyDescent="0.25">
      <c r="A2" s="249" t="s">
        <v>138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</row>
    <row r="3" spans="1:80" ht="15.75" x14ac:dyDescent="0.25">
      <c r="A3" s="249" t="s">
        <v>139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</row>
    <row r="4" spans="1:80" s="25" customFormat="1" ht="8.25" x14ac:dyDescent="0.15"/>
    <row r="5" spans="1:80" x14ac:dyDescent="0.2">
      <c r="A5" s="266" t="s">
        <v>110</v>
      </c>
      <c r="B5" s="267"/>
      <c r="C5" s="267"/>
      <c r="D5" s="268"/>
      <c r="E5" s="266" t="s">
        <v>140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8"/>
      <c r="BE5" s="308" t="s">
        <v>141</v>
      </c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309"/>
      <c r="BQ5" s="266" t="s">
        <v>142</v>
      </c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8"/>
    </row>
    <row r="6" spans="1:80" x14ac:dyDescent="0.2">
      <c r="A6" s="262" t="s">
        <v>111</v>
      </c>
      <c r="B6" s="263"/>
      <c r="C6" s="263"/>
      <c r="D6" s="264"/>
      <c r="E6" s="262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310" t="s">
        <v>143</v>
      </c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2"/>
      <c r="BQ6" s="262" t="s">
        <v>127</v>
      </c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4"/>
    </row>
    <row r="7" spans="1:80" x14ac:dyDescent="0.2">
      <c r="A7" s="262"/>
      <c r="B7" s="263"/>
      <c r="C7" s="263"/>
      <c r="D7" s="264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4"/>
      <c r="BE7" s="310" t="s">
        <v>144</v>
      </c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2"/>
      <c r="BQ7" s="262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4"/>
    </row>
    <row r="8" spans="1:80" x14ac:dyDescent="0.2">
      <c r="A8" s="269"/>
      <c r="B8" s="270"/>
      <c r="C8" s="270"/>
      <c r="D8" s="271"/>
      <c r="E8" s="269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1"/>
      <c r="BE8" s="284" t="s">
        <v>145</v>
      </c>
      <c r="BF8" s="285"/>
      <c r="BG8" s="285"/>
      <c r="BH8" s="285"/>
      <c r="BI8" s="285"/>
      <c r="BJ8" s="285"/>
      <c r="BK8" s="285"/>
      <c r="BL8" s="285"/>
      <c r="BM8" s="285"/>
      <c r="BN8" s="285"/>
      <c r="BO8" s="285"/>
      <c r="BP8" s="286"/>
      <c r="BQ8" s="269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1"/>
    </row>
    <row r="9" spans="1:80" x14ac:dyDescent="0.2">
      <c r="A9" s="290">
        <v>1</v>
      </c>
      <c r="B9" s="291"/>
      <c r="C9" s="291"/>
      <c r="D9" s="292"/>
      <c r="E9" s="290">
        <v>2</v>
      </c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2"/>
      <c r="BE9" s="313">
        <v>3</v>
      </c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5"/>
      <c r="BQ9" s="290">
        <v>4</v>
      </c>
      <c r="BR9" s="291"/>
      <c r="BS9" s="291"/>
      <c r="BT9" s="291"/>
      <c r="BU9" s="291"/>
      <c r="BV9" s="291"/>
      <c r="BW9" s="291"/>
      <c r="BX9" s="291"/>
      <c r="BY9" s="291"/>
      <c r="BZ9" s="291"/>
      <c r="CA9" s="291"/>
      <c r="CB9" s="292"/>
    </row>
    <row r="10" spans="1:80" x14ac:dyDescent="0.2">
      <c r="A10" s="316" t="s">
        <v>109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317"/>
      <c r="BI10" s="317"/>
      <c r="BJ10" s="317"/>
      <c r="BK10" s="317"/>
      <c r="BL10" s="317"/>
      <c r="BM10" s="317"/>
      <c r="BN10" s="317"/>
      <c r="BO10" s="317"/>
      <c r="BP10" s="317"/>
      <c r="BQ10" s="317"/>
      <c r="BR10" s="317"/>
      <c r="BS10" s="317"/>
      <c r="BT10" s="317"/>
      <c r="BU10" s="317"/>
      <c r="BV10" s="317"/>
      <c r="BW10" s="317"/>
      <c r="BX10" s="317"/>
      <c r="BY10" s="317"/>
      <c r="BZ10" s="317"/>
      <c r="CA10" s="317"/>
      <c r="CB10" s="318"/>
    </row>
    <row r="11" spans="1:80" x14ac:dyDescent="0.2">
      <c r="A11" s="313">
        <v>1</v>
      </c>
      <c r="B11" s="314"/>
      <c r="C11" s="314"/>
      <c r="D11" s="315"/>
      <c r="E11" s="319" t="s">
        <v>146</v>
      </c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1"/>
      <c r="BE11" s="313" t="s">
        <v>22</v>
      </c>
      <c r="BF11" s="314"/>
      <c r="BG11" s="314"/>
      <c r="BH11" s="314"/>
      <c r="BI11" s="314"/>
      <c r="BJ11" s="314"/>
      <c r="BK11" s="314"/>
      <c r="BL11" s="314"/>
      <c r="BM11" s="314"/>
      <c r="BN11" s="314"/>
      <c r="BO11" s="314"/>
      <c r="BP11" s="315"/>
      <c r="BQ11" s="296">
        <f>SUM(BQ12:CB13)</f>
        <v>1392640</v>
      </c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8"/>
    </row>
    <row r="12" spans="1:80" x14ac:dyDescent="0.2">
      <c r="A12" s="266" t="s">
        <v>72</v>
      </c>
      <c r="B12" s="267"/>
      <c r="C12" s="267"/>
      <c r="D12" s="268"/>
      <c r="E12" s="322" t="s">
        <v>24</v>
      </c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4"/>
      <c r="BE12" s="325">
        <f>'111'!J17</f>
        <v>6330000</v>
      </c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7"/>
      <c r="BQ12" s="331">
        <f>BE12*22%-1298+1338</f>
        <v>1392640</v>
      </c>
      <c r="BR12" s="334"/>
      <c r="BS12" s="334"/>
      <c r="BT12" s="334"/>
      <c r="BU12" s="334"/>
      <c r="BV12" s="334"/>
      <c r="BW12" s="334"/>
      <c r="BX12" s="334"/>
      <c r="BY12" s="334"/>
      <c r="BZ12" s="334"/>
      <c r="CA12" s="334"/>
      <c r="CB12" s="335"/>
    </row>
    <row r="13" spans="1:80" ht="14.25" customHeight="1" x14ac:dyDescent="0.2">
      <c r="A13" s="269"/>
      <c r="B13" s="270"/>
      <c r="C13" s="270"/>
      <c r="D13" s="271"/>
      <c r="E13" s="336" t="s">
        <v>147</v>
      </c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7"/>
      <c r="AX13" s="337"/>
      <c r="AY13" s="337"/>
      <c r="AZ13" s="337"/>
      <c r="BA13" s="337"/>
      <c r="BB13" s="337"/>
      <c r="BC13" s="337"/>
      <c r="BD13" s="338"/>
      <c r="BE13" s="328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30"/>
      <c r="BQ13" s="278"/>
      <c r="BR13" s="279"/>
      <c r="BS13" s="279"/>
      <c r="BT13" s="279"/>
      <c r="BU13" s="279"/>
      <c r="BV13" s="279"/>
      <c r="BW13" s="279"/>
      <c r="BX13" s="279"/>
      <c r="BY13" s="279"/>
      <c r="BZ13" s="279"/>
      <c r="CA13" s="279"/>
      <c r="CB13" s="280"/>
    </row>
    <row r="14" spans="1:80" x14ac:dyDescent="0.2">
      <c r="A14" s="266">
        <v>2</v>
      </c>
      <c r="B14" s="267"/>
      <c r="C14" s="267"/>
      <c r="D14" s="268"/>
      <c r="E14" s="340" t="s">
        <v>148</v>
      </c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341"/>
      <c r="AX14" s="341"/>
      <c r="AY14" s="341"/>
      <c r="AZ14" s="341"/>
      <c r="BA14" s="341"/>
      <c r="BB14" s="341"/>
      <c r="BC14" s="341"/>
      <c r="BD14" s="342"/>
      <c r="BE14" s="308" t="s">
        <v>22</v>
      </c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309"/>
      <c r="BQ14" s="331">
        <f>SUM(BQ16:CB20)</f>
        <v>196230</v>
      </c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5"/>
    </row>
    <row r="15" spans="1:80" x14ac:dyDescent="0.2">
      <c r="A15" s="269"/>
      <c r="B15" s="270"/>
      <c r="C15" s="270"/>
      <c r="D15" s="271"/>
      <c r="E15" s="272" t="s">
        <v>149</v>
      </c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4"/>
      <c r="BE15" s="284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6"/>
      <c r="BQ15" s="278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80"/>
    </row>
    <row r="16" spans="1:80" x14ac:dyDescent="0.2">
      <c r="A16" s="266" t="s">
        <v>150</v>
      </c>
      <c r="B16" s="267"/>
      <c r="C16" s="267"/>
      <c r="D16" s="268"/>
      <c r="E16" s="322" t="s">
        <v>24</v>
      </c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4"/>
      <c r="BE16" s="339">
        <f>BE12</f>
        <v>6330000</v>
      </c>
      <c r="BF16" s="332"/>
      <c r="BG16" s="332"/>
      <c r="BH16" s="332"/>
      <c r="BI16" s="332"/>
      <c r="BJ16" s="332"/>
      <c r="BK16" s="332"/>
      <c r="BL16" s="332"/>
      <c r="BM16" s="332"/>
      <c r="BN16" s="332"/>
      <c r="BO16" s="332"/>
      <c r="BP16" s="333"/>
      <c r="BQ16" s="331">
        <f>BE16*2.9%</f>
        <v>183570</v>
      </c>
      <c r="BR16" s="334"/>
      <c r="BS16" s="334"/>
      <c r="BT16" s="334"/>
      <c r="BU16" s="334"/>
      <c r="BV16" s="334"/>
      <c r="BW16" s="334"/>
      <c r="BX16" s="334"/>
      <c r="BY16" s="334"/>
      <c r="BZ16" s="334"/>
      <c r="CA16" s="334"/>
      <c r="CB16" s="335"/>
    </row>
    <row r="17" spans="1:82" x14ac:dyDescent="0.2">
      <c r="A17" s="262"/>
      <c r="B17" s="263"/>
      <c r="C17" s="263"/>
      <c r="D17" s="264"/>
      <c r="E17" s="349" t="s">
        <v>151</v>
      </c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1"/>
      <c r="BE17" s="343"/>
      <c r="BF17" s="344"/>
      <c r="BG17" s="344"/>
      <c r="BH17" s="344"/>
      <c r="BI17" s="344"/>
      <c r="BJ17" s="344"/>
      <c r="BK17" s="344"/>
      <c r="BL17" s="344"/>
      <c r="BM17" s="344"/>
      <c r="BN17" s="344"/>
      <c r="BO17" s="344"/>
      <c r="BP17" s="345"/>
      <c r="BQ17" s="346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8"/>
    </row>
    <row r="18" spans="1:82" x14ac:dyDescent="0.2">
      <c r="A18" s="269"/>
      <c r="B18" s="270"/>
      <c r="C18" s="270"/>
      <c r="D18" s="271"/>
      <c r="E18" s="336" t="s">
        <v>152</v>
      </c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8"/>
      <c r="BE18" s="275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7"/>
      <c r="BQ18" s="278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80"/>
    </row>
    <row r="19" spans="1:82" x14ac:dyDescent="0.2">
      <c r="A19" s="266" t="s">
        <v>153</v>
      </c>
      <c r="B19" s="267"/>
      <c r="C19" s="267"/>
      <c r="D19" s="268"/>
      <c r="E19" s="322" t="s">
        <v>154</v>
      </c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4"/>
      <c r="BE19" s="339">
        <f>BE12</f>
        <v>6330000</v>
      </c>
      <c r="BF19" s="332"/>
      <c r="BG19" s="332"/>
      <c r="BH19" s="332"/>
      <c r="BI19" s="332"/>
      <c r="BJ19" s="332"/>
      <c r="BK19" s="332"/>
      <c r="BL19" s="332"/>
      <c r="BM19" s="332"/>
      <c r="BN19" s="332"/>
      <c r="BO19" s="332"/>
      <c r="BP19" s="333"/>
      <c r="BQ19" s="331">
        <f>BE19*0.2%</f>
        <v>12660</v>
      </c>
      <c r="BR19" s="334"/>
      <c r="BS19" s="334"/>
      <c r="BT19" s="334"/>
      <c r="BU19" s="334"/>
      <c r="BV19" s="334"/>
      <c r="BW19" s="334"/>
      <c r="BX19" s="334"/>
      <c r="BY19" s="334"/>
      <c r="BZ19" s="334"/>
      <c r="CA19" s="334"/>
      <c r="CB19" s="335"/>
    </row>
    <row r="20" spans="1:82" x14ac:dyDescent="0.2">
      <c r="A20" s="269"/>
      <c r="B20" s="270"/>
      <c r="C20" s="270"/>
      <c r="D20" s="271"/>
      <c r="E20" s="336" t="s">
        <v>155</v>
      </c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8"/>
      <c r="BE20" s="275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7"/>
      <c r="BQ20" s="278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80"/>
    </row>
    <row r="21" spans="1:82" x14ac:dyDescent="0.2">
      <c r="A21" s="266">
        <v>3</v>
      </c>
      <c r="B21" s="267"/>
      <c r="C21" s="267"/>
      <c r="D21" s="268"/>
      <c r="E21" s="340" t="s">
        <v>156</v>
      </c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  <c r="AW21" s="341"/>
      <c r="AX21" s="341"/>
      <c r="AY21" s="341"/>
      <c r="AZ21" s="341"/>
      <c r="BA21" s="341"/>
      <c r="BB21" s="341"/>
      <c r="BC21" s="341"/>
      <c r="BD21" s="342"/>
      <c r="BE21" s="339">
        <f>BE12</f>
        <v>6330000</v>
      </c>
      <c r="BF21" s="332"/>
      <c r="BG21" s="332"/>
      <c r="BH21" s="332"/>
      <c r="BI21" s="332"/>
      <c r="BJ21" s="332"/>
      <c r="BK21" s="332"/>
      <c r="BL21" s="332"/>
      <c r="BM21" s="332"/>
      <c r="BN21" s="332"/>
      <c r="BO21" s="332"/>
      <c r="BP21" s="333"/>
      <c r="BQ21" s="331">
        <f>BE21*5.1%</f>
        <v>322830</v>
      </c>
      <c r="BR21" s="334"/>
      <c r="BS21" s="334"/>
      <c r="BT21" s="334"/>
      <c r="BU21" s="334"/>
      <c r="BV21" s="334"/>
      <c r="BW21" s="334"/>
      <c r="BX21" s="334"/>
      <c r="BY21" s="334"/>
      <c r="BZ21" s="334"/>
      <c r="CA21" s="334"/>
      <c r="CB21" s="335"/>
      <c r="CD21" s="24">
        <v>1911660</v>
      </c>
    </row>
    <row r="22" spans="1:82" x14ac:dyDescent="0.2">
      <c r="A22" s="269"/>
      <c r="B22" s="270"/>
      <c r="C22" s="270"/>
      <c r="D22" s="271"/>
      <c r="E22" s="272" t="s">
        <v>157</v>
      </c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4"/>
      <c r="BE22" s="275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7"/>
      <c r="BQ22" s="278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80"/>
      <c r="CC22" s="24">
        <v>1911700</v>
      </c>
    </row>
    <row r="23" spans="1:82" s="29" customFormat="1" ht="18.75" customHeight="1" x14ac:dyDescent="0.2">
      <c r="A23" s="352"/>
      <c r="B23" s="353"/>
      <c r="C23" s="353"/>
      <c r="D23" s="354"/>
      <c r="E23" s="305" t="s">
        <v>115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7"/>
      <c r="BE23" s="352" t="s">
        <v>22</v>
      </c>
      <c r="BF23" s="353"/>
      <c r="BG23" s="353"/>
      <c r="BH23" s="353"/>
      <c r="BI23" s="353"/>
      <c r="BJ23" s="353"/>
      <c r="BK23" s="353"/>
      <c r="BL23" s="353"/>
      <c r="BM23" s="353"/>
      <c r="BN23" s="353"/>
      <c r="BO23" s="353"/>
      <c r="BP23" s="354"/>
      <c r="BQ23" s="302">
        <f>ROUND((BQ21+BQ14+BQ11),0)</f>
        <v>1911700</v>
      </c>
      <c r="BR23" s="303">
        <f t="shared" ref="BR23:CB23" si="0">ROUND((BR22+BR18+BR15),-3)-200</f>
        <v>-200</v>
      </c>
      <c r="BS23" s="303">
        <f t="shared" si="0"/>
        <v>-200</v>
      </c>
      <c r="BT23" s="303">
        <f t="shared" si="0"/>
        <v>-200</v>
      </c>
      <c r="BU23" s="303">
        <f t="shared" si="0"/>
        <v>-200</v>
      </c>
      <c r="BV23" s="303">
        <f t="shared" si="0"/>
        <v>-200</v>
      </c>
      <c r="BW23" s="303">
        <f t="shared" si="0"/>
        <v>-200</v>
      </c>
      <c r="BX23" s="303">
        <f t="shared" si="0"/>
        <v>-200</v>
      </c>
      <c r="BY23" s="303">
        <f t="shared" si="0"/>
        <v>-200</v>
      </c>
      <c r="BZ23" s="303">
        <f t="shared" si="0"/>
        <v>-200</v>
      </c>
      <c r="CA23" s="303">
        <f t="shared" si="0"/>
        <v>-200</v>
      </c>
      <c r="CB23" s="304">
        <f t="shared" si="0"/>
        <v>-200</v>
      </c>
      <c r="CC23" s="157">
        <f>CC22-BQ23</f>
        <v>0</v>
      </c>
    </row>
    <row r="24" spans="1:82" s="20" customFormat="1" ht="15.75" x14ac:dyDescent="0.25"/>
    <row r="25" spans="1:82" s="25" customFormat="1" ht="8.25" x14ac:dyDescent="0.15"/>
    <row r="26" spans="1:82" x14ac:dyDescent="0.2">
      <c r="A26" s="266" t="s">
        <v>110</v>
      </c>
      <c r="B26" s="267"/>
      <c r="C26" s="267"/>
      <c r="D26" s="268"/>
      <c r="E26" s="266" t="s">
        <v>140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8"/>
      <c r="BE26" s="308" t="s">
        <v>141</v>
      </c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309"/>
      <c r="BQ26" s="266" t="s">
        <v>142</v>
      </c>
      <c r="BR26" s="267"/>
      <c r="BS26" s="267"/>
      <c r="BT26" s="267"/>
      <c r="BU26" s="267"/>
      <c r="BV26" s="267"/>
      <c r="BW26" s="267"/>
      <c r="BX26" s="267"/>
      <c r="BY26" s="267"/>
      <c r="BZ26" s="267"/>
      <c r="CA26" s="267"/>
      <c r="CB26" s="268"/>
    </row>
    <row r="27" spans="1:82" x14ac:dyDescent="0.2">
      <c r="A27" s="262" t="s">
        <v>111</v>
      </c>
      <c r="B27" s="263"/>
      <c r="C27" s="263"/>
      <c r="D27" s="264"/>
      <c r="E27" s="262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4"/>
      <c r="BE27" s="310" t="s">
        <v>143</v>
      </c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2"/>
      <c r="BQ27" s="262" t="s">
        <v>127</v>
      </c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4"/>
    </row>
    <row r="28" spans="1:82" x14ac:dyDescent="0.2">
      <c r="A28" s="262"/>
      <c r="B28" s="263"/>
      <c r="C28" s="263"/>
      <c r="D28" s="264"/>
      <c r="E28" s="262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4"/>
      <c r="BE28" s="310" t="s">
        <v>144</v>
      </c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2"/>
      <c r="BQ28" s="262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4"/>
    </row>
    <row r="29" spans="1:82" x14ac:dyDescent="0.2">
      <c r="A29" s="269"/>
      <c r="B29" s="270"/>
      <c r="C29" s="270"/>
      <c r="D29" s="271"/>
      <c r="E29" s="269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1"/>
      <c r="BE29" s="284" t="s">
        <v>145</v>
      </c>
      <c r="BF29" s="285"/>
      <c r="BG29" s="285"/>
      <c r="BH29" s="285"/>
      <c r="BI29" s="285"/>
      <c r="BJ29" s="285"/>
      <c r="BK29" s="285"/>
      <c r="BL29" s="285"/>
      <c r="BM29" s="285"/>
      <c r="BN29" s="285"/>
      <c r="BO29" s="285"/>
      <c r="BP29" s="286"/>
      <c r="BQ29" s="269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1"/>
    </row>
    <row r="30" spans="1:82" ht="13.15" x14ac:dyDescent="0.25">
      <c r="A30" s="290">
        <v>1</v>
      </c>
      <c r="B30" s="291"/>
      <c r="C30" s="291"/>
      <c r="D30" s="292"/>
      <c r="E30" s="290">
        <v>2</v>
      </c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2"/>
      <c r="BE30" s="313">
        <v>3</v>
      </c>
      <c r="BF30" s="314"/>
      <c r="BG30" s="314"/>
      <c r="BH30" s="314"/>
      <c r="BI30" s="314"/>
      <c r="BJ30" s="314"/>
      <c r="BK30" s="314"/>
      <c r="BL30" s="314"/>
      <c r="BM30" s="314"/>
      <c r="BN30" s="314"/>
      <c r="BO30" s="314"/>
      <c r="BP30" s="315"/>
      <c r="BQ30" s="290">
        <v>4</v>
      </c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2"/>
    </row>
    <row r="31" spans="1:82" x14ac:dyDescent="0.2">
      <c r="A31" s="316" t="s">
        <v>116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17"/>
      <c r="AQ31" s="317"/>
      <c r="AR31" s="317"/>
      <c r="AS31" s="317"/>
      <c r="AT31" s="317"/>
      <c r="AU31" s="317"/>
      <c r="AV31" s="317"/>
      <c r="AW31" s="317"/>
      <c r="AX31" s="317"/>
      <c r="AY31" s="317"/>
      <c r="AZ31" s="317"/>
      <c r="BA31" s="317"/>
      <c r="BB31" s="317"/>
      <c r="BC31" s="317"/>
      <c r="BD31" s="317"/>
      <c r="BE31" s="317"/>
      <c r="BF31" s="317"/>
      <c r="BG31" s="317"/>
      <c r="BH31" s="317"/>
      <c r="BI31" s="317"/>
      <c r="BJ31" s="317"/>
      <c r="BK31" s="317"/>
      <c r="BL31" s="317"/>
      <c r="BM31" s="317"/>
      <c r="BN31" s="317"/>
      <c r="BO31" s="317"/>
      <c r="BP31" s="317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318"/>
    </row>
    <row r="32" spans="1:82" x14ac:dyDescent="0.2">
      <c r="A32" s="313">
        <v>1</v>
      </c>
      <c r="B32" s="314"/>
      <c r="C32" s="314"/>
      <c r="D32" s="315"/>
      <c r="E32" s="319" t="s">
        <v>146</v>
      </c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1"/>
      <c r="BE32" s="313" t="s">
        <v>22</v>
      </c>
      <c r="BF32" s="314"/>
      <c r="BG32" s="314"/>
      <c r="BH32" s="314"/>
      <c r="BI32" s="314"/>
      <c r="BJ32" s="314"/>
      <c r="BK32" s="314"/>
      <c r="BL32" s="314"/>
      <c r="BM32" s="314"/>
      <c r="BN32" s="314"/>
      <c r="BO32" s="314"/>
      <c r="BP32" s="315"/>
      <c r="BQ32" s="296">
        <f>SUM(BQ33:CB34)</f>
        <v>341064</v>
      </c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8"/>
    </row>
    <row r="33" spans="1:82" x14ac:dyDescent="0.2">
      <c r="A33" s="266" t="s">
        <v>72</v>
      </c>
      <c r="B33" s="267"/>
      <c r="C33" s="267"/>
      <c r="D33" s="268"/>
      <c r="E33" s="322" t="s">
        <v>24</v>
      </c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4"/>
      <c r="BE33" s="331">
        <f>'111'!J27</f>
        <v>1548000</v>
      </c>
      <c r="BF33" s="332"/>
      <c r="BG33" s="332"/>
      <c r="BH33" s="332"/>
      <c r="BI33" s="332"/>
      <c r="BJ33" s="332"/>
      <c r="BK33" s="332"/>
      <c r="BL33" s="332"/>
      <c r="BM33" s="332"/>
      <c r="BN33" s="332"/>
      <c r="BO33" s="332"/>
      <c r="BP33" s="333"/>
      <c r="BQ33" s="331">
        <f>BE33*22%+504</f>
        <v>341064</v>
      </c>
      <c r="BR33" s="334"/>
      <c r="BS33" s="334"/>
      <c r="BT33" s="334"/>
      <c r="BU33" s="334"/>
      <c r="BV33" s="334"/>
      <c r="BW33" s="334"/>
      <c r="BX33" s="334"/>
      <c r="BY33" s="334"/>
      <c r="BZ33" s="334"/>
      <c r="CA33" s="334"/>
      <c r="CB33" s="335"/>
    </row>
    <row r="34" spans="1:82" ht="14.25" customHeight="1" x14ac:dyDescent="0.2">
      <c r="A34" s="269"/>
      <c r="B34" s="270"/>
      <c r="C34" s="270"/>
      <c r="D34" s="271"/>
      <c r="E34" s="336" t="s">
        <v>147</v>
      </c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37"/>
      <c r="BD34" s="338"/>
      <c r="BE34" s="275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7"/>
      <c r="BQ34" s="278"/>
      <c r="BR34" s="279"/>
      <c r="BS34" s="279"/>
      <c r="BT34" s="279"/>
      <c r="BU34" s="279"/>
      <c r="BV34" s="279"/>
      <c r="BW34" s="279"/>
      <c r="BX34" s="279"/>
      <c r="BY34" s="279"/>
      <c r="BZ34" s="279"/>
      <c r="CA34" s="279"/>
      <c r="CB34" s="280"/>
    </row>
    <row r="35" spans="1:82" x14ac:dyDescent="0.2">
      <c r="A35" s="266">
        <v>2</v>
      </c>
      <c r="B35" s="267"/>
      <c r="C35" s="267"/>
      <c r="D35" s="268"/>
      <c r="E35" s="340" t="s">
        <v>148</v>
      </c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2"/>
      <c r="BE35" s="308" t="s">
        <v>22</v>
      </c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309"/>
      <c r="BQ35" s="331">
        <f>SUM(BQ37:CB41)</f>
        <v>47988</v>
      </c>
      <c r="BR35" s="334"/>
      <c r="BS35" s="334"/>
      <c r="BT35" s="334"/>
      <c r="BU35" s="334"/>
      <c r="BV35" s="334"/>
      <c r="BW35" s="334"/>
      <c r="BX35" s="334"/>
      <c r="BY35" s="334"/>
      <c r="BZ35" s="334"/>
      <c r="CA35" s="334"/>
      <c r="CB35" s="335"/>
    </row>
    <row r="36" spans="1:82" x14ac:dyDescent="0.2">
      <c r="A36" s="269"/>
      <c r="B36" s="270"/>
      <c r="C36" s="270"/>
      <c r="D36" s="271"/>
      <c r="E36" s="272" t="s">
        <v>149</v>
      </c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4"/>
      <c r="BE36" s="284"/>
      <c r="BF36" s="285"/>
      <c r="BG36" s="285"/>
      <c r="BH36" s="285"/>
      <c r="BI36" s="285"/>
      <c r="BJ36" s="285"/>
      <c r="BK36" s="285"/>
      <c r="BL36" s="285"/>
      <c r="BM36" s="285"/>
      <c r="BN36" s="285"/>
      <c r="BO36" s="285"/>
      <c r="BP36" s="286"/>
      <c r="BQ36" s="278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80"/>
    </row>
    <row r="37" spans="1:82" x14ac:dyDescent="0.2">
      <c r="A37" s="266" t="s">
        <v>150</v>
      </c>
      <c r="B37" s="267"/>
      <c r="C37" s="267"/>
      <c r="D37" s="268"/>
      <c r="E37" s="322" t="s">
        <v>24</v>
      </c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4"/>
      <c r="BE37" s="339">
        <f>BE33</f>
        <v>1548000</v>
      </c>
      <c r="BF37" s="332"/>
      <c r="BG37" s="332"/>
      <c r="BH37" s="332"/>
      <c r="BI37" s="332"/>
      <c r="BJ37" s="332"/>
      <c r="BK37" s="332"/>
      <c r="BL37" s="332"/>
      <c r="BM37" s="332"/>
      <c r="BN37" s="332"/>
      <c r="BO37" s="332"/>
      <c r="BP37" s="333"/>
      <c r="BQ37" s="331">
        <f>BE37*2.9%</f>
        <v>44892</v>
      </c>
      <c r="BR37" s="334"/>
      <c r="BS37" s="334"/>
      <c r="BT37" s="334"/>
      <c r="BU37" s="334"/>
      <c r="BV37" s="334"/>
      <c r="BW37" s="334"/>
      <c r="BX37" s="334"/>
      <c r="BY37" s="334"/>
      <c r="BZ37" s="334"/>
      <c r="CA37" s="334"/>
      <c r="CB37" s="335"/>
    </row>
    <row r="38" spans="1:82" x14ac:dyDescent="0.2">
      <c r="A38" s="262"/>
      <c r="B38" s="263"/>
      <c r="C38" s="263"/>
      <c r="D38" s="264"/>
      <c r="E38" s="349" t="s">
        <v>151</v>
      </c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1"/>
      <c r="BE38" s="343"/>
      <c r="BF38" s="344"/>
      <c r="BG38" s="344"/>
      <c r="BH38" s="344"/>
      <c r="BI38" s="344"/>
      <c r="BJ38" s="344"/>
      <c r="BK38" s="344"/>
      <c r="BL38" s="344"/>
      <c r="BM38" s="344"/>
      <c r="BN38" s="344"/>
      <c r="BO38" s="344"/>
      <c r="BP38" s="345"/>
      <c r="BQ38" s="346"/>
      <c r="BR38" s="347"/>
      <c r="BS38" s="347"/>
      <c r="BT38" s="347"/>
      <c r="BU38" s="347"/>
      <c r="BV38" s="347"/>
      <c r="BW38" s="347"/>
      <c r="BX38" s="347"/>
      <c r="BY38" s="347"/>
      <c r="BZ38" s="347"/>
      <c r="CA38" s="347"/>
      <c r="CB38" s="348"/>
    </row>
    <row r="39" spans="1:82" x14ac:dyDescent="0.2">
      <c r="A39" s="269"/>
      <c r="B39" s="270"/>
      <c r="C39" s="270"/>
      <c r="D39" s="271"/>
      <c r="E39" s="336" t="s">
        <v>152</v>
      </c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  <c r="BA39" s="337"/>
      <c r="BB39" s="337"/>
      <c r="BC39" s="337"/>
      <c r="BD39" s="338"/>
      <c r="BE39" s="275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7"/>
      <c r="BQ39" s="278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80"/>
    </row>
    <row r="40" spans="1:82" x14ac:dyDescent="0.2">
      <c r="A40" s="266" t="s">
        <v>153</v>
      </c>
      <c r="B40" s="267"/>
      <c r="C40" s="267"/>
      <c r="D40" s="268"/>
      <c r="E40" s="322" t="s">
        <v>154</v>
      </c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4"/>
      <c r="BE40" s="339">
        <f>BE33</f>
        <v>1548000</v>
      </c>
      <c r="BF40" s="332"/>
      <c r="BG40" s="332"/>
      <c r="BH40" s="332"/>
      <c r="BI40" s="332"/>
      <c r="BJ40" s="332"/>
      <c r="BK40" s="332"/>
      <c r="BL40" s="332"/>
      <c r="BM40" s="332"/>
      <c r="BN40" s="332"/>
      <c r="BO40" s="332"/>
      <c r="BP40" s="333"/>
      <c r="BQ40" s="331">
        <f>BE40*0.2%</f>
        <v>3096</v>
      </c>
      <c r="BR40" s="334"/>
      <c r="BS40" s="334"/>
      <c r="BT40" s="334"/>
      <c r="BU40" s="334"/>
      <c r="BV40" s="334"/>
      <c r="BW40" s="334"/>
      <c r="BX40" s="334"/>
      <c r="BY40" s="334"/>
      <c r="BZ40" s="334"/>
      <c r="CA40" s="334"/>
      <c r="CB40" s="335"/>
    </row>
    <row r="41" spans="1:82" x14ac:dyDescent="0.2">
      <c r="A41" s="269"/>
      <c r="B41" s="270"/>
      <c r="C41" s="270"/>
      <c r="D41" s="271"/>
      <c r="E41" s="336" t="s">
        <v>155</v>
      </c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  <c r="BA41" s="337"/>
      <c r="BB41" s="337"/>
      <c r="BC41" s="337"/>
      <c r="BD41" s="338"/>
      <c r="BE41" s="275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7"/>
      <c r="BQ41" s="278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80"/>
    </row>
    <row r="42" spans="1:82" x14ac:dyDescent="0.2">
      <c r="A42" s="266">
        <v>3</v>
      </c>
      <c r="B42" s="267"/>
      <c r="C42" s="267"/>
      <c r="D42" s="268"/>
      <c r="E42" s="340" t="s">
        <v>156</v>
      </c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1"/>
      <c r="AS42" s="341"/>
      <c r="AT42" s="341"/>
      <c r="AU42" s="341"/>
      <c r="AV42" s="341"/>
      <c r="AW42" s="341"/>
      <c r="AX42" s="341"/>
      <c r="AY42" s="341"/>
      <c r="AZ42" s="341"/>
      <c r="BA42" s="341"/>
      <c r="BB42" s="341"/>
      <c r="BC42" s="341"/>
      <c r="BD42" s="342"/>
      <c r="BE42" s="339">
        <f>BE33</f>
        <v>1548000</v>
      </c>
      <c r="BF42" s="332"/>
      <c r="BG42" s="332"/>
      <c r="BH42" s="332"/>
      <c r="BI42" s="332"/>
      <c r="BJ42" s="332"/>
      <c r="BK42" s="332"/>
      <c r="BL42" s="332"/>
      <c r="BM42" s="332"/>
      <c r="BN42" s="332"/>
      <c r="BO42" s="332"/>
      <c r="BP42" s="333"/>
      <c r="BQ42" s="331">
        <f>BE42*5.1%</f>
        <v>78948</v>
      </c>
      <c r="BR42" s="334"/>
      <c r="BS42" s="334"/>
      <c r="BT42" s="334"/>
      <c r="BU42" s="334"/>
      <c r="BV42" s="334"/>
      <c r="BW42" s="334"/>
      <c r="BX42" s="334"/>
      <c r="BY42" s="334"/>
      <c r="BZ42" s="334"/>
      <c r="CA42" s="334"/>
      <c r="CB42" s="335"/>
    </row>
    <row r="43" spans="1:82" x14ac:dyDescent="0.2">
      <c r="A43" s="269"/>
      <c r="B43" s="270"/>
      <c r="C43" s="270"/>
      <c r="D43" s="271"/>
      <c r="E43" s="272" t="s">
        <v>157</v>
      </c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4"/>
      <c r="BE43" s="275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7"/>
      <c r="BQ43" s="278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80"/>
      <c r="CC43" s="24">
        <v>468000</v>
      </c>
      <c r="CD43" s="24">
        <v>1911660</v>
      </c>
    </row>
    <row r="44" spans="1:82" s="29" customFormat="1" ht="18.75" customHeight="1" x14ac:dyDescent="0.2">
      <c r="A44" s="352"/>
      <c r="B44" s="353"/>
      <c r="C44" s="353"/>
      <c r="D44" s="354"/>
      <c r="E44" s="305" t="s">
        <v>115</v>
      </c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7"/>
      <c r="BE44" s="352" t="s">
        <v>22</v>
      </c>
      <c r="BF44" s="353"/>
      <c r="BG44" s="353"/>
      <c r="BH44" s="353"/>
      <c r="BI44" s="353"/>
      <c r="BJ44" s="353"/>
      <c r="BK44" s="353"/>
      <c r="BL44" s="353"/>
      <c r="BM44" s="353"/>
      <c r="BN44" s="353"/>
      <c r="BO44" s="353"/>
      <c r="BP44" s="354"/>
      <c r="BQ44" s="302">
        <f>ROUND((BQ42+BQ35+BQ32),0)</f>
        <v>468000</v>
      </c>
      <c r="BR44" s="303">
        <f t="shared" ref="BR44:CB44" si="1">ROUND((BR43+BR39+BR36),-3)-200</f>
        <v>-200</v>
      </c>
      <c r="BS44" s="303">
        <f t="shared" si="1"/>
        <v>-200</v>
      </c>
      <c r="BT44" s="303">
        <f t="shared" si="1"/>
        <v>-200</v>
      </c>
      <c r="BU44" s="303">
        <f t="shared" si="1"/>
        <v>-200</v>
      </c>
      <c r="BV44" s="303">
        <f t="shared" si="1"/>
        <v>-200</v>
      </c>
      <c r="BW44" s="303">
        <f t="shared" si="1"/>
        <v>-200</v>
      </c>
      <c r="BX44" s="303">
        <f t="shared" si="1"/>
        <v>-200</v>
      </c>
      <c r="BY44" s="303">
        <f t="shared" si="1"/>
        <v>-200</v>
      </c>
      <c r="BZ44" s="303">
        <f t="shared" si="1"/>
        <v>-200</v>
      </c>
      <c r="CA44" s="303">
        <f t="shared" si="1"/>
        <v>-200</v>
      </c>
      <c r="CB44" s="304">
        <f t="shared" si="1"/>
        <v>-200</v>
      </c>
      <c r="CC44" s="157">
        <f>CC43-BQ44</f>
        <v>0</v>
      </c>
    </row>
    <row r="45" spans="1:82" x14ac:dyDescent="0.2">
      <c r="BQ45" s="24" t="s">
        <v>264</v>
      </c>
    </row>
    <row r="46" spans="1:82" x14ac:dyDescent="0.2">
      <c r="A46" s="266" t="s">
        <v>110</v>
      </c>
      <c r="B46" s="267"/>
      <c r="C46" s="267"/>
      <c r="D46" s="268"/>
      <c r="E46" s="266" t="s">
        <v>140</v>
      </c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8"/>
      <c r="BE46" s="308" t="s">
        <v>141</v>
      </c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309"/>
      <c r="BQ46" s="266" t="s">
        <v>142</v>
      </c>
      <c r="BR46" s="267"/>
      <c r="BS46" s="267"/>
      <c r="BT46" s="267"/>
      <c r="BU46" s="267"/>
      <c r="BV46" s="267"/>
      <c r="BW46" s="267"/>
      <c r="BX46" s="267"/>
      <c r="BY46" s="267"/>
      <c r="BZ46" s="267"/>
      <c r="CA46" s="267"/>
      <c r="CB46" s="268"/>
    </row>
    <row r="47" spans="1:82" x14ac:dyDescent="0.2">
      <c r="A47" s="262" t="s">
        <v>111</v>
      </c>
      <c r="B47" s="263"/>
      <c r="C47" s="263"/>
      <c r="D47" s="264"/>
      <c r="E47" s="262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4"/>
      <c r="BE47" s="310" t="s">
        <v>143</v>
      </c>
      <c r="BF47" s="311"/>
      <c r="BG47" s="311"/>
      <c r="BH47" s="311"/>
      <c r="BI47" s="311"/>
      <c r="BJ47" s="311"/>
      <c r="BK47" s="311"/>
      <c r="BL47" s="311"/>
      <c r="BM47" s="311"/>
      <c r="BN47" s="311"/>
      <c r="BO47" s="311"/>
      <c r="BP47" s="312"/>
      <c r="BQ47" s="262" t="s">
        <v>127</v>
      </c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4"/>
    </row>
    <row r="48" spans="1:82" x14ac:dyDescent="0.2">
      <c r="A48" s="262"/>
      <c r="B48" s="263"/>
      <c r="C48" s="263"/>
      <c r="D48" s="264"/>
      <c r="E48" s="262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4"/>
      <c r="BE48" s="310" t="s">
        <v>144</v>
      </c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2"/>
      <c r="BQ48" s="262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4"/>
    </row>
    <row r="49" spans="1:82" x14ac:dyDescent="0.2">
      <c r="A49" s="269"/>
      <c r="B49" s="270"/>
      <c r="C49" s="270"/>
      <c r="D49" s="271"/>
      <c r="E49" s="269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1"/>
      <c r="BE49" s="284" t="s">
        <v>145</v>
      </c>
      <c r="BF49" s="285"/>
      <c r="BG49" s="285"/>
      <c r="BH49" s="285"/>
      <c r="BI49" s="285"/>
      <c r="BJ49" s="285"/>
      <c r="BK49" s="285"/>
      <c r="BL49" s="285"/>
      <c r="BM49" s="285"/>
      <c r="BN49" s="285"/>
      <c r="BO49" s="285"/>
      <c r="BP49" s="286"/>
      <c r="BQ49" s="269"/>
      <c r="BR49" s="270"/>
      <c r="BS49" s="270"/>
      <c r="BT49" s="270"/>
      <c r="BU49" s="270"/>
      <c r="BV49" s="270"/>
      <c r="BW49" s="270"/>
      <c r="BX49" s="270"/>
      <c r="BY49" s="270"/>
      <c r="BZ49" s="270"/>
      <c r="CA49" s="270"/>
      <c r="CB49" s="271"/>
    </row>
    <row r="50" spans="1:82" x14ac:dyDescent="0.2">
      <c r="A50" s="290">
        <v>1</v>
      </c>
      <c r="B50" s="291"/>
      <c r="C50" s="291"/>
      <c r="D50" s="292"/>
      <c r="E50" s="290">
        <v>2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2"/>
      <c r="BE50" s="313">
        <v>3</v>
      </c>
      <c r="BF50" s="314"/>
      <c r="BG50" s="314"/>
      <c r="BH50" s="314"/>
      <c r="BI50" s="314"/>
      <c r="BJ50" s="314"/>
      <c r="BK50" s="314"/>
      <c r="BL50" s="314"/>
      <c r="BM50" s="314"/>
      <c r="BN50" s="314"/>
      <c r="BO50" s="314"/>
      <c r="BP50" s="315"/>
      <c r="BQ50" s="290">
        <v>4</v>
      </c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2"/>
    </row>
    <row r="51" spans="1:82" x14ac:dyDescent="0.2">
      <c r="A51" s="316" t="s">
        <v>391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317"/>
      <c r="AT51" s="317"/>
      <c r="AU51" s="317"/>
      <c r="AV51" s="317"/>
      <c r="AW51" s="317"/>
      <c r="AX51" s="317"/>
      <c r="AY51" s="317"/>
      <c r="AZ51" s="317"/>
      <c r="BA51" s="317"/>
      <c r="BB51" s="317"/>
      <c r="BC51" s="317"/>
      <c r="BD51" s="317"/>
      <c r="BE51" s="317"/>
      <c r="BF51" s="317"/>
      <c r="BG51" s="317"/>
      <c r="BH51" s="317"/>
      <c r="BI51" s="317"/>
      <c r="BJ51" s="317"/>
      <c r="BK51" s="317"/>
      <c r="BL51" s="317"/>
      <c r="BM51" s="317"/>
      <c r="BN51" s="317"/>
      <c r="BO51" s="317"/>
      <c r="BP51" s="317"/>
      <c r="BQ51" s="317"/>
      <c r="BR51" s="317"/>
      <c r="BS51" s="317"/>
      <c r="BT51" s="317"/>
      <c r="BU51" s="317"/>
      <c r="BV51" s="317"/>
      <c r="BW51" s="317"/>
      <c r="BX51" s="317"/>
      <c r="BY51" s="317"/>
      <c r="BZ51" s="317"/>
      <c r="CA51" s="317"/>
      <c r="CB51" s="318"/>
    </row>
    <row r="52" spans="1:82" x14ac:dyDescent="0.2">
      <c r="A52" s="313">
        <v>1</v>
      </c>
      <c r="B52" s="314"/>
      <c r="C52" s="314"/>
      <c r="D52" s="315"/>
      <c r="E52" s="319" t="s">
        <v>146</v>
      </c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0"/>
      <c r="AL52" s="320"/>
      <c r="AM52" s="320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1"/>
      <c r="BE52" s="313" t="s">
        <v>22</v>
      </c>
      <c r="BF52" s="314"/>
      <c r="BG52" s="314"/>
      <c r="BH52" s="314"/>
      <c r="BI52" s="314"/>
      <c r="BJ52" s="314"/>
      <c r="BK52" s="314"/>
      <c r="BL52" s="314"/>
      <c r="BM52" s="314"/>
      <c r="BN52" s="314"/>
      <c r="BO52" s="314"/>
      <c r="BP52" s="315"/>
      <c r="BQ52" s="296">
        <f>SUM(BQ53:CB54)</f>
        <v>0</v>
      </c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8"/>
    </row>
    <row r="53" spans="1:82" x14ac:dyDescent="0.2">
      <c r="A53" s="266" t="s">
        <v>72</v>
      </c>
      <c r="B53" s="267"/>
      <c r="C53" s="267"/>
      <c r="D53" s="268"/>
      <c r="E53" s="322" t="s">
        <v>24</v>
      </c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23"/>
      <c r="AL53" s="323"/>
      <c r="AM53" s="323"/>
      <c r="AN53" s="323"/>
      <c r="AO53" s="323"/>
      <c r="AP53" s="323"/>
      <c r="AQ53" s="323"/>
      <c r="AR53" s="323"/>
      <c r="AS53" s="323"/>
      <c r="AT53" s="323"/>
      <c r="AU53" s="323"/>
      <c r="AV53" s="323"/>
      <c r="AW53" s="323"/>
      <c r="AX53" s="323"/>
      <c r="AY53" s="323"/>
      <c r="AZ53" s="323"/>
      <c r="BA53" s="323"/>
      <c r="BB53" s="323"/>
      <c r="BC53" s="323"/>
      <c r="BD53" s="324"/>
      <c r="BE53" s="331">
        <f>'111'!J36</f>
        <v>0</v>
      </c>
      <c r="BF53" s="332"/>
      <c r="BG53" s="332"/>
      <c r="BH53" s="332"/>
      <c r="BI53" s="332"/>
      <c r="BJ53" s="332"/>
      <c r="BK53" s="332"/>
      <c r="BL53" s="332"/>
      <c r="BM53" s="332"/>
      <c r="BN53" s="332"/>
      <c r="BO53" s="332"/>
      <c r="BP53" s="333"/>
      <c r="BQ53" s="331">
        <f>BE53*22%</f>
        <v>0</v>
      </c>
      <c r="BR53" s="334"/>
      <c r="BS53" s="334"/>
      <c r="BT53" s="334"/>
      <c r="BU53" s="334"/>
      <c r="BV53" s="334"/>
      <c r="BW53" s="334"/>
      <c r="BX53" s="334"/>
      <c r="BY53" s="334"/>
      <c r="BZ53" s="334"/>
      <c r="CA53" s="334"/>
      <c r="CB53" s="335"/>
    </row>
    <row r="54" spans="1:82" x14ac:dyDescent="0.2">
      <c r="A54" s="269"/>
      <c r="B54" s="270"/>
      <c r="C54" s="270"/>
      <c r="D54" s="271"/>
      <c r="E54" s="336" t="s">
        <v>387</v>
      </c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  <c r="AT54" s="337"/>
      <c r="AU54" s="337"/>
      <c r="AV54" s="337"/>
      <c r="AW54" s="337"/>
      <c r="AX54" s="337"/>
      <c r="AY54" s="337"/>
      <c r="AZ54" s="337"/>
      <c r="BA54" s="337"/>
      <c r="BB54" s="337"/>
      <c r="BC54" s="337"/>
      <c r="BD54" s="338"/>
      <c r="BE54" s="275"/>
      <c r="BF54" s="276"/>
      <c r="BG54" s="276"/>
      <c r="BH54" s="276"/>
      <c r="BI54" s="276"/>
      <c r="BJ54" s="276"/>
      <c r="BK54" s="276"/>
      <c r="BL54" s="276"/>
      <c r="BM54" s="276"/>
      <c r="BN54" s="276"/>
      <c r="BO54" s="276"/>
      <c r="BP54" s="277"/>
      <c r="BQ54" s="278"/>
      <c r="BR54" s="279"/>
      <c r="BS54" s="279"/>
      <c r="BT54" s="279"/>
      <c r="BU54" s="279"/>
      <c r="BV54" s="279"/>
      <c r="BW54" s="279"/>
      <c r="BX54" s="279"/>
      <c r="BY54" s="279"/>
      <c r="BZ54" s="279"/>
      <c r="CA54" s="279"/>
      <c r="CB54" s="280"/>
    </row>
    <row r="55" spans="1:82" x14ac:dyDescent="0.2">
      <c r="A55" s="266">
        <v>2</v>
      </c>
      <c r="B55" s="267"/>
      <c r="C55" s="267"/>
      <c r="D55" s="268"/>
      <c r="E55" s="340" t="s">
        <v>148</v>
      </c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341"/>
      <c r="AS55" s="341"/>
      <c r="AT55" s="341"/>
      <c r="AU55" s="341"/>
      <c r="AV55" s="341"/>
      <c r="AW55" s="341"/>
      <c r="AX55" s="341"/>
      <c r="AY55" s="341"/>
      <c r="AZ55" s="341"/>
      <c r="BA55" s="341"/>
      <c r="BB55" s="341"/>
      <c r="BC55" s="341"/>
      <c r="BD55" s="342"/>
      <c r="BE55" s="308" t="s">
        <v>22</v>
      </c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309"/>
      <c r="BQ55" s="331">
        <f>SUM(BQ57:CB61)</f>
        <v>0</v>
      </c>
      <c r="BR55" s="334"/>
      <c r="BS55" s="334"/>
      <c r="BT55" s="334"/>
      <c r="BU55" s="334"/>
      <c r="BV55" s="334"/>
      <c r="BW55" s="334"/>
      <c r="BX55" s="334"/>
      <c r="BY55" s="334"/>
      <c r="BZ55" s="334"/>
      <c r="CA55" s="334"/>
      <c r="CB55" s="335"/>
    </row>
    <row r="56" spans="1:82" x14ac:dyDescent="0.2">
      <c r="A56" s="269"/>
      <c r="B56" s="270"/>
      <c r="C56" s="270"/>
      <c r="D56" s="271"/>
      <c r="E56" s="272" t="s">
        <v>149</v>
      </c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4"/>
      <c r="BE56" s="284"/>
      <c r="BF56" s="285"/>
      <c r="BG56" s="285"/>
      <c r="BH56" s="285"/>
      <c r="BI56" s="285"/>
      <c r="BJ56" s="285"/>
      <c r="BK56" s="285"/>
      <c r="BL56" s="285"/>
      <c r="BM56" s="285"/>
      <c r="BN56" s="285"/>
      <c r="BO56" s="285"/>
      <c r="BP56" s="286"/>
      <c r="BQ56" s="278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80"/>
    </row>
    <row r="57" spans="1:82" x14ac:dyDescent="0.2">
      <c r="A57" s="266" t="s">
        <v>150</v>
      </c>
      <c r="B57" s="267"/>
      <c r="C57" s="267"/>
      <c r="D57" s="268"/>
      <c r="E57" s="322" t="s">
        <v>24</v>
      </c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  <c r="AF57" s="323"/>
      <c r="AG57" s="323"/>
      <c r="AH57" s="323"/>
      <c r="AI57" s="323"/>
      <c r="AJ57" s="323"/>
      <c r="AK57" s="323"/>
      <c r="AL57" s="323"/>
      <c r="AM57" s="323"/>
      <c r="AN57" s="323"/>
      <c r="AO57" s="323"/>
      <c r="AP57" s="323"/>
      <c r="AQ57" s="323"/>
      <c r="AR57" s="323"/>
      <c r="AS57" s="323"/>
      <c r="AT57" s="323"/>
      <c r="AU57" s="323"/>
      <c r="AV57" s="323"/>
      <c r="AW57" s="323"/>
      <c r="AX57" s="323"/>
      <c r="AY57" s="323"/>
      <c r="AZ57" s="323"/>
      <c r="BA57" s="323"/>
      <c r="BB57" s="323"/>
      <c r="BC57" s="323"/>
      <c r="BD57" s="324"/>
      <c r="BE57" s="339">
        <f>BE53</f>
        <v>0</v>
      </c>
      <c r="BF57" s="332"/>
      <c r="BG57" s="332"/>
      <c r="BH57" s="332"/>
      <c r="BI57" s="332"/>
      <c r="BJ57" s="332"/>
      <c r="BK57" s="332"/>
      <c r="BL57" s="332"/>
      <c r="BM57" s="332"/>
      <c r="BN57" s="332"/>
      <c r="BO57" s="332"/>
      <c r="BP57" s="333"/>
      <c r="BQ57" s="331">
        <f>BE57*2.9%</f>
        <v>0</v>
      </c>
      <c r="BR57" s="334"/>
      <c r="BS57" s="334"/>
      <c r="BT57" s="334"/>
      <c r="BU57" s="334"/>
      <c r="BV57" s="334"/>
      <c r="BW57" s="334"/>
      <c r="BX57" s="334"/>
      <c r="BY57" s="334"/>
      <c r="BZ57" s="334"/>
      <c r="CA57" s="334"/>
      <c r="CB57" s="335"/>
    </row>
    <row r="58" spans="1:82" x14ac:dyDescent="0.2">
      <c r="A58" s="262"/>
      <c r="B58" s="263"/>
      <c r="C58" s="263"/>
      <c r="D58" s="264"/>
      <c r="E58" s="349" t="s">
        <v>151</v>
      </c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1"/>
      <c r="BE58" s="343"/>
      <c r="BF58" s="344"/>
      <c r="BG58" s="344"/>
      <c r="BH58" s="344"/>
      <c r="BI58" s="344"/>
      <c r="BJ58" s="344"/>
      <c r="BK58" s="344"/>
      <c r="BL58" s="344"/>
      <c r="BM58" s="344"/>
      <c r="BN58" s="344"/>
      <c r="BO58" s="344"/>
      <c r="BP58" s="345"/>
      <c r="BQ58" s="346"/>
      <c r="BR58" s="347"/>
      <c r="BS58" s="347"/>
      <c r="BT58" s="347"/>
      <c r="BU58" s="347"/>
      <c r="BV58" s="347"/>
      <c r="BW58" s="347"/>
      <c r="BX58" s="347"/>
      <c r="BY58" s="347"/>
      <c r="BZ58" s="347"/>
      <c r="CA58" s="347"/>
      <c r="CB58" s="348"/>
    </row>
    <row r="59" spans="1:82" x14ac:dyDescent="0.2">
      <c r="A59" s="269"/>
      <c r="B59" s="270"/>
      <c r="C59" s="270"/>
      <c r="D59" s="271"/>
      <c r="E59" s="336" t="s">
        <v>388</v>
      </c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337"/>
      <c r="AK59" s="337"/>
      <c r="AL59" s="337"/>
      <c r="AM59" s="337"/>
      <c r="AN59" s="337"/>
      <c r="AO59" s="337"/>
      <c r="AP59" s="337"/>
      <c r="AQ59" s="337"/>
      <c r="AR59" s="337"/>
      <c r="AS59" s="337"/>
      <c r="AT59" s="337"/>
      <c r="AU59" s="337"/>
      <c r="AV59" s="337"/>
      <c r="AW59" s="337"/>
      <c r="AX59" s="337"/>
      <c r="AY59" s="337"/>
      <c r="AZ59" s="337"/>
      <c r="BA59" s="337"/>
      <c r="BB59" s="337"/>
      <c r="BC59" s="337"/>
      <c r="BD59" s="338"/>
      <c r="BE59" s="275"/>
      <c r="BF59" s="276"/>
      <c r="BG59" s="276"/>
      <c r="BH59" s="276"/>
      <c r="BI59" s="276"/>
      <c r="BJ59" s="276"/>
      <c r="BK59" s="276"/>
      <c r="BL59" s="276"/>
      <c r="BM59" s="276"/>
      <c r="BN59" s="276"/>
      <c r="BO59" s="276"/>
      <c r="BP59" s="277"/>
      <c r="BQ59" s="278"/>
      <c r="BR59" s="279"/>
      <c r="BS59" s="279"/>
      <c r="BT59" s="279"/>
      <c r="BU59" s="279"/>
      <c r="BV59" s="279"/>
      <c r="BW59" s="279"/>
      <c r="BX59" s="279"/>
      <c r="BY59" s="279"/>
      <c r="BZ59" s="279"/>
      <c r="CA59" s="279"/>
      <c r="CB59" s="280"/>
    </row>
    <row r="60" spans="1:82" x14ac:dyDescent="0.2">
      <c r="A60" s="266" t="s">
        <v>153</v>
      </c>
      <c r="B60" s="267"/>
      <c r="C60" s="267"/>
      <c r="D60" s="268"/>
      <c r="E60" s="322" t="s">
        <v>154</v>
      </c>
      <c r="F60" s="323"/>
      <c r="G60" s="323"/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32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  <c r="AC60" s="323"/>
      <c r="AD60" s="323"/>
      <c r="AE60" s="323"/>
      <c r="AF60" s="323"/>
      <c r="AG60" s="323"/>
      <c r="AH60" s="323"/>
      <c r="AI60" s="323"/>
      <c r="AJ60" s="323"/>
      <c r="AK60" s="323"/>
      <c r="AL60" s="323"/>
      <c r="AM60" s="323"/>
      <c r="AN60" s="323"/>
      <c r="AO60" s="323"/>
      <c r="AP60" s="323"/>
      <c r="AQ60" s="323"/>
      <c r="AR60" s="323"/>
      <c r="AS60" s="323"/>
      <c r="AT60" s="323"/>
      <c r="AU60" s="323"/>
      <c r="AV60" s="323"/>
      <c r="AW60" s="323"/>
      <c r="AX60" s="323"/>
      <c r="AY60" s="323"/>
      <c r="AZ60" s="323"/>
      <c r="BA60" s="323"/>
      <c r="BB60" s="323"/>
      <c r="BC60" s="323"/>
      <c r="BD60" s="324"/>
      <c r="BE60" s="339">
        <f>BE53</f>
        <v>0</v>
      </c>
      <c r="BF60" s="332"/>
      <c r="BG60" s="332"/>
      <c r="BH60" s="332"/>
      <c r="BI60" s="332"/>
      <c r="BJ60" s="332"/>
      <c r="BK60" s="332"/>
      <c r="BL60" s="332"/>
      <c r="BM60" s="332"/>
      <c r="BN60" s="332"/>
      <c r="BO60" s="332"/>
      <c r="BP60" s="333"/>
      <c r="BQ60" s="331">
        <f>BE60*0.2%</f>
        <v>0</v>
      </c>
      <c r="BR60" s="334"/>
      <c r="BS60" s="334"/>
      <c r="BT60" s="334"/>
      <c r="BU60" s="334"/>
      <c r="BV60" s="334"/>
      <c r="BW60" s="334"/>
      <c r="BX60" s="334"/>
      <c r="BY60" s="334"/>
      <c r="BZ60" s="334"/>
      <c r="CA60" s="334"/>
      <c r="CB60" s="335"/>
    </row>
    <row r="61" spans="1:82" x14ac:dyDescent="0.2">
      <c r="A61" s="269"/>
      <c r="B61" s="270"/>
      <c r="C61" s="270"/>
      <c r="D61" s="271"/>
      <c r="E61" s="336" t="s">
        <v>389</v>
      </c>
      <c r="F61" s="337"/>
      <c r="G61" s="337"/>
      <c r="H61" s="337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  <c r="AM61" s="337"/>
      <c r="AN61" s="337"/>
      <c r="AO61" s="337"/>
      <c r="AP61" s="337"/>
      <c r="AQ61" s="337"/>
      <c r="AR61" s="337"/>
      <c r="AS61" s="337"/>
      <c r="AT61" s="337"/>
      <c r="AU61" s="337"/>
      <c r="AV61" s="337"/>
      <c r="AW61" s="337"/>
      <c r="AX61" s="337"/>
      <c r="AY61" s="337"/>
      <c r="AZ61" s="337"/>
      <c r="BA61" s="337"/>
      <c r="BB61" s="337"/>
      <c r="BC61" s="337"/>
      <c r="BD61" s="338"/>
      <c r="BE61" s="275"/>
      <c r="BF61" s="276"/>
      <c r="BG61" s="276"/>
      <c r="BH61" s="276"/>
      <c r="BI61" s="276"/>
      <c r="BJ61" s="276"/>
      <c r="BK61" s="276"/>
      <c r="BL61" s="276"/>
      <c r="BM61" s="276"/>
      <c r="BN61" s="276"/>
      <c r="BO61" s="276"/>
      <c r="BP61" s="277"/>
      <c r="BQ61" s="278"/>
      <c r="BR61" s="279"/>
      <c r="BS61" s="279"/>
      <c r="BT61" s="279"/>
      <c r="BU61" s="279"/>
      <c r="BV61" s="279"/>
      <c r="BW61" s="279"/>
      <c r="BX61" s="279"/>
      <c r="BY61" s="279"/>
      <c r="BZ61" s="279"/>
      <c r="CA61" s="279"/>
      <c r="CB61" s="280"/>
    </row>
    <row r="62" spans="1:82" x14ac:dyDescent="0.2">
      <c r="A62" s="266">
        <v>3</v>
      </c>
      <c r="B62" s="267"/>
      <c r="C62" s="267"/>
      <c r="D62" s="268"/>
      <c r="E62" s="340" t="s">
        <v>156</v>
      </c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1"/>
      <c r="AJ62" s="341"/>
      <c r="AK62" s="341"/>
      <c r="AL62" s="341"/>
      <c r="AM62" s="341"/>
      <c r="AN62" s="341"/>
      <c r="AO62" s="341"/>
      <c r="AP62" s="341"/>
      <c r="AQ62" s="341"/>
      <c r="AR62" s="341"/>
      <c r="AS62" s="341"/>
      <c r="AT62" s="341"/>
      <c r="AU62" s="341"/>
      <c r="AV62" s="341"/>
      <c r="AW62" s="341"/>
      <c r="AX62" s="341"/>
      <c r="AY62" s="341"/>
      <c r="AZ62" s="341"/>
      <c r="BA62" s="341"/>
      <c r="BB62" s="341"/>
      <c r="BC62" s="341"/>
      <c r="BD62" s="342"/>
      <c r="BE62" s="339">
        <f>BE53</f>
        <v>0</v>
      </c>
      <c r="BF62" s="332"/>
      <c r="BG62" s="332"/>
      <c r="BH62" s="332"/>
      <c r="BI62" s="332"/>
      <c r="BJ62" s="332"/>
      <c r="BK62" s="332"/>
      <c r="BL62" s="332"/>
      <c r="BM62" s="332"/>
      <c r="BN62" s="332"/>
      <c r="BO62" s="332"/>
      <c r="BP62" s="333"/>
      <c r="BQ62" s="331">
        <f>BE62*5.1%</f>
        <v>0</v>
      </c>
      <c r="BR62" s="334"/>
      <c r="BS62" s="334"/>
      <c r="BT62" s="334"/>
      <c r="BU62" s="334"/>
      <c r="BV62" s="334"/>
      <c r="BW62" s="334"/>
      <c r="BX62" s="334"/>
      <c r="BY62" s="334"/>
      <c r="BZ62" s="334"/>
      <c r="CA62" s="334"/>
      <c r="CB62" s="335"/>
    </row>
    <row r="63" spans="1:82" x14ac:dyDescent="0.2">
      <c r="A63" s="269"/>
      <c r="B63" s="270"/>
      <c r="C63" s="270"/>
      <c r="D63" s="271"/>
      <c r="E63" s="272" t="s">
        <v>390</v>
      </c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4"/>
      <c r="BE63" s="275"/>
      <c r="BF63" s="276"/>
      <c r="BG63" s="276"/>
      <c r="BH63" s="276"/>
      <c r="BI63" s="276"/>
      <c r="BJ63" s="276"/>
      <c r="BK63" s="276"/>
      <c r="BL63" s="276"/>
      <c r="BM63" s="276"/>
      <c r="BN63" s="276"/>
      <c r="BO63" s="276"/>
      <c r="BP63" s="277"/>
      <c r="BQ63" s="278"/>
      <c r="BR63" s="279"/>
      <c r="BS63" s="279"/>
      <c r="BT63" s="279"/>
      <c r="BU63" s="279"/>
      <c r="BV63" s="279"/>
      <c r="BW63" s="279"/>
      <c r="BX63" s="279"/>
      <c r="BY63" s="279"/>
      <c r="BZ63" s="279"/>
      <c r="CA63" s="279"/>
      <c r="CB63" s="280"/>
      <c r="CC63" s="24">
        <v>145400</v>
      </c>
      <c r="CD63" s="24">
        <v>1911660</v>
      </c>
    </row>
    <row r="64" spans="1:82" x14ac:dyDescent="0.2">
      <c r="A64" s="352"/>
      <c r="B64" s="353"/>
      <c r="C64" s="353"/>
      <c r="D64" s="354"/>
      <c r="E64" s="305" t="s">
        <v>115</v>
      </c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7"/>
      <c r="BE64" s="352" t="s">
        <v>22</v>
      </c>
      <c r="BF64" s="353"/>
      <c r="BG64" s="353"/>
      <c r="BH64" s="353"/>
      <c r="BI64" s="353"/>
      <c r="BJ64" s="353"/>
      <c r="BK64" s="353"/>
      <c r="BL64" s="353"/>
      <c r="BM64" s="353"/>
      <c r="BN64" s="353"/>
      <c r="BO64" s="353"/>
      <c r="BP64" s="354"/>
      <c r="BQ64" s="302">
        <f>ROUND((BQ62+BQ55+BQ52),0)</f>
        <v>0</v>
      </c>
      <c r="BR64" s="303">
        <f t="shared" ref="BR64" si="2">ROUND((BR63+BR59+BR56),-3)-200</f>
        <v>-200</v>
      </c>
      <c r="BS64" s="303">
        <f t="shared" ref="BS64" si="3">ROUND((BS63+BS59+BS56),-3)-200</f>
        <v>-200</v>
      </c>
      <c r="BT64" s="303">
        <f t="shared" ref="BT64" si="4">ROUND((BT63+BT59+BT56),-3)-200</f>
        <v>-200</v>
      </c>
      <c r="BU64" s="303">
        <f t="shared" ref="BU64" si="5">ROUND((BU63+BU59+BU56),-3)-200</f>
        <v>-200</v>
      </c>
      <c r="BV64" s="303">
        <f t="shared" ref="BV64" si="6">ROUND((BV63+BV59+BV56),-3)-200</f>
        <v>-200</v>
      </c>
      <c r="BW64" s="303">
        <f t="shared" ref="BW64" si="7">ROUND((BW63+BW59+BW56),-3)-200</f>
        <v>-200</v>
      </c>
      <c r="BX64" s="303">
        <f t="shared" ref="BX64" si="8">ROUND((BX63+BX59+BX56),-3)-200</f>
        <v>-200</v>
      </c>
      <c r="BY64" s="303">
        <f t="shared" ref="BY64" si="9">ROUND((BY63+BY59+BY56),-3)-200</f>
        <v>-200</v>
      </c>
      <c r="BZ64" s="303">
        <f t="shared" ref="BZ64" si="10">ROUND((BZ63+BZ59+BZ56),-3)-200</f>
        <v>-200</v>
      </c>
      <c r="CA64" s="303">
        <f t="shared" ref="CA64" si="11">ROUND((CA63+CA59+CA56),-3)-200</f>
        <v>-200</v>
      </c>
      <c r="CB64" s="304">
        <f t="shared" ref="CB64" si="12">ROUND((CB63+CB59+CB56),-3)-200</f>
        <v>-200</v>
      </c>
      <c r="CC64" s="62">
        <f>CC63-BQ64</f>
        <v>145400</v>
      </c>
    </row>
    <row r="66" spans="3:19" x14ac:dyDescent="0.2">
      <c r="C66" s="24" t="str">
        <f>'112'!C49</f>
        <v>Директор МОБУООШ №27</v>
      </c>
      <c r="S66" s="24" t="str">
        <f>'112'!T49</f>
        <v>С.Ю.Гуров</v>
      </c>
    </row>
  </sheetData>
  <mergeCells count="168">
    <mergeCell ref="A64:D64"/>
    <mergeCell ref="E64:BD64"/>
    <mergeCell ref="BE64:BP64"/>
    <mergeCell ref="BQ64:CB64"/>
    <mergeCell ref="A60:D61"/>
    <mergeCell ref="E60:BD60"/>
    <mergeCell ref="BE60:BP61"/>
    <mergeCell ref="BQ60:CB61"/>
    <mergeCell ref="E61:BD61"/>
    <mergeCell ref="A62:D63"/>
    <mergeCell ref="E62:BD62"/>
    <mergeCell ref="BE62:BP63"/>
    <mergeCell ref="BQ62:CB63"/>
    <mergeCell ref="E63:BD63"/>
    <mergeCell ref="A55:D56"/>
    <mergeCell ref="E55:BD55"/>
    <mergeCell ref="BE55:BP56"/>
    <mergeCell ref="BQ55:CB56"/>
    <mergeCell ref="E56:BD56"/>
    <mergeCell ref="A57:D59"/>
    <mergeCell ref="E57:BD57"/>
    <mergeCell ref="BE57:BP59"/>
    <mergeCell ref="BQ57:CB59"/>
    <mergeCell ref="E58:BD58"/>
    <mergeCell ref="E59:BD59"/>
    <mergeCell ref="A52:D52"/>
    <mergeCell ref="E52:BD52"/>
    <mergeCell ref="BE52:BP52"/>
    <mergeCell ref="BQ52:CB52"/>
    <mergeCell ref="A53:D54"/>
    <mergeCell ref="E53:BD53"/>
    <mergeCell ref="BE53:BP54"/>
    <mergeCell ref="BQ53:CB54"/>
    <mergeCell ref="E54:BD54"/>
    <mergeCell ref="A49:D49"/>
    <mergeCell ref="E49:BD49"/>
    <mergeCell ref="BE49:BP49"/>
    <mergeCell ref="BQ49:CB49"/>
    <mergeCell ref="A50:D50"/>
    <mergeCell ref="E50:BD50"/>
    <mergeCell ref="BE50:BP50"/>
    <mergeCell ref="BQ50:CB50"/>
    <mergeCell ref="A51:CB51"/>
    <mergeCell ref="A46:D46"/>
    <mergeCell ref="E46:BD46"/>
    <mergeCell ref="BE46:BP46"/>
    <mergeCell ref="BQ46:CB46"/>
    <mergeCell ref="A47:D47"/>
    <mergeCell ref="E47:BD47"/>
    <mergeCell ref="BE47:BP47"/>
    <mergeCell ref="BQ47:CB47"/>
    <mergeCell ref="A48:D48"/>
    <mergeCell ref="E48:BD48"/>
    <mergeCell ref="BE48:BP48"/>
    <mergeCell ref="BQ48:CB48"/>
    <mergeCell ref="A23:D23"/>
    <mergeCell ref="E23:BD23"/>
    <mergeCell ref="BE23:BP23"/>
    <mergeCell ref="BQ23:CB23"/>
    <mergeCell ref="A19:D20"/>
    <mergeCell ref="E19:BD19"/>
    <mergeCell ref="BE19:BP20"/>
    <mergeCell ref="BQ19:CB20"/>
    <mergeCell ref="E20:BD20"/>
    <mergeCell ref="A21:D22"/>
    <mergeCell ref="E21:BD21"/>
    <mergeCell ref="BE21:BP22"/>
    <mergeCell ref="BQ21:CB22"/>
    <mergeCell ref="E22:BD22"/>
    <mergeCell ref="BQ12:CB13"/>
    <mergeCell ref="E13:BD13"/>
    <mergeCell ref="A14:D15"/>
    <mergeCell ref="E14:BD14"/>
    <mergeCell ref="BE14:BP15"/>
    <mergeCell ref="BQ14:CB15"/>
    <mergeCell ref="E15:BD15"/>
    <mergeCell ref="A16:D18"/>
    <mergeCell ref="E16:BD16"/>
    <mergeCell ref="BE16:BP18"/>
    <mergeCell ref="BQ16:CB18"/>
    <mergeCell ref="E17:BD17"/>
    <mergeCell ref="E18:BD18"/>
    <mergeCell ref="A42:D43"/>
    <mergeCell ref="E42:BD42"/>
    <mergeCell ref="BE42:BP43"/>
    <mergeCell ref="BQ42:CB43"/>
    <mergeCell ref="E43:BD43"/>
    <mergeCell ref="A44:D44"/>
    <mergeCell ref="E44:BD44"/>
    <mergeCell ref="BE44:BP44"/>
    <mergeCell ref="BQ44:CB44"/>
    <mergeCell ref="E39:BD39"/>
    <mergeCell ref="A40:D41"/>
    <mergeCell ref="E40:BD40"/>
    <mergeCell ref="BE40:BP41"/>
    <mergeCell ref="BQ40:CB41"/>
    <mergeCell ref="E41:BD41"/>
    <mergeCell ref="A35:D36"/>
    <mergeCell ref="E35:BD35"/>
    <mergeCell ref="BE35:BP36"/>
    <mergeCell ref="BQ35:CB36"/>
    <mergeCell ref="E36:BD36"/>
    <mergeCell ref="A37:D39"/>
    <mergeCell ref="E37:BD37"/>
    <mergeCell ref="BE37:BP39"/>
    <mergeCell ref="BQ37:CB39"/>
    <mergeCell ref="E38:BD38"/>
    <mergeCell ref="A31:CB31"/>
    <mergeCell ref="A32:D32"/>
    <mergeCell ref="E32:BD32"/>
    <mergeCell ref="BE32:BP32"/>
    <mergeCell ref="BQ32:CB32"/>
    <mergeCell ref="A33:D34"/>
    <mergeCell ref="E33:BD33"/>
    <mergeCell ref="BE33:BP34"/>
    <mergeCell ref="BQ33:CB34"/>
    <mergeCell ref="E34:BD34"/>
    <mergeCell ref="A29:D29"/>
    <mergeCell ref="E29:BD29"/>
    <mergeCell ref="BE29:BP29"/>
    <mergeCell ref="BQ29:CB29"/>
    <mergeCell ref="A30:D30"/>
    <mergeCell ref="E30:BD30"/>
    <mergeCell ref="BE30:BP30"/>
    <mergeCell ref="BQ30:CB30"/>
    <mergeCell ref="A27:D27"/>
    <mergeCell ref="E27:BD27"/>
    <mergeCell ref="BE27:BP27"/>
    <mergeCell ref="BQ27:CB27"/>
    <mergeCell ref="A28:D28"/>
    <mergeCell ref="E28:BD28"/>
    <mergeCell ref="BE28:BP28"/>
    <mergeCell ref="BQ28:CB28"/>
    <mergeCell ref="A26:D26"/>
    <mergeCell ref="E26:BD26"/>
    <mergeCell ref="BE26:BP26"/>
    <mergeCell ref="BQ26:CB26"/>
    <mergeCell ref="A7:D7"/>
    <mergeCell ref="E7:BD7"/>
    <mergeCell ref="BE7:BP7"/>
    <mergeCell ref="BQ7:CB7"/>
    <mergeCell ref="A8:D8"/>
    <mergeCell ref="E8:BD8"/>
    <mergeCell ref="BE8:BP8"/>
    <mergeCell ref="BQ8:CB8"/>
    <mergeCell ref="A9:D9"/>
    <mergeCell ref="E9:BD9"/>
    <mergeCell ref="BE9:BP9"/>
    <mergeCell ref="BQ9:CB9"/>
    <mergeCell ref="A10:CB10"/>
    <mergeCell ref="A11:D11"/>
    <mergeCell ref="E11:BD11"/>
    <mergeCell ref="BE11:BP11"/>
    <mergeCell ref="BQ11:CB11"/>
    <mergeCell ref="A12:D13"/>
    <mergeCell ref="E12:BD12"/>
    <mergeCell ref="BE12:BP13"/>
    <mergeCell ref="A1:CB1"/>
    <mergeCell ref="A6:D6"/>
    <mergeCell ref="A2:CB2"/>
    <mergeCell ref="A3:CB3"/>
    <mergeCell ref="A5:D5"/>
    <mergeCell ref="E5:BD5"/>
    <mergeCell ref="BE5:BP5"/>
    <mergeCell ref="BQ5:CB5"/>
    <mergeCell ref="E6:BD6"/>
    <mergeCell ref="BE6:BP6"/>
    <mergeCell ref="BQ6:CB6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I65"/>
  <sheetViews>
    <sheetView view="pageBreakPreview" zoomScaleNormal="100" zoomScaleSheetLayoutView="100" workbookViewId="0">
      <selection activeCell="L12" sqref="L12"/>
    </sheetView>
  </sheetViews>
  <sheetFormatPr defaultColWidth="1.140625" defaultRowHeight="12.75" x14ac:dyDescent="0.2"/>
  <cols>
    <col min="1" max="1" width="6.28515625" style="34" customWidth="1"/>
    <col min="2" max="4" width="1.140625" style="34"/>
    <col min="5" max="30" width="1.140625" style="24"/>
    <col min="31" max="31" width="9" style="24" customWidth="1"/>
    <col min="32" max="80" width="1.140625" style="24"/>
    <col min="81" max="81" width="13.28515625" style="24" customWidth="1"/>
    <col min="82" max="94" width="9.42578125" style="24" customWidth="1"/>
    <col min="95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6" width="1.140625" style="24"/>
    <col min="337" max="337" width="26.140625" style="24" customWidth="1"/>
    <col min="338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2" width="1.140625" style="24"/>
    <col min="593" max="593" width="26.140625" style="24" customWidth="1"/>
    <col min="594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8" width="1.140625" style="24"/>
    <col min="849" max="849" width="26.140625" style="24" customWidth="1"/>
    <col min="850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4" width="1.140625" style="24"/>
    <col min="1105" max="1105" width="26.140625" style="24" customWidth="1"/>
    <col min="1106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0" width="1.140625" style="24"/>
    <col min="1361" max="1361" width="26.140625" style="24" customWidth="1"/>
    <col min="1362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6" width="1.140625" style="24"/>
    <col min="1617" max="1617" width="26.140625" style="24" customWidth="1"/>
    <col min="1618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2" width="1.140625" style="24"/>
    <col min="1873" max="1873" width="26.140625" style="24" customWidth="1"/>
    <col min="1874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8" width="1.140625" style="24"/>
    <col min="2129" max="2129" width="26.140625" style="24" customWidth="1"/>
    <col min="2130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4" width="1.140625" style="24"/>
    <col min="2385" max="2385" width="26.140625" style="24" customWidth="1"/>
    <col min="2386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0" width="1.140625" style="24"/>
    <col min="2641" max="2641" width="26.140625" style="24" customWidth="1"/>
    <col min="2642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6" width="1.140625" style="24"/>
    <col min="2897" max="2897" width="26.140625" style="24" customWidth="1"/>
    <col min="2898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2" width="1.140625" style="24"/>
    <col min="3153" max="3153" width="26.140625" style="24" customWidth="1"/>
    <col min="3154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8" width="1.140625" style="24"/>
    <col min="3409" max="3409" width="26.140625" style="24" customWidth="1"/>
    <col min="3410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4" width="1.140625" style="24"/>
    <col min="3665" max="3665" width="26.140625" style="24" customWidth="1"/>
    <col min="3666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0" width="1.140625" style="24"/>
    <col min="3921" max="3921" width="26.140625" style="24" customWidth="1"/>
    <col min="3922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6" width="1.140625" style="24"/>
    <col min="4177" max="4177" width="26.140625" style="24" customWidth="1"/>
    <col min="4178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2" width="1.140625" style="24"/>
    <col min="4433" max="4433" width="26.140625" style="24" customWidth="1"/>
    <col min="4434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8" width="1.140625" style="24"/>
    <col min="4689" max="4689" width="26.140625" style="24" customWidth="1"/>
    <col min="4690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4" width="1.140625" style="24"/>
    <col min="4945" max="4945" width="26.140625" style="24" customWidth="1"/>
    <col min="4946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0" width="1.140625" style="24"/>
    <col min="5201" max="5201" width="26.140625" style="24" customWidth="1"/>
    <col min="5202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6" width="1.140625" style="24"/>
    <col min="5457" max="5457" width="26.140625" style="24" customWidth="1"/>
    <col min="5458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2" width="1.140625" style="24"/>
    <col min="5713" max="5713" width="26.140625" style="24" customWidth="1"/>
    <col min="5714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8" width="1.140625" style="24"/>
    <col min="5969" max="5969" width="26.140625" style="24" customWidth="1"/>
    <col min="5970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4" width="1.140625" style="24"/>
    <col min="6225" max="6225" width="26.140625" style="24" customWidth="1"/>
    <col min="6226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0" width="1.140625" style="24"/>
    <col min="6481" max="6481" width="26.140625" style="24" customWidth="1"/>
    <col min="6482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6" width="1.140625" style="24"/>
    <col min="6737" max="6737" width="26.140625" style="24" customWidth="1"/>
    <col min="6738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2" width="1.140625" style="24"/>
    <col min="6993" max="6993" width="26.140625" style="24" customWidth="1"/>
    <col min="6994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8" width="1.140625" style="24"/>
    <col min="7249" max="7249" width="26.140625" style="24" customWidth="1"/>
    <col min="7250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4" width="1.140625" style="24"/>
    <col min="7505" max="7505" width="26.140625" style="24" customWidth="1"/>
    <col min="7506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0" width="1.140625" style="24"/>
    <col min="7761" max="7761" width="26.140625" style="24" customWidth="1"/>
    <col min="7762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6" width="1.140625" style="24"/>
    <col min="8017" max="8017" width="26.140625" style="24" customWidth="1"/>
    <col min="8018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2" width="1.140625" style="24"/>
    <col min="8273" max="8273" width="26.140625" style="24" customWidth="1"/>
    <col min="8274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8" width="1.140625" style="24"/>
    <col min="8529" max="8529" width="26.140625" style="24" customWidth="1"/>
    <col min="8530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4" width="1.140625" style="24"/>
    <col min="8785" max="8785" width="26.140625" style="24" customWidth="1"/>
    <col min="8786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0" width="1.140625" style="24"/>
    <col min="9041" max="9041" width="26.140625" style="24" customWidth="1"/>
    <col min="9042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6" width="1.140625" style="24"/>
    <col min="9297" max="9297" width="26.140625" style="24" customWidth="1"/>
    <col min="9298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2" width="1.140625" style="24"/>
    <col min="9553" max="9553" width="26.140625" style="24" customWidth="1"/>
    <col min="9554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8" width="1.140625" style="24"/>
    <col min="9809" max="9809" width="26.140625" style="24" customWidth="1"/>
    <col min="9810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4" width="1.140625" style="24"/>
    <col min="10065" max="10065" width="26.140625" style="24" customWidth="1"/>
    <col min="10066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0" width="1.140625" style="24"/>
    <col min="10321" max="10321" width="26.140625" style="24" customWidth="1"/>
    <col min="10322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6" width="1.140625" style="24"/>
    <col min="10577" max="10577" width="26.140625" style="24" customWidth="1"/>
    <col min="10578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2" width="1.140625" style="24"/>
    <col min="10833" max="10833" width="26.140625" style="24" customWidth="1"/>
    <col min="10834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8" width="1.140625" style="24"/>
    <col min="11089" max="11089" width="26.140625" style="24" customWidth="1"/>
    <col min="11090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4" width="1.140625" style="24"/>
    <col min="11345" max="11345" width="26.140625" style="24" customWidth="1"/>
    <col min="11346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0" width="1.140625" style="24"/>
    <col min="11601" max="11601" width="26.140625" style="24" customWidth="1"/>
    <col min="11602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6" width="1.140625" style="24"/>
    <col min="11857" max="11857" width="26.140625" style="24" customWidth="1"/>
    <col min="11858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2" width="1.140625" style="24"/>
    <col min="12113" max="12113" width="26.140625" style="24" customWidth="1"/>
    <col min="12114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8" width="1.140625" style="24"/>
    <col min="12369" max="12369" width="26.140625" style="24" customWidth="1"/>
    <col min="12370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4" width="1.140625" style="24"/>
    <col min="12625" max="12625" width="26.140625" style="24" customWidth="1"/>
    <col min="12626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0" width="1.140625" style="24"/>
    <col min="12881" max="12881" width="26.140625" style="24" customWidth="1"/>
    <col min="12882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6" width="1.140625" style="24"/>
    <col min="13137" max="13137" width="26.140625" style="24" customWidth="1"/>
    <col min="13138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2" width="1.140625" style="24"/>
    <col min="13393" max="13393" width="26.140625" style="24" customWidth="1"/>
    <col min="13394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8" width="1.140625" style="24"/>
    <col min="13649" max="13649" width="26.140625" style="24" customWidth="1"/>
    <col min="13650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4" width="1.140625" style="24"/>
    <col min="13905" max="13905" width="26.140625" style="24" customWidth="1"/>
    <col min="13906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0" width="1.140625" style="24"/>
    <col min="14161" max="14161" width="26.140625" style="24" customWidth="1"/>
    <col min="14162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6" width="1.140625" style="24"/>
    <col min="14417" max="14417" width="26.140625" style="24" customWidth="1"/>
    <col min="14418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2" width="1.140625" style="24"/>
    <col min="14673" max="14673" width="26.140625" style="24" customWidth="1"/>
    <col min="14674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8" width="1.140625" style="24"/>
    <col min="14929" max="14929" width="26.140625" style="24" customWidth="1"/>
    <col min="14930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4" width="1.140625" style="24"/>
    <col min="15185" max="15185" width="26.140625" style="24" customWidth="1"/>
    <col min="15186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0" width="1.140625" style="24"/>
    <col min="15441" max="15441" width="26.140625" style="24" customWidth="1"/>
    <col min="15442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6" width="1.140625" style="24"/>
    <col min="15697" max="15697" width="26.140625" style="24" customWidth="1"/>
    <col min="15698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2" width="1.140625" style="24"/>
    <col min="15953" max="15953" width="26.140625" style="24" customWidth="1"/>
    <col min="15954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8" width="1.140625" style="24"/>
    <col min="16209" max="16209" width="26.140625" style="24" customWidth="1"/>
    <col min="16210" max="16384" width="1.140625" style="24"/>
  </cols>
  <sheetData>
    <row r="1" spans="1:81" s="21" customFormat="1" ht="15.75" x14ac:dyDescent="0.25">
      <c r="A1" s="249" t="s">
        <v>271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1" s="23" customFormat="1" ht="9.75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1" s="21" customFormat="1" ht="15.75" x14ac:dyDescent="0.25">
      <c r="A3" s="249" t="s">
        <v>259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</row>
    <row r="4" spans="1:81" s="51" customFormat="1" ht="15.75" hidden="1" x14ac:dyDescent="0.25">
      <c r="A4" s="51" t="s">
        <v>108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370" t="s">
        <v>411</v>
      </c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  <c r="BD4" s="370"/>
      <c r="BE4" s="370"/>
      <c r="BF4" s="370"/>
      <c r="BG4" s="370"/>
      <c r="BH4" s="370"/>
      <c r="BI4" s="370"/>
      <c r="BJ4" s="370"/>
      <c r="BK4" s="370"/>
      <c r="BL4" s="370"/>
      <c r="BM4" s="370"/>
      <c r="BN4" s="370"/>
      <c r="BO4" s="370"/>
      <c r="BP4" s="370"/>
      <c r="BQ4" s="370"/>
      <c r="BR4" s="370"/>
      <c r="BS4" s="370"/>
      <c r="BT4" s="370"/>
      <c r="BU4" s="370"/>
      <c r="BV4" s="370"/>
      <c r="BW4" s="370"/>
      <c r="BX4" s="370"/>
      <c r="BY4" s="370"/>
      <c r="BZ4" s="370"/>
      <c r="CA4" s="370"/>
      <c r="CB4" s="370"/>
    </row>
    <row r="5" spans="1:81" hidden="1" x14ac:dyDescent="0.2"/>
    <row r="6" spans="1:81" hidden="1" x14ac:dyDescent="0.2">
      <c r="A6" s="266" t="s">
        <v>110</v>
      </c>
      <c r="B6" s="267"/>
      <c r="C6" s="267"/>
      <c r="D6" s="268"/>
      <c r="E6" s="266" t="s">
        <v>117</v>
      </c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8"/>
      <c r="AJ6" s="266" t="s">
        <v>119</v>
      </c>
      <c r="AK6" s="267"/>
      <c r="AL6" s="267"/>
      <c r="AM6" s="267"/>
      <c r="AN6" s="267"/>
      <c r="AO6" s="267"/>
      <c r="AP6" s="267"/>
      <c r="AQ6" s="267"/>
      <c r="AR6" s="267"/>
      <c r="AS6" s="267"/>
      <c r="AT6" s="268"/>
      <c r="AU6" s="266" t="s">
        <v>119</v>
      </c>
      <c r="AV6" s="267"/>
      <c r="AW6" s="267"/>
      <c r="AX6" s="267"/>
      <c r="AY6" s="267"/>
      <c r="AZ6" s="267"/>
      <c r="BA6" s="267"/>
      <c r="BB6" s="267"/>
      <c r="BC6" s="267"/>
      <c r="BD6" s="268"/>
      <c r="BE6" s="266" t="s">
        <v>173</v>
      </c>
      <c r="BF6" s="267"/>
      <c r="BG6" s="267"/>
      <c r="BH6" s="267"/>
      <c r="BI6" s="267"/>
      <c r="BJ6" s="267"/>
      <c r="BK6" s="267"/>
      <c r="BL6" s="267"/>
      <c r="BM6" s="267"/>
      <c r="BN6" s="267"/>
      <c r="BO6" s="268"/>
      <c r="BP6" s="266" t="s">
        <v>120</v>
      </c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8"/>
    </row>
    <row r="7" spans="1:81" hidden="1" x14ac:dyDescent="0.2">
      <c r="A7" s="262" t="s">
        <v>111</v>
      </c>
      <c r="B7" s="263"/>
      <c r="C7" s="263"/>
      <c r="D7" s="264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4"/>
      <c r="AJ7" s="262" t="s">
        <v>174</v>
      </c>
      <c r="AK7" s="263"/>
      <c r="AL7" s="263"/>
      <c r="AM7" s="263"/>
      <c r="AN7" s="263"/>
      <c r="AO7" s="263"/>
      <c r="AP7" s="263"/>
      <c r="AQ7" s="263"/>
      <c r="AR7" s="263"/>
      <c r="AS7" s="263"/>
      <c r="AT7" s="264"/>
      <c r="AU7" s="262" t="s">
        <v>175</v>
      </c>
      <c r="AV7" s="263"/>
      <c r="AW7" s="263"/>
      <c r="AX7" s="263"/>
      <c r="AY7" s="263"/>
      <c r="AZ7" s="263"/>
      <c r="BA7" s="263"/>
      <c r="BB7" s="263"/>
      <c r="BC7" s="263"/>
      <c r="BD7" s="264"/>
      <c r="BE7" s="262" t="s">
        <v>176</v>
      </c>
      <c r="BF7" s="263"/>
      <c r="BG7" s="263"/>
      <c r="BH7" s="263"/>
      <c r="BI7" s="263"/>
      <c r="BJ7" s="263"/>
      <c r="BK7" s="263"/>
      <c r="BL7" s="263"/>
      <c r="BM7" s="263"/>
      <c r="BN7" s="263"/>
      <c r="BO7" s="264"/>
      <c r="BP7" s="262" t="s">
        <v>124</v>
      </c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4"/>
    </row>
    <row r="8" spans="1:81" hidden="1" x14ac:dyDescent="0.2">
      <c r="A8" s="262"/>
      <c r="B8" s="263"/>
      <c r="C8" s="263"/>
      <c r="D8" s="264"/>
      <c r="E8" s="262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4"/>
      <c r="AJ8" s="262"/>
      <c r="AK8" s="263"/>
      <c r="AL8" s="263"/>
      <c r="AM8" s="263"/>
      <c r="AN8" s="263"/>
      <c r="AO8" s="263"/>
      <c r="AP8" s="263"/>
      <c r="AQ8" s="263"/>
      <c r="AR8" s="263"/>
      <c r="AS8" s="263"/>
      <c r="AT8" s="264"/>
      <c r="AU8" s="262" t="s">
        <v>177</v>
      </c>
      <c r="AV8" s="263"/>
      <c r="AW8" s="263"/>
      <c r="AX8" s="263"/>
      <c r="AY8" s="263"/>
      <c r="AZ8" s="263"/>
      <c r="BA8" s="263"/>
      <c r="BB8" s="263"/>
      <c r="BC8" s="263"/>
      <c r="BD8" s="264"/>
      <c r="BE8" s="262" t="s">
        <v>127</v>
      </c>
      <c r="BF8" s="263"/>
      <c r="BG8" s="263"/>
      <c r="BH8" s="263"/>
      <c r="BI8" s="263"/>
      <c r="BJ8" s="263"/>
      <c r="BK8" s="263"/>
      <c r="BL8" s="263"/>
      <c r="BM8" s="263"/>
      <c r="BN8" s="263"/>
      <c r="BO8" s="264"/>
      <c r="BP8" s="262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4"/>
    </row>
    <row r="9" spans="1:81" hidden="1" x14ac:dyDescent="0.2">
      <c r="A9" s="269"/>
      <c r="B9" s="270"/>
      <c r="C9" s="270"/>
      <c r="D9" s="271"/>
      <c r="E9" s="269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1"/>
      <c r="AJ9" s="269"/>
      <c r="AK9" s="270"/>
      <c r="AL9" s="270"/>
      <c r="AM9" s="270"/>
      <c r="AN9" s="270"/>
      <c r="AO9" s="270"/>
      <c r="AP9" s="270"/>
      <c r="AQ9" s="270"/>
      <c r="AR9" s="270"/>
      <c r="AS9" s="270"/>
      <c r="AT9" s="271"/>
      <c r="AU9" s="269"/>
      <c r="AV9" s="270"/>
      <c r="AW9" s="270"/>
      <c r="AX9" s="270"/>
      <c r="AY9" s="270"/>
      <c r="AZ9" s="270"/>
      <c r="BA9" s="270"/>
      <c r="BB9" s="270"/>
      <c r="BC9" s="270"/>
      <c r="BD9" s="271"/>
      <c r="BE9" s="269"/>
      <c r="BF9" s="270"/>
      <c r="BG9" s="270"/>
      <c r="BH9" s="270"/>
      <c r="BI9" s="270"/>
      <c r="BJ9" s="270"/>
      <c r="BK9" s="270"/>
      <c r="BL9" s="270"/>
      <c r="BM9" s="270"/>
      <c r="BN9" s="270"/>
      <c r="BO9" s="271"/>
      <c r="BP9" s="269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1"/>
    </row>
    <row r="10" spans="1:81" hidden="1" x14ac:dyDescent="0.2">
      <c r="A10" s="269">
        <v>1</v>
      </c>
      <c r="B10" s="270"/>
      <c r="C10" s="270"/>
      <c r="D10" s="271"/>
      <c r="E10" s="269">
        <v>2</v>
      </c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1"/>
      <c r="AJ10" s="269">
        <v>3</v>
      </c>
      <c r="AK10" s="270"/>
      <c r="AL10" s="270"/>
      <c r="AM10" s="270"/>
      <c r="AN10" s="270"/>
      <c r="AO10" s="270"/>
      <c r="AP10" s="270"/>
      <c r="AQ10" s="270"/>
      <c r="AR10" s="270"/>
      <c r="AS10" s="270"/>
      <c r="AT10" s="271"/>
      <c r="AU10" s="269">
        <v>4</v>
      </c>
      <c r="AV10" s="270"/>
      <c r="AW10" s="270"/>
      <c r="AX10" s="270"/>
      <c r="AY10" s="270"/>
      <c r="AZ10" s="270"/>
      <c r="BA10" s="270"/>
      <c r="BB10" s="270"/>
      <c r="BC10" s="270"/>
      <c r="BD10" s="271"/>
      <c r="BE10" s="269">
        <v>5</v>
      </c>
      <c r="BF10" s="270"/>
      <c r="BG10" s="270"/>
      <c r="BH10" s="270"/>
      <c r="BI10" s="270"/>
      <c r="BJ10" s="270"/>
      <c r="BK10" s="270"/>
      <c r="BL10" s="270"/>
      <c r="BM10" s="270"/>
      <c r="BN10" s="270"/>
      <c r="BO10" s="271"/>
      <c r="BP10" s="269">
        <v>6</v>
      </c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1"/>
    </row>
    <row r="11" spans="1:81" hidden="1" x14ac:dyDescent="0.2">
      <c r="A11" s="284">
        <v>1</v>
      </c>
      <c r="B11" s="285"/>
      <c r="C11" s="285"/>
      <c r="D11" s="286"/>
      <c r="E11" s="272" t="s">
        <v>260</v>
      </c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4"/>
      <c r="AJ11" s="275">
        <v>1</v>
      </c>
      <c r="AK11" s="276"/>
      <c r="AL11" s="276"/>
      <c r="AM11" s="276"/>
      <c r="AN11" s="276"/>
      <c r="AO11" s="276"/>
      <c r="AP11" s="276"/>
      <c r="AQ11" s="276"/>
      <c r="AR11" s="276"/>
      <c r="AS11" s="276"/>
      <c r="AT11" s="277"/>
      <c r="AU11" s="275">
        <v>12</v>
      </c>
      <c r="AV11" s="276"/>
      <c r="AW11" s="276"/>
      <c r="AX11" s="276"/>
      <c r="AY11" s="276"/>
      <c r="AZ11" s="276"/>
      <c r="BA11" s="276"/>
      <c r="BB11" s="276"/>
      <c r="BC11" s="276"/>
      <c r="BD11" s="277"/>
      <c r="BE11" s="278">
        <f>BP11/AU11</f>
        <v>0</v>
      </c>
      <c r="BF11" s="279"/>
      <c r="BG11" s="279"/>
      <c r="BH11" s="279"/>
      <c r="BI11" s="279"/>
      <c r="BJ11" s="279"/>
      <c r="BK11" s="279"/>
      <c r="BL11" s="279"/>
      <c r="BM11" s="279"/>
      <c r="BN11" s="279"/>
      <c r="BO11" s="280"/>
      <c r="BP11" s="278"/>
      <c r="BQ11" s="279"/>
      <c r="BR11" s="279"/>
      <c r="BS11" s="279"/>
      <c r="BT11" s="279"/>
      <c r="BU11" s="279"/>
      <c r="BV11" s="279"/>
      <c r="BW11" s="279"/>
      <c r="BX11" s="279"/>
      <c r="BY11" s="279"/>
      <c r="BZ11" s="279"/>
      <c r="CA11" s="279"/>
      <c r="CB11" s="280"/>
    </row>
    <row r="12" spans="1:81" hidden="1" x14ac:dyDescent="0.2">
      <c r="A12" s="284">
        <v>2</v>
      </c>
      <c r="B12" s="285"/>
      <c r="C12" s="285"/>
      <c r="D12" s="286"/>
      <c r="E12" s="272" t="s">
        <v>261</v>
      </c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4"/>
      <c r="AJ12" s="275">
        <v>1</v>
      </c>
      <c r="AK12" s="276"/>
      <c r="AL12" s="276"/>
      <c r="AM12" s="276"/>
      <c r="AN12" s="276"/>
      <c r="AO12" s="276"/>
      <c r="AP12" s="276"/>
      <c r="AQ12" s="276"/>
      <c r="AR12" s="276"/>
      <c r="AS12" s="276"/>
      <c r="AT12" s="277"/>
      <c r="AU12" s="275">
        <v>12</v>
      </c>
      <c r="AV12" s="276"/>
      <c r="AW12" s="276"/>
      <c r="AX12" s="276"/>
      <c r="AY12" s="276"/>
      <c r="AZ12" s="276"/>
      <c r="BA12" s="276"/>
      <c r="BB12" s="276"/>
      <c r="BC12" s="276"/>
      <c r="BD12" s="277"/>
      <c r="BE12" s="278">
        <f>BP12/AU12</f>
        <v>0</v>
      </c>
      <c r="BF12" s="279"/>
      <c r="BG12" s="279"/>
      <c r="BH12" s="279"/>
      <c r="BI12" s="279"/>
      <c r="BJ12" s="279"/>
      <c r="BK12" s="279"/>
      <c r="BL12" s="279"/>
      <c r="BM12" s="279"/>
      <c r="BN12" s="279"/>
      <c r="BO12" s="280"/>
      <c r="BP12" s="278"/>
      <c r="BQ12" s="279"/>
      <c r="BR12" s="279"/>
      <c r="BS12" s="279"/>
      <c r="BT12" s="279"/>
      <c r="BU12" s="279"/>
      <c r="BV12" s="279"/>
      <c r="BW12" s="279"/>
      <c r="BX12" s="279"/>
      <c r="BY12" s="279"/>
      <c r="BZ12" s="279"/>
      <c r="CA12" s="279"/>
      <c r="CB12" s="280"/>
    </row>
    <row r="13" spans="1:81" s="29" customFormat="1" hidden="1" x14ac:dyDescent="0.2">
      <c r="A13" s="299"/>
      <c r="B13" s="300"/>
      <c r="C13" s="300"/>
      <c r="D13" s="301"/>
      <c r="E13" s="305" t="s">
        <v>115</v>
      </c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2"/>
      <c r="AJ13" s="373" t="s">
        <v>22</v>
      </c>
      <c r="AK13" s="374"/>
      <c r="AL13" s="374"/>
      <c r="AM13" s="374"/>
      <c r="AN13" s="374"/>
      <c r="AO13" s="374"/>
      <c r="AP13" s="374"/>
      <c r="AQ13" s="374"/>
      <c r="AR13" s="374"/>
      <c r="AS13" s="374"/>
      <c r="AT13" s="375"/>
      <c r="AU13" s="373" t="s">
        <v>22</v>
      </c>
      <c r="AV13" s="374"/>
      <c r="AW13" s="374"/>
      <c r="AX13" s="374"/>
      <c r="AY13" s="374"/>
      <c r="AZ13" s="374"/>
      <c r="BA13" s="374"/>
      <c r="BB13" s="374"/>
      <c r="BC13" s="374"/>
      <c r="BD13" s="375"/>
      <c r="BE13" s="373" t="s">
        <v>22</v>
      </c>
      <c r="BF13" s="374"/>
      <c r="BG13" s="374"/>
      <c r="BH13" s="374"/>
      <c r="BI13" s="374"/>
      <c r="BJ13" s="374"/>
      <c r="BK13" s="374"/>
      <c r="BL13" s="374"/>
      <c r="BM13" s="374"/>
      <c r="BN13" s="374"/>
      <c r="BO13" s="375"/>
      <c r="BP13" s="376">
        <f>SUM(BP11)</f>
        <v>0</v>
      </c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8"/>
    </row>
    <row r="14" spans="1:81" s="29" customFormat="1" x14ac:dyDescent="0.2">
      <c r="A14" s="59"/>
      <c r="B14" s="59"/>
      <c r="C14" s="59"/>
      <c r="D14" s="59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58"/>
    </row>
    <row r="15" spans="1:81" s="167" customFormat="1" ht="15.75" x14ac:dyDescent="0.25">
      <c r="A15" s="167" t="s">
        <v>108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370" t="s">
        <v>451</v>
      </c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70"/>
      <c r="AV15" s="370"/>
      <c r="AW15" s="370"/>
      <c r="AX15" s="370"/>
      <c r="AY15" s="370"/>
      <c r="AZ15" s="370"/>
      <c r="BA15" s="370"/>
      <c r="BB15" s="370"/>
      <c r="BC15" s="370"/>
      <c r="BD15" s="370"/>
      <c r="BE15" s="370"/>
      <c r="BF15" s="370"/>
      <c r="BG15" s="370"/>
      <c r="BH15" s="370"/>
      <c r="BI15" s="370"/>
      <c r="BJ15" s="37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</row>
    <row r="16" spans="1:81" x14ac:dyDescent="0.2">
      <c r="A16" s="134"/>
      <c r="B16" s="134"/>
      <c r="C16" s="134"/>
      <c r="D16" s="134"/>
    </row>
    <row r="17" spans="1:80" x14ac:dyDescent="0.2">
      <c r="A17" s="266" t="s">
        <v>110</v>
      </c>
      <c r="B17" s="267"/>
      <c r="C17" s="267"/>
      <c r="D17" s="268"/>
      <c r="E17" s="266" t="s">
        <v>117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8"/>
      <c r="AJ17" s="266" t="s">
        <v>119</v>
      </c>
      <c r="AK17" s="267"/>
      <c r="AL17" s="267"/>
      <c r="AM17" s="267"/>
      <c r="AN17" s="267"/>
      <c r="AO17" s="267"/>
      <c r="AP17" s="267"/>
      <c r="AQ17" s="267"/>
      <c r="AR17" s="267"/>
      <c r="AS17" s="267"/>
      <c r="AT17" s="268"/>
      <c r="AU17" s="266" t="s">
        <v>119</v>
      </c>
      <c r="AV17" s="267"/>
      <c r="AW17" s="267"/>
      <c r="AX17" s="267"/>
      <c r="AY17" s="267"/>
      <c r="AZ17" s="267"/>
      <c r="BA17" s="267"/>
      <c r="BB17" s="267"/>
      <c r="BC17" s="267"/>
      <c r="BD17" s="268"/>
      <c r="BE17" s="266" t="s">
        <v>173</v>
      </c>
      <c r="BF17" s="267"/>
      <c r="BG17" s="267"/>
      <c r="BH17" s="267"/>
      <c r="BI17" s="267"/>
      <c r="BJ17" s="267"/>
      <c r="BK17" s="267"/>
      <c r="BL17" s="267"/>
      <c r="BM17" s="267"/>
      <c r="BN17" s="267"/>
      <c r="BO17" s="268"/>
      <c r="BP17" s="266" t="s">
        <v>120</v>
      </c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8"/>
    </row>
    <row r="18" spans="1:80" x14ac:dyDescent="0.2">
      <c r="A18" s="262" t="s">
        <v>111</v>
      </c>
      <c r="B18" s="263"/>
      <c r="C18" s="263"/>
      <c r="D18" s="264"/>
      <c r="E18" s="262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4"/>
      <c r="AJ18" s="262" t="s">
        <v>174</v>
      </c>
      <c r="AK18" s="263"/>
      <c r="AL18" s="263"/>
      <c r="AM18" s="263"/>
      <c r="AN18" s="263"/>
      <c r="AO18" s="263"/>
      <c r="AP18" s="263"/>
      <c r="AQ18" s="263"/>
      <c r="AR18" s="263"/>
      <c r="AS18" s="263"/>
      <c r="AT18" s="264"/>
      <c r="AU18" s="262" t="s">
        <v>175</v>
      </c>
      <c r="AV18" s="263"/>
      <c r="AW18" s="263"/>
      <c r="AX18" s="263"/>
      <c r="AY18" s="263"/>
      <c r="AZ18" s="263"/>
      <c r="BA18" s="263"/>
      <c r="BB18" s="263"/>
      <c r="BC18" s="263"/>
      <c r="BD18" s="264"/>
      <c r="BE18" s="262" t="s">
        <v>176</v>
      </c>
      <c r="BF18" s="263"/>
      <c r="BG18" s="263"/>
      <c r="BH18" s="263"/>
      <c r="BI18" s="263"/>
      <c r="BJ18" s="263"/>
      <c r="BK18" s="263"/>
      <c r="BL18" s="263"/>
      <c r="BM18" s="263"/>
      <c r="BN18" s="263"/>
      <c r="BO18" s="264"/>
      <c r="BP18" s="262" t="s">
        <v>124</v>
      </c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4"/>
    </row>
    <row r="19" spans="1:80" x14ac:dyDescent="0.2">
      <c r="A19" s="262"/>
      <c r="B19" s="263"/>
      <c r="C19" s="263"/>
      <c r="D19" s="264"/>
      <c r="E19" s="262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4"/>
      <c r="AJ19" s="262"/>
      <c r="AK19" s="263"/>
      <c r="AL19" s="263"/>
      <c r="AM19" s="263"/>
      <c r="AN19" s="263"/>
      <c r="AO19" s="263"/>
      <c r="AP19" s="263"/>
      <c r="AQ19" s="263"/>
      <c r="AR19" s="263"/>
      <c r="AS19" s="263"/>
      <c r="AT19" s="264"/>
      <c r="AU19" s="262" t="s">
        <v>177</v>
      </c>
      <c r="AV19" s="263"/>
      <c r="AW19" s="263"/>
      <c r="AX19" s="263"/>
      <c r="AY19" s="263"/>
      <c r="AZ19" s="263"/>
      <c r="BA19" s="263"/>
      <c r="BB19" s="263"/>
      <c r="BC19" s="263"/>
      <c r="BD19" s="264"/>
      <c r="BE19" s="262" t="s">
        <v>127</v>
      </c>
      <c r="BF19" s="263"/>
      <c r="BG19" s="263"/>
      <c r="BH19" s="263"/>
      <c r="BI19" s="263"/>
      <c r="BJ19" s="263"/>
      <c r="BK19" s="263"/>
      <c r="BL19" s="263"/>
      <c r="BM19" s="263"/>
      <c r="BN19" s="263"/>
      <c r="BO19" s="264"/>
      <c r="BP19" s="262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4"/>
    </row>
    <row r="20" spans="1:80" x14ac:dyDescent="0.2">
      <c r="A20" s="269"/>
      <c r="B20" s="270"/>
      <c r="C20" s="270"/>
      <c r="D20" s="271"/>
      <c r="E20" s="269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1"/>
      <c r="AJ20" s="269"/>
      <c r="AK20" s="270"/>
      <c r="AL20" s="270"/>
      <c r="AM20" s="270"/>
      <c r="AN20" s="270"/>
      <c r="AO20" s="270"/>
      <c r="AP20" s="270"/>
      <c r="AQ20" s="270"/>
      <c r="AR20" s="270"/>
      <c r="AS20" s="270"/>
      <c r="AT20" s="271"/>
      <c r="AU20" s="269"/>
      <c r="AV20" s="270"/>
      <c r="AW20" s="270"/>
      <c r="AX20" s="270"/>
      <c r="AY20" s="270"/>
      <c r="AZ20" s="270"/>
      <c r="BA20" s="270"/>
      <c r="BB20" s="270"/>
      <c r="BC20" s="270"/>
      <c r="BD20" s="271"/>
      <c r="BE20" s="269"/>
      <c r="BF20" s="270"/>
      <c r="BG20" s="270"/>
      <c r="BH20" s="270"/>
      <c r="BI20" s="270"/>
      <c r="BJ20" s="270"/>
      <c r="BK20" s="270"/>
      <c r="BL20" s="270"/>
      <c r="BM20" s="270"/>
      <c r="BN20" s="270"/>
      <c r="BO20" s="271"/>
      <c r="BP20" s="269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1"/>
    </row>
    <row r="21" spans="1:80" x14ac:dyDescent="0.2">
      <c r="A21" s="269">
        <v>1</v>
      </c>
      <c r="B21" s="270"/>
      <c r="C21" s="270"/>
      <c r="D21" s="271"/>
      <c r="E21" s="269">
        <v>2</v>
      </c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1"/>
      <c r="AJ21" s="269">
        <v>3</v>
      </c>
      <c r="AK21" s="270"/>
      <c r="AL21" s="270"/>
      <c r="AM21" s="270"/>
      <c r="AN21" s="270"/>
      <c r="AO21" s="270"/>
      <c r="AP21" s="270"/>
      <c r="AQ21" s="270"/>
      <c r="AR21" s="270"/>
      <c r="AS21" s="270"/>
      <c r="AT21" s="271"/>
      <c r="AU21" s="269">
        <v>4</v>
      </c>
      <c r="AV21" s="270"/>
      <c r="AW21" s="270"/>
      <c r="AX21" s="270"/>
      <c r="AY21" s="270"/>
      <c r="AZ21" s="270"/>
      <c r="BA21" s="270"/>
      <c r="BB21" s="270"/>
      <c r="BC21" s="270"/>
      <c r="BD21" s="271"/>
      <c r="BE21" s="269">
        <v>5</v>
      </c>
      <c r="BF21" s="270"/>
      <c r="BG21" s="270"/>
      <c r="BH21" s="270"/>
      <c r="BI21" s="270"/>
      <c r="BJ21" s="270"/>
      <c r="BK21" s="270"/>
      <c r="BL21" s="270"/>
      <c r="BM21" s="270"/>
      <c r="BN21" s="270"/>
      <c r="BO21" s="271"/>
      <c r="BP21" s="269">
        <v>6</v>
      </c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1"/>
    </row>
    <row r="22" spans="1:80" x14ac:dyDescent="0.2">
      <c r="A22" s="284">
        <v>1</v>
      </c>
      <c r="B22" s="285"/>
      <c r="C22" s="285"/>
      <c r="D22" s="286"/>
      <c r="E22" s="272" t="s">
        <v>260</v>
      </c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4"/>
      <c r="AJ22" s="275">
        <v>1</v>
      </c>
      <c r="AK22" s="276"/>
      <c r="AL22" s="276"/>
      <c r="AM22" s="276"/>
      <c r="AN22" s="276"/>
      <c r="AO22" s="276"/>
      <c r="AP22" s="276"/>
      <c r="AQ22" s="276"/>
      <c r="AR22" s="276"/>
      <c r="AS22" s="276"/>
      <c r="AT22" s="277"/>
      <c r="AU22" s="275">
        <v>12</v>
      </c>
      <c r="AV22" s="276"/>
      <c r="AW22" s="276"/>
      <c r="AX22" s="276"/>
      <c r="AY22" s="276"/>
      <c r="AZ22" s="276"/>
      <c r="BA22" s="276"/>
      <c r="BB22" s="276"/>
      <c r="BC22" s="276"/>
      <c r="BD22" s="277"/>
      <c r="BE22" s="278">
        <f>BP22/AU22</f>
        <v>1083.3333333333333</v>
      </c>
      <c r="BF22" s="279"/>
      <c r="BG22" s="279"/>
      <c r="BH22" s="279"/>
      <c r="BI22" s="279"/>
      <c r="BJ22" s="279"/>
      <c r="BK22" s="279"/>
      <c r="BL22" s="279"/>
      <c r="BM22" s="279"/>
      <c r="BN22" s="279"/>
      <c r="BO22" s="280"/>
      <c r="BP22" s="278">
        <v>13000</v>
      </c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80"/>
    </row>
    <row r="23" spans="1:80" hidden="1" x14ac:dyDescent="0.2">
      <c r="A23" s="284">
        <v>2</v>
      </c>
      <c r="B23" s="285"/>
      <c r="C23" s="285"/>
      <c r="D23" s="286"/>
      <c r="E23" s="272" t="s">
        <v>261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4"/>
      <c r="AJ23" s="275">
        <v>1</v>
      </c>
      <c r="AK23" s="276"/>
      <c r="AL23" s="276"/>
      <c r="AM23" s="276"/>
      <c r="AN23" s="276"/>
      <c r="AO23" s="276"/>
      <c r="AP23" s="276"/>
      <c r="AQ23" s="276"/>
      <c r="AR23" s="276"/>
      <c r="AS23" s="276"/>
      <c r="AT23" s="277"/>
      <c r="AU23" s="275">
        <v>12</v>
      </c>
      <c r="AV23" s="276"/>
      <c r="AW23" s="276"/>
      <c r="AX23" s="276"/>
      <c r="AY23" s="276"/>
      <c r="AZ23" s="276"/>
      <c r="BA23" s="276"/>
      <c r="BB23" s="276"/>
      <c r="BC23" s="276"/>
      <c r="BD23" s="277"/>
      <c r="BE23" s="278">
        <f>BP23/AU23</f>
        <v>0</v>
      </c>
      <c r="BF23" s="279"/>
      <c r="BG23" s="279"/>
      <c r="BH23" s="279"/>
      <c r="BI23" s="279"/>
      <c r="BJ23" s="279"/>
      <c r="BK23" s="279"/>
      <c r="BL23" s="279"/>
      <c r="BM23" s="279"/>
      <c r="BN23" s="279"/>
      <c r="BO23" s="280"/>
      <c r="BP23" s="278"/>
      <c r="BQ23" s="279"/>
      <c r="BR23" s="279"/>
      <c r="BS23" s="279"/>
      <c r="BT23" s="279"/>
      <c r="BU23" s="279"/>
      <c r="BV23" s="279"/>
      <c r="BW23" s="279"/>
      <c r="BX23" s="279"/>
      <c r="BY23" s="279"/>
      <c r="BZ23" s="279"/>
      <c r="CA23" s="279"/>
      <c r="CB23" s="280"/>
    </row>
    <row r="24" spans="1:80" s="29" customFormat="1" x14ac:dyDescent="0.2">
      <c r="A24" s="299"/>
      <c r="B24" s="300"/>
      <c r="C24" s="300"/>
      <c r="D24" s="301"/>
      <c r="E24" s="305" t="s">
        <v>115</v>
      </c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7"/>
      <c r="AJ24" s="299" t="s">
        <v>22</v>
      </c>
      <c r="AK24" s="300"/>
      <c r="AL24" s="300"/>
      <c r="AM24" s="300"/>
      <c r="AN24" s="300"/>
      <c r="AO24" s="300"/>
      <c r="AP24" s="300"/>
      <c r="AQ24" s="300"/>
      <c r="AR24" s="300"/>
      <c r="AS24" s="300"/>
      <c r="AT24" s="301"/>
      <c r="AU24" s="299" t="s">
        <v>22</v>
      </c>
      <c r="AV24" s="300"/>
      <c r="AW24" s="300"/>
      <c r="AX24" s="300"/>
      <c r="AY24" s="300"/>
      <c r="AZ24" s="300"/>
      <c r="BA24" s="300"/>
      <c r="BB24" s="300"/>
      <c r="BC24" s="300"/>
      <c r="BD24" s="301"/>
      <c r="BE24" s="299" t="s">
        <v>22</v>
      </c>
      <c r="BF24" s="300"/>
      <c r="BG24" s="300"/>
      <c r="BH24" s="300"/>
      <c r="BI24" s="300"/>
      <c r="BJ24" s="300"/>
      <c r="BK24" s="300"/>
      <c r="BL24" s="300"/>
      <c r="BM24" s="300"/>
      <c r="BN24" s="300"/>
      <c r="BO24" s="301"/>
      <c r="BP24" s="287">
        <f>SUM(BP22)</f>
        <v>13000</v>
      </c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9"/>
    </row>
    <row r="25" spans="1:80" s="20" customFormat="1" ht="12.75" customHeight="1" x14ac:dyDescent="0.25">
      <c r="A25" s="35"/>
      <c r="B25" s="35"/>
      <c r="C25" s="35"/>
      <c r="D25" s="35"/>
    </row>
    <row r="26" spans="1:80" s="21" customFormat="1" ht="15.75" x14ac:dyDescent="0.25">
      <c r="A26" s="249" t="s">
        <v>272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</row>
    <row r="27" spans="1:80" s="51" customFormat="1" ht="15.75" x14ac:dyDescent="0.25">
      <c r="A27" s="51" t="s">
        <v>108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370" t="s">
        <v>454</v>
      </c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0"/>
      <c r="AS27" s="370"/>
      <c r="AT27" s="370"/>
      <c r="AU27" s="370"/>
      <c r="AV27" s="370"/>
      <c r="AW27" s="370"/>
      <c r="AX27" s="370"/>
      <c r="AY27" s="370"/>
      <c r="AZ27" s="370"/>
      <c r="BA27" s="370"/>
      <c r="BB27" s="370"/>
      <c r="BC27" s="370"/>
      <c r="BD27" s="370"/>
      <c r="BE27" s="370"/>
      <c r="BF27" s="370"/>
      <c r="BG27" s="370"/>
      <c r="BH27" s="370"/>
      <c r="BI27" s="370"/>
      <c r="BJ27" s="37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0"/>
    </row>
    <row r="29" spans="1:80" x14ac:dyDescent="0.2">
      <c r="A29" s="266" t="s">
        <v>110</v>
      </c>
      <c r="B29" s="267"/>
      <c r="C29" s="267"/>
      <c r="D29" s="268"/>
      <c r="E29" s="266" t="s">
        <v>18</v>
      </c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8"/>
      <c r="AJ29" s="266" t="s">
        <v>129</v>
      </c>
      <c r="AK29" s="267"/>
      <c r="AL29" s="267"/>
      <c r="AM29" s="267"/>
      <c r="AN29" s="267"/>
      <c r="AO29" s="267"/>
      <c r="AP29" s="267"/>
      <c r="AQ29" s="267"/>
      <c r="AR29" s="267"/>
      <c r="AS29" s="267"/>
      <c r="AT29" s="268"/>
      <c r="AU29" s="266" t="s">
        <v>178</v>
      </c>
      <c r="AV29" s="267"/>
      <c r="AW29" s="267"/>
      <c r="AX29" s="267"/>
      <c r="AY29" s="267"/>
      <c r="AZ29" s="267"/>
      <c r="BA29" s="267"/>
      <c r="BB29" s="267"/>
      <c r="BC29" s="267"/>
      <c r="BD29" s="268"/>
      <c r="BE29" s="266" t="s">
        <v>179</v>
      </c>
      <c r="BF29" s="267"/>
      <c r="BG29" s="267"/>
      <c r="BH29" s="267"/>
      <c r="BI29" s="267"/>
      <c r="BJ29" s="267"/>
      <c r="BK29" s="267"/>
      <c r="BL29" s="267"/>
      <c r="BM29" s="267"/>
      <c r="BN29" s="267"/>
      <c r="BO29" s="268"/>
      <c r="BP29" s="266" t="s">
        <v>120</v>
      </c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  <c r="CA29" s="267"/>
      <c r="CB29" s="268"/>
    </row>
    <row r="30" spans="1:80" x14ac:dyDescent="0.2">
      <c r="A30" s="262" t="s">
        <v>111</v>
      </c>
      <c r="B30" s="263"/>
      <c r="C30" s="263"/>
      <c r="D30" s="264"/>
      <c r="E30" s="262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4"/>
      <c r="AJ30" s="262" t="s">
        <v>180</v>
      </c>
      <c r="AK30" s="263"/>
      <c r="AL30" s="263"/>
      <c r="AM30" s="263"/>
      <c r="AN30" s="263"/>
      <c r="AO30" s="263"/>
      <c r="AP30" s="263"/>
      <c r="AQ30" s="263"/>
      <c r="AR30" s="263"/>
      <c r="AS30" s="263"/>
      <c r="AT30" s="264"/>
      <c r="AU30" s="262" t="s">
        <v>181</v>
      </c>
      <c r="AV30" s="263"/>
      <c r="AW30" s="263"/>
      <c r="AX30" s="263"/>
      <c r="AY30" s="263"/>
      <c r="AZ30" s="263"/>
      <c r="BA30" s="263"/>
      <c r="BB30" s="263"/>
      <c r="BC30" s="263"/>
      <c r="BD30" s="264"/>
      <c r="BE30" s="262" t="s">
        <v>182</v>
      </c>
      <c r="BF30" s="263"/>
      <c r="BG30" s="263"/>
      <c r="BH30" s="263"/>
      <c r="BI30" s="263"/>
      <c r="BJ30" s="263"/>
      <c r="BK30" s="263"/>
      <c r="BL30" s="263"/>
      <c r="BM30" s="263"/>
      <c r="BN30" s="263"/>
      <c r="BO30" s="264"/>
      <c r="BP30" s="262" t="s">
        <v>183</v>
      </c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4"/>
    </row>
    <row r="31" spans="1:80" x14ac:dyDescent="0.2">
      <c r="A31" s="262"/>
      <c r="B31" s="263"/>
      <c r="C31" s="263"/>
      <c r="D31" s="264"/>
      <c r="E31" s="262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4"/>
      <c r="AJ31" s="262" t="s">
        <v>184</v>
      </c>
      <c r="AK31" s="263"/>
      <c r="AL31" s="263"/>
      <c r="AM31" s="263"/>
      <c r="AN31" s="263"/>
      <c r="AO31" s="263"/>
      <c r="AP31" s="263"/>
      <c r="AQ31" s="263"/>
      <c r="AR31" s="263"/>
      <c r="AS31" s="263"/>
      <c r="AT31" s="264"/>
      <c r="AU31" s="262" t="s">
        <v>185</v>
      </c>
      <c r="AV31" s="263"/>
      <c r="AW31" s="263"/>
      <c r="AX31" s="263"/>
      <c r="AY31" s="263"/>
      <c r="AZ31" s="263"/>
      <c r="BA31" s="263"/>
      <c r="BB31" s="263"/>
      <c r="BC31" s="263"/>
      <c r="BD31" s="264"/>
      <c r="BE31" s="262"/>
      <c r="BF31" s="263"/>
      <c r="BG31" s="263"/>
      <c r="BH31" s="263"/>
      <c r="BI31" s="263"/>
      <c r="BJ31" s="263"/>
      <c r="BK31" s="263"/>
      <c r="BL31" s="263"/>
      <c r="BM31" s="263"/>
      <c r="BN31" s="263"/>
      <c r="BO31" s="264"/>
      <c r="BP31" s="262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4"/>
    </row>
    <row r="32" spans="1:80" x14ac:dyDescent="0.2">
      <c r="A32" s="269"/>
      <c r="B32" s="270"/>
      <c r="C32" s="270"/>
      <c r="D32" s="271"/>
      <c r="E32" s="269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1"/>
      <c r="AJ32" s="269"/>
      <c r="AK32" s="270"/>
      <c r="AL32" s="270"/>
      <c r="AM32" s="270"/>
      <c r="AN32" s="270"/>
      <c r="AO32" s="270"/>
      <c r="AP32" s="270"/>
      <c r="AQ32" s="270"/>
      <c r="AR32" s="270"/>
      <c r="AS32" s="270"/>
      <c r="AT32" s="271"/>
      <c r="AU32" s="269"/>
      <c r="AV32" s="270"/>
      <c r="AW32" s="270"/>
      <c r="AX32" s="270"/>
      <c r="AY32" s="270"/>
      <c r="AZ32" s="270"/>
      <c r="BA32" s="270"/>
      <c r="BB32" s="270"/>
      <c r="BC32" s="270"/>
      <c r="BD32" s="271"/>
      <c r="BE32" s="269"/>
      <c r="BF32" s="270"/>
      <c r="BG32" s="270"/>
      <c r="BH32" s="270"/>
      <c r="BI32" s="270"/>
      <c r="BJ32" s="270"/>
      <c r="BK32" s="270"/>
      <c r="BL32" s="270"/>
      <c r="BM32" s="270"/>
      <c r="BN32" s="270"/>
      <c r="BO32" s="271"/>
      <c r="BP32" s="269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1"/>
    </row>
    <row r="33" spans="1:87" s="109" customFormat="1" x14ac:dyDescent="0.2">
      <c r="A33" s="379">
        <v>1</v>
      </c>
      <c r="B33" s="380"/>
      <c r="C33" s="380"/>
      <c r="D33" s="381"/>
      <c r="E33" s="379">
        <v>2</v>
      </c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1"/>
      <c r="AJ33" s="379">
        <v>3</v>
      </c>
      <c r="AK33" s="380"/>
      <c r="AL33" s="380"/>
      <c r="AM33" s="380"/>
      <c r="AN33" s="380"/>
      <c r="AO33" s="380"/>
      <c r="AP33" s="380"/>
      <c r="AQ33" s="380"/>
      <c r="AR33" s="380"/>
      <c r="AS33" s="380"/>
      <c r="AT33" s="381"/>
      <c r="AU33" s="379">
        <v>4</v>
      </c>
      <c r="AV33" s="380"/>
      <c r="AW33" s="380"/>
      <c r="AX33" s="380"/>
      <c r="AY33" s="380"/>
      <c r="AZ33" s="380"/>
      <c r="BA33" s="380"/>
      <c r="BB33" s="380"/>
      <c r="BC33" s="380"/>
      <c r="BD33" s="381"/>
      <c r="BE33" s="379">
        <v>5</v>
      </c>
      <c r="BF33" s="380"/>
      <c r="BG33" s="380"/>
      <c r="BH33" s="380"/>
      <c r="BI33" s="380"/>
      <c r="BJ33" s="380"/>
      <c r="BK33" s="380"/>
      <c r="BL33" s="380"/>
      <c r="BM33" s="380"/>
      <c r="BN33" s="380"/>
      <c r="BO33" s="381"/>
      <c r="BP33" s="379">
        <v>6</v>
      </c>
      <c r="BQ33" s="380"/>
      <c r="BR33" s="380"/>
      <c r="BS33" s="380"/>
      <c r="BT33" s="380"/>
      <c r="BU33" s="380"/>
      <c r="BV33" s="380"/>
      <c r="BW33" s="380"/>
      <c r="BX33" s="380"/>
      <c r="BY33" s="380"/>
      <c r="BZ33" s="380"/>
      <c r="CA33" s="380"/>
      <c r="CB33" s="381"/>
    </row>
    <row r="34" spans="1:87" s="109" customFormat="1" x14ac:dyDescent="0.2">
      <c r="A34" s="355">
        <v>1</v>
      </c>
      <c r="B34" s="356"/>
      <c r="C34" s="356"/>
      <c r="D34" s="357"/>
      <c r="E34" s="358" t="s">
        <v>372</v>
      </c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60"/>
      <c r="AJ34" s="361"/>
      <c r="AK34" s="362"/>
      <c r="AL34" s="362"/>
      <c r="AM34" s="362"/>
      <c r="AN34" s="362"/>
      <c r="AO34" s="362"/>
      <c r="AP34" s="362"/>
      <c r="AQ34" s="362"/>
      <c r="AR34" s="362"/>
      <c r="AS34" s="362"/>
      <c r="AT34" s="363"/>
      <c r="AU34" s="364"/>
      <c r="AV34" s="365"/>
      <c r="AW34" s="365"/>
      <c r="AX34" s="365"/>
      <c r="AY34" s="365"/>
      <c r="AZ34" s="365"/>
      <c r="BA34" s="365"/>
      <c r="BB34" s="365"/>
      <c r="BC34" s="365"/>
      <c r="BD34" s="366"/>
      <c r="BE34" s="367"/>
      <c r="BF34" s="368"/>
      <c r="BG34" s="368"/>
      <c r="BH34" s="368"/>
      <c r="BI34" s="368"/>
      <c r="BJ34" s="368"/>
      <c r="BK34" s="368"/>
      <c r="BL34" s="368"/>
      <c r="BM34" s="368"/>
      <c r="BN34" s="368"/>
      <c r="BO34" s="369"/>
      <c r="BP34" s="364">
        <v>25000</v>
      </c>
      <c r="BQ34" s="365"/>
      <c r="BR34" s="365"/>
      <c r="BS34" s="365"/>
      <c r="BT34" s="365"/>
      <c r="BU34" s="365"/>
      <c r="BV34" s="365"/>
      <c r="BW34" s="365"/>
      <c r="BX34" s="365"/>
      <c r="BY34" s="365"/>
      <c r="BZ34" s="365"/>
      <c r="CA34" s="365"/>
      <c r="CB34" s="366"/>
    </row>
    <row r="35" spans="1:87" s="109" customFormat="1" x14ac:dyDescent="0.2">
      <c r="A35" s="355">
        <v>2</v>
      </c>
      <c r="B35" s="356"/>
      <c r="C35" s="356"/>
      <c r="D35" s="357"/>
      <c r="E35" s="358" t="s">
        <v>187</v>
      </c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60"/>
      <c r="AJ35" s="361"/>
      <c r="AK35" s="362"/>
      <c r="AL35" s="362"/>
      <c r="AM35" s="362"/>
      <c r="AN35" s="362"/>
      <c r="AO35" s="362"/>
      <c r="AP35" s="362"/>
      <c r="AQ35" s="362"/>
      <c r="AR35" s="362"/>
      <c r="AS35" s="362"/>
      <c r="AT35" s="363"/>
      <c r="AU35" s="364"/>
      <c r="AV35" s="365"/>
      <c r="AW35" s="365"/>
      <c r="AX35" s="365"/>
      <c r="AY35" s="365"/>
      <c r="AZ35" s="365"/>
      <c r="BA35" s="365"/>
      <c r="BB35" s="365"/>
      <c r="BC35" s="365"/>
      <c r="BD35" s="366"/>
      <c r="BE35" s="367"/>
      <c r="BF35" s="368"/>
      <c r="BG35" s="368"/>
      <c r="BH35" s="368"/>
      <c r="BI35" s="368"/>
      <c r="BJ35" s="368"/>
      <c r="BK35" s="368"/>
      <c r="BL35" s="368"/>
      <c r="BM35" s="368"/>
      <c r="BN35" s="368"/>
      <c r="BO35" s="369"/>
      <c r="BP35" s="364">
        <f>20000+20000</f>
        <v>40000</v>
      </c>
      <c r="BQ35" s="365"/>
      <c r="BR35" s="365"/>
      <c r="BS35" s="365"/>
      <c r="BT35" s="365"/>
      <c r="BU35" s="365"/>
      <c r="BV35" s="365"/>
      <c r="BW35" s="365"/>
      <c r="BX35" s="365"/>
      <c r="BY35" s="365"/>
      <c r="BZ35" s="365"/>
      <c r="CA35" s="365"/>
      <c r="CB35" s="366"/>
    </row>
    <row r="36" spans="1:87" s="109" customFormat="1" x14ac:dyDescent="0.2">
      <c r="A36" s="355">
        <v>3</v>
      </c>
      <c r="B36" s="356"/>
      <c r="C36" s="356"/>
      <c r="D36" s="357"/>
      <c r="E36" s="358" t="s">
        <v>285</v>
      </c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60"/>
      <c r="AJ36" s="361"/>
      <c r="AK36" s="362"/>
      <c r="AL36" s="362"/>
      <c r="AM36" s="362"/>
      <c r="AN36" s="362"/>
      <c r="AO36" s="362"/>
      <c r="AP36" s="362"/>
      <c r="AQ36" s="362"/>
      <c r="AR36" s="362"/>
      <c r="AS36" s="362"/>
      <c r="AT36" s="363"/>
      <c r="AU36" s="364"/>
      <c r="AV36" s="365"/>
      <c r="AW36" s="365"/>
      <c r="AX36" s="365"/>
      <c r="AY36" s="365"/>
      <c r="AZ36" s="365"/>
      <c r="BA36" s="365"/>
      <c r="BB36" s="365"/>
      <c r="BC36" s="365"/>
      <c r="BD36" s="366"/>
      <c r="BE36" s="367"/>
      <c r="BF36" s="368"/>
      <c r="BG36" s="368"/>
      <c r="BH36" s="368"/>
      <c r="BI36" s="368"/>
      <c r="BJ36" s="368"/>
      <c r="BK36" s="368"/>
      <c r="BL36" s="368"/>
      <c r="BM36" s="368"/>
      <c r="BN36" s="368"/>
      <c r="BO36" s="369"/>
      <c r="BP36" s="364">
        <v>50000</v>
      </c>
      <c r="BQ36" s="365"/>
      <c r="BR36" s="365"/>
      <c r="BS36" s="365"/>
      <c r="BT36" s="365"/>
      <c r="BU36" s="365"/>
      <c r="BV36" s="365"/>
      <c r="BW36" s="365"/>
      <c r="BX36" s="365"/>
      <c r="BY36" s="365"/>
      <c r="BZ36" s="365"/>
      <c r="CA36" s="365"/>
      <c r="CB36" s="366"/>
      <c r="CC36" s="109">
        <v>82829.789999999994</v>
      </c>
    </row>
    <row r="37" spans="1:87" s="109" customFormat="1" hidden="1" x14ac:dyDescent="0.2">
      <c r="A37" s="355">
        <v>3</v>
      </c>
      <c r="B37" s="356"/>
      <c r="C37" s="356"/>
      <c r="D37" s="357"/>
      <c r="E37" s="358" t="s">
        <v>187</v>
      </c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60"/>
      <c r="AJ37" s="361"/>
      <c r="AK37" s="362"/>
      <c r="AL37" s="362"/>
      <c r="AM37" s="362"/>
      <c r="AN37" s="362"/>
      <c r="AO37" s="362"/>
      <c r="AP37" s="362"/>
      <c r="AQ37" s="362"/>
      <c r="AR37" s="362"/>
      <c r="AS37" s="362"/>
      <c r="AT37" s="363"/>
      <c r="AU37" s="364"/>
      <c r="AV37" s="365"/>
      <c r="AW37" s="365"/>
      <c r="AX37" s="365"/>
      <c r="AY37" s="365"/>
      <c r="AZ37" s="365"/>
      <c r="BA37" s="365"/>
      <c r="BB37" s="365"/>
      <c r="BC37" s="365"/>
      <c r="BD37" s="366"/>
      <c r="BE37" s="367"/>
      <c r="BF37" s="368"/>
      <c r="BG37" s="368"/>
      <c r="BH37" s="368"/>
      <c r="BI37" s="368"/>
      <c r="BJ37" s="368"/>
      <c r="BK37" s="368"/>
      <c r="BL37" s="368"/>
      <c r="BM37" s="368"/>
      <c r="BN37" s="368"/>
      <c r="BO37" s="369"/>
      <c r="BP37" s="364"/>
      <c r="BQ37" s="365"/>
      <c r="BR37" s="365"/>
      <c r="BS37" s="365"/>
      <c r="BT37" s="365"/>
      <c r="BU37" s="365"/>
      <c r="BV37" s="365"/>
      <c r="BW37" s="365"/>
      <c r="BX37" s="365"/>
      <c r="BY37" s="365"/>
      <c r="BZ37" s="365"/>
      <c r="CA37" s="365"/>
      <c r="CB37" s="366"/>
    </row>
    <row r="38" spans="1:87" s="109" customFormat="1" ht="12" hidden="1" customHeight="1" x14ac:dyDescent="0.2">
      <c r="A38" s="355">
        <v>4</v>
      </c>
      <c r="B38" s="356"/>
      <c r="C38" s="356"/>
      <c r="D38" s="357"/>
      <c r="E38" s="358" t="s">
        <v>278</v>
      </c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60"/>
      <c r="AJ38" s="361"/>
      <c r="AK38" s="362"/>
      <c r="AL38" s="362"/>
      <c r="AM38" s="362"/>
      <c r="AN38" s="362"/>
      <c r="AO38" s="362"/>
      <c r="AP38" s="362"/>
      <c r="AQ38" s="362"/>
      <c r="AR38" s="362"/>
      <c r="AS38" s="362"/>
      <c r="AT38" s="363"/>
      <c r="AU38" s="364"/>
      <c r="AV38" s="365"/>
      <c r="AW38" s="365"/>
      <c r="AX38" s="365"/>
      <c r="AY38" s="365"/>
      <c r="AZ38" s="365"/>
      <c r="BA38" s="365"/>
      <c r="BB38" s="365"/>
      <c r="BC38" s="365"/>
      <c r="BD38" s="366"/>
      <c r="BE38" s="367"/>
      <c r="BF38" s="368"/>
      <c r="BG38" s="368"/>
      <c r="BH38" s="368"/>
      <c r="BI38" s="368"/>
      <c r="BJ38" s="368"/>
      <c r="BK38" s="368"/>
      <c r="BL38" s="368"/>
      <c r="BM38" s="368"/>
      <c r="BN38" s="368"/>
      <c r="BO38" s="369"/>
      <c r="BP38" s="364"/>
      <c r="BQ38" s="365"/>
      <c r="BR38" s="365"/>
      <c r="BS38" s="365"/>
      <c r="BT38" s="365"/>
      <c r="BU38" s="365"/>
      <c r="BV38" s="365"/>
      <c r="BW38" s="365"/>
      <c r="BX38" s="365"/>
      <c r="BY38" s="365"/>
      <c r="BZ38" s="365"/>
      <c r="CA38" s="365"/>
      <c r="CB38" s="366"/>
      <c r="CI38" s="109">
        <v>21791.64</v>
      </c>
    </row>
    <row r="39" spans="1:87" s="109" customFormat="1" ht="12" hidden="1" customHeight="1" x14ac:dyDescent="0.2">
      <c r="A39" s="355">
        <v>4</v>
      </c>
      <c r="B39" s="356"/>
      <c r="C39" s="356"/>
      <c r="D39" s="357"/>
      <c r="E39" s="358" t="s">
        <v>303</v>
      </c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60"/>
      <c r="AJ39" s="361"/>
      <c r="AK39" s="362"/>
      <c r="AL39" s="362"/>
      <c r="AM39" s="362"/>
      <c r="AN39" s="362"/>
      <c r="AO39" s="362"/>
      <c r="AP39" s="362"/>
      <c r="AQ39" s="362"/>
      <c r="AR39" s="362"/>
      <c r="AS39" s="362"/>
      <c r="AT39" s="363"/>
      <c r="AU39" s="364"/>
      <c r="AV39" s="365"/>
      <c r="AW39" s="365"/>
      <c r="AX39" s="365"/>
      <c r="AY39" s="365"/>
      <c r="AZ39" s="365"/>
      <c r="BA39" s="365"/>
      <c r="BB39" s="365"/>
      <c r="BC39" s="365"/>
      <c r="BD39" s="366"/>
      <c r="BE39" s="367"/>
      <c r="BF39" s="368"/>
      <c r="BG39" s="368"/>
      <c r="BH39" s="368"/>
      <c r="BI39" s="368"/>
      <c r="BJ39" s="368"/>
      <c r="BK39" s="368"/>
      <c r="BL39" s="368"/>
      <c r="BM39" s="368"/>
      <c r="BN39" s="368"/>
      <c r="BO39" s="369"/>
      <c r="BP39" s="364"/>
      <c r="BQ39" s="365"/>
      <c r="BR39" s="365"/>
      <c r="BS39" s="365"/>
      <c r="BT39" s="365"/>
      <c r="BU39" s="365"/>
      <c r="BV39" s="365"/>
      <c r="BW39" s="365"/>
      <c r="BX39" s="365"/>
      <c r="BY39" s="365"/>
      <c r="BZ39" s="365"/>
      <c r="CA39" s="365"/>
      <c r="CB39" s="366"/>
    </row>
    <row r="40" spans="1:87" s="109" customFormat="1" hidden="1" x14ac:dyDescent="0.2">
      <c r="A40" s="355">
        <v>5</v>
      </c>
      <c r="B40" s="356"/>
      <c r="C40" s="356"/>
      <c r="D40" s="357"/>
      <c r="E40" s="358" t="s">
        <v>188</v>
      </c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60"/>
      <c r="AJ40" s="361"/>
      <c r="AK40" s="362"/>
      <c r="AL40" s="362"/>
      <c r="AM40" s="362"/>
      <c r="AN40" s="362"/>
      <c r="AO40" s="362"/>
      <c r="AP40" s="362"/>
      <c r="AQ40" s="362"/>
      <c r="AR40" s="362"/>
      <c r="AS40" s="362"/>
      <c r="AT40" s="363"/>
      <c r="AU40" s="364"/>
      <c r="AV40" s="365"/>
      <c r="AW40" s="365"/>
      <c r="AX40" s="365"/>
      <c r="AY40" s="365"/>
      <c r="AZ40" s="365"/>
      <c r="BA40" s="365"/>
      <c r="BB40" s="365"/>
      <c r="BC40" s="365"/>
      <c r="BD40" s="366"/>
      <c r="BE40" s="367"/>
      <c r="BF40" s="368"/>
      <c r="BG40" s="368"/>
      <c r="BH40" s="368"/>
      <c r="BI40" s="368"/>
      <c r="BJ40" s="368"/>
      <c r="BK40" s="368"/>
      <c r="BL40" s="368"/>
      <c r="BM40" s="368"/>
      <c r="BN40" s="368"/>
      <c r="BO40" s="369"/>
      <c r="BP40" s="364"/>
      <c r="BQ40" s="365"/>
      <c r="BR40" s="365"/>
      <c r="BS40" s="365"/>
      <c r="BT40" s="365"/>
      <c r="BU40" s="365"/>
      <c r="BV40" s="365"/>
      <c r="BW40" s="365"/>
      <c r="BX40" s="365"/>
      <c r="BY40" s="365"/>
      <c r="BZ40" s="365"/>
      <c r="CA40" s="365"/>
      <c r="CB40" s="366"/>
    </row>
    <row r="41" spans="1:87" s="109" customFormat="1" hidden="1" x14ac:dyDescent="0.2">
      <c r="A41" s="355">
        <v>5</v>
      </c>
      <c r="B41" s="356"/>
      <c r="C41" s="356"/>
      <c r="D41" s="357"/>
      <c r="E41" s="358" t="s">
        <v>285</v>
      </c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60"/>
      <c r="AJ41" s="361"/>
      <c r="AK41" s="362"/>
      <c r="AL41" s="362"/>
      <c r="AM41" s="362"/>
      <c r="AN41" s="362"/>
      <c r="AO41" s="362"/>
      <c r="AP41" s="362"/>
      <c r="AQ41" s="362"/>
      <c r="AR41" s="362"/>
      <c r="AS41" s="362"/>
      <c r="AT41" s="363"/>
      <c r="AU41" s="364"/>
      <c r="AV41" s="365"/>
      <c r="AW41" s="365"/>
      <c r="AX41" s="365"/>
      <c r="AY41" s="365"/>
      <c r="AZ41" s="365"/>
      <c r="BA41" s="365"/>
      <c r="BB41" s="365"/>
      <c r="BC41" s="365"/>
      <c r="BD41" s="366"/>
      <c r="BE41" s="367"/>
      <c r="BF41" s="368"/>
      <c r="BG41" s="368"/>
      <c r="BH41" s="368"/>
      <c r="BI41" s="368"/>
      <c r="BJ41" s="368"/>
      <c r="BK41" s="368"/>
      <c r="BL41" s="368"/>
      <c r="BM41" s="368"/>
      <c r="BN41" s="368"/>
      <c r="BO41" s="369"/>
      <c r="BP41" s="364"/>
      <c r="BQ41" s="365"/>
      <c r="BR41" s="365"/>
      <c r="BS41" s="365"/>
      <c r="BT41" s="365"/>
      <c r="BU41" s="365"/>
      <c r="BV41" s="365"/>
      <c r="BW41" s="365"/>
      <c r="BX41" s="365"/>
      <c r="BY41" s="365"/>
      <c r="BZ41" s="365"/>
      <c r="CA41" s="365"/>
      <c r="CB41" s="366"/>
    </row>
    <row r="42" spans="1:87" s="109" customFormat="1" hidden="1" x14ac:dyDescent="0.2">
      <c r="A42" s="355"/>
      <c r="B42" s="356"/>
      <c r="C42" s="356"/>
      <c r="D42" s="357"/>
      <c r="E42" s="358" t="s">
        <v>291</v>
      </c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60"/>
      <c r="AJ42" s="361"/>
      <c r="AK42" s="362"/>
      <c r="AL42" s="362"/>
      <c r="AM42" s="362"/>
      <c r="AN42" s="362"/>
      <c r="AO42" s="362"/>
      <c r="AP42" s="362"/>
      <c r="AQ42" s="362"/>
      <c r="AR42" s="362"/>
      <c r="AS42" s="362"/>
      <c r="AT42" s="363"/>
      <c r="AU42" s="364"/>
      <c r="AV42" s="365"/>
      <c r="AW42" s="365"/>
      <c r="AX42" s="365"/>
      <c r="AY42" s="365"/>
      <c r="AZ42" s="365"/>
      <c r="BA42" s="365"/>
      <c r="BB42" s="365"/>
      <c r="BC42" s="365"/>
      <c r="BD42" s="366"/>
      <c r="BE42" s="367"/>
      <c r="BF42" s="368"/>
      <c r="BG42" s="368"/>
      <c r="BH42" s="368"/>
      <c r="BI42" s="368"/>
      <c r="BJ42" s="368"/>
      <c r="BK42" s="368"/>
      <c r="BL42" s="368"/>
      <c r="BM42" s="368"/>
      <c r="BN42" s="368"/>
      <c r="BO42" s="369"/>
      <c r="BP42" s="364"/>
      <c r="BQ42" s="365"/>
      <c r="BR42" s="365"/>
      <c r="BS42" s="365"/>
      <c r="BT42" s="365"/>
      <c r="BU42" s="365"/>
      <c r="BV42" s="365"/>
      <c r="BW42" s="365"/>
      <c r="BX42" s="365"/>
      <c r="BY42" s="365"/>
      <c r="BZ42" s="365"/>
      <c r="CA42" s="365"/>
      <c r="CB42" s="366"/>
    </row>
    <row r="43" spans="1:87" s="109" customFormat="1" hidden="1" x14ac:dyDescent="0.2">
      <c r="A43" s="355"/>
      <c r="B43" s="356"/>
      <c r="C43" s="356"/>
      <c r="D43" s="357"/>
      <c r="E43" s="358" t="s">
        <v>292</v>
      </c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59"/>
      <c r="R43" s="359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60"/>
      <c r="AJ43" s="361"/>
      <c r="AK43" s="362"/>
      <c r="AL43" s="362"/>
      <c r="AM43" s="362"/>
      <c r="AN43" s="362"/>
      <c r="AO43" s="362"/>
      <c r="AP43" s="362"/>
      <c r="AQ43" s="362"/>
      <c r="AR43" s="362"/>
      <c r="AS43" s="362"/>
      <c r="AT43" s="363"/>
      <c r="AU43" s="364"/>
      <c r="AV43" s="365"/>
      <c r="AW43" s="365"/>
      <c r="AX43" s="365"/>
      <c r="AY43" s="365"/>
      <c r="AZ43" s="365"/>
      <c r="BA43" s="365"/>
      <c r="BB43" s="365"/>
      <c r="BC43" s="365"/>
      <c r="BD43" s="366"/>
      <c r="BE43" s="367"/>
      <c r="BF43" s="368"/>
      <c r="BG43" s="368"/>
      <c r="BH43" s="368"/>
      <c r="BI43" s="368"/>
      <c r="BJ43" s="368"/>
      <c r="BK43" s="368"/>
      <c r="BL43" s="368"/>
      <c r="BM43" s="368"/>
      <c r="BN43" s="368"/>
      <c r="BO43" s="369"/>
      <c r="BP43" s="364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6"/>
    </row>
    <row r="44" spans="1:87" s="110" customFormat="1" x14ac:dyDescent="0.2">
      <c r="A44" s="382"/>
      <c r="B44" s="383"/>
      <c r="C44" s="383"/>
      <c r="D44" s="384"/>
      <c r="E44" s="385" t="s">
        <v>115</v>
      </c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7"/>
      <c r="AJ44" s="382" t="s">
        <v>22</v>
      </c>
      <c r="AK44" s="383"/>
      <c r="AL44" s="383"/>
      <c r="AM44" s="383"/>
      <c r="AN44" s="383"/>
      <c r="AO44" s="383"/>
      <c r="AP44" s="383"/>
      <c r="AQ44" s="383"/>
      <c r="AR44" s="383"/>
      <c r="AS44" s="383"/>
      <c r="AT44" s="384"/>
      <c r="AU44" s="382" t="s">
        <v>22</v>
      </c>
      <c r="AV44" s="383"/>
      <c r="AW44" s="383"/>
      <c r="AX44" s="383"/>
      <c r="AY44" s="383"/>
      <c r="AZ44" s="383"/>
      <c r="BA44" s="383"/>
      <c r="BB44" s="383"/>
      <c r="BC44" s="383"/>
      <c r="BD44" s="384"/>
      <c r="BE44" s="382" t="s">
        <v>22</v>
      </c>
      <c r="BF44" s="383"/>
      <c r="BG44" s="383"/>
      <c r="BH44" s="383"/>
      <c r="BI44" s="383"/>
      <c r="BJ44" s="383"/>
      <c r="BK44" s="383"/>
      <c r="BL44" s="383"/>
      <c r="BM44" s="383"/>
      <c r="BN44" s="383"/>
      <c r="BO44" s="384"/>
      <c r="BP44" s="388">
        <f>SUM(BP34:CB43)</f>
        <v>115000</v>
      </c>
      <c r="BQ44" s="389"/>
      <c r="BR44" s="389"/>
      <c r="BS44" s="389"/>
      <c r="BT44" s="389"/>
      <c r="BU44" s="389"/>
      <c r="BV44" s="389"/>
      <c r="BW44" s="389"/>
      <c r="BX44" s="389"/>
      <c r="BY44" s="389"/>
      <c r="BZ44" s="389"/>
      <c r="CA44" s="389"/>
      <c r="CB44" s="390"/>
      <c r="CC44" s="170">
        <f>CC36-BP44</f>
        <v>-32170.210000000006</v>
      </c>
    </row>
    <row r="45" spans="1:87" s="110" customFormat="1" ht="15.75" x14ac:dyDescent="0.25">
      <c r="A45" s="35"/>
      <c r="B45" s="35"/>
      <c r="C45" s="35"/>
      <c r="D45" s="35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</row>
    <row r="46" spans="1:87" s="110" customFormat="1" ht="15.75" x14ac:dyDescent="0.25">
      <c r="A46" s="133" t="s">
        <v>108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370" t="s">
        <v>455</v>
      </c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370"/>
      <c r="AO46" s="370"/>
      <c r="AP46" s="370"/>
      <c r="AQ46" s="370"/>
      <c r="AR46" s="370"/>
      <c r="AS46" s="370"/>
      <c r="AT46" s="370"/>
      <c r="AU46" s="370"/>
      <c r="AV46" s="370"/>
      <c r="AW46" s="370"/>
      <c r="AX46" s="370"/>
      <c r="AY46" s="370"/>
      <c r="AZ46" s="370"/>
      <c r="BA46" s="370"/>
      <c r="BB46" s="370"/>
      <c r="BC46" s="370"/>
      <c r="BD46" s="370"/>
      <c r="BE46" s="370"/>
      <c r="BF46" s="370"/>
      <c r="BG46" s="370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370"/>
      <c r="BV46" s="370"/>
      <c r="BW46" s="370"/>
      <c r="BX46" s="370"/>
      <c r="BY46" s="370"/>
      <c r="BZ46" s="370"/>
      <c r="CA46" s="370"/>
      <c r="CB46" s="370"/>
    </row>
    <row r="47" spans="1:87" s="20" customFormat="1" ht="15.75" x14ac:dyDescent="0.25">
      <c r="A47" s="134"/>
      <c r="B47" s="134"/>
      <c r="C47" s="134"/>
      <c r="D47" s="13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</row>
    <row r="48" spans="1:87" x14ac:dyDescent="0.2">
      <c r="A48" s="266" t="s">
        <v>110</v>
      </c>
      <c r="B48" s="267"/>
      <c r="C48" s="267"/>
      <c r="D48" s="268"/>
      <c r="E48" s="266" t="s">
        <v>18</v>
      </c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8"/>
      <c r="AJ48" s="266" t="s">
        <v>129</v>
      </c>
      <c r="AK48" s="267"/>
      <c r="AL48" s="267"/>
      <c r="AM48" s="267"/>
      <c r="AN48" s="267"/>
      <c r="AO48" s="267"/>
      <c r="AP48" s="267"/>
      <c r="AQ48" s="267"/>
      <c r="AR48" s="267"/>
      <c r="AS48" s="267"/>
      <c r="AT48" s="268"/>
      <c r="AU48" s="266" t="s">
        <v>178</v>
      </c>
      <c r="AV48" s="267"/>
      <c r="AW48" s="267"/>
      <c r="AX48" s="267"/>
      <c r="AY48" s="267"/>
      <c r="AZ48" s="267"/>
      <c r="BA48" s="267"/>
      <c r="BB48" s="267"/>
      <c r="BC48" s="267"/>
      <c r="BD48" s="268"/>
      <c r="BE48" s="266" t="s">
        <v>179</v>
      </c>
      <c r="BF48" s="267"/>
      <c r="BG48" s="267"/>
      <c r="BH48" s="267"/>
      <c r="BI48" s="267"/>
      <c r="BJ48" s="267"/>
      <c r="BK48" s="267"/>
      <c r="BL48" s="267"/>
      <c r="BM48" s="267"/>
      <c r="BN48" s="267"/>
      <c r="BO48" s="268"/>
      <c r="BP48" s="266" t="s">
        <v>120</v>
      </c>
      <c r="BQ48" s="267"/>
      <c r="BR48" s="267"/>
      <c r="BS48" s="267"/>
      <c r="BT48" s="267"/>
      <c r="BU48" s="267"/>
      <c r="BV48" s="267"/>
      <c r="BW48" s="267"/>
      <c r="BX48" s="267"/>
      <c r="BY48" s="267"/>
      <c r="BZ48" s="267"/>
      <c r="CA48" s="267"/>
      <c r="CB48" s="268"/>
    </row>
    <row r="49" spans="1:81" x14ac:dyDescent="0.2">
      <c r="A49" s="262" t="s">
        <v>111</v>
      </c>
      <c r="B49" s="263"/>
      <c r="C49" s="263"/>
      <c r="D49" s="264"/>
      <c r="E49" s="262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4"/>
      <c r="AJ49" s="262" t="s">
        <v>180</v>
      </c>
      <c r="AK49" s="263"/>
      <c r="AL49" s="263"/>
      <c r="AM49" s="263"/>
      <c r="AN49" s="263"/>
      <c r="AO49" s="263"/>
      <c r="AP49" s="263"/>
      <c r="AQ49" s="263"/>
      <c r="AR49" s="263"/>
      <c r="AS49" s="263"/>
      <c r="AT49" s="264"/>
      <c r="AU49" s="262" t="s">
        <v>181</v>
      </c>
      <c r="AV49" s="263"/>
      <c r="AW49" s="263"/>
      <c r="AX49" s="263"/>
      <c r="AY49" s="263"/>
      <c r="AZ49" s="263"/>
      <c r="BA49" s="263"/>
      <c r="BB49" s="263"/>
      <c r="BC49" s="263"/>
      <c r="BD49" s="264"/>
      <c r="BE49" s="262" t="s">
        <v>182</v>
      </c>
      <c r="BF49" s="263"/>
      <c r="BG49" s="263"/>
      <c r="BH49" s="263"/>
      <c r="BI49" s="263"/>
      <c r="BJ49" s="263"/>
      <c r="BK49" s="263"/>
      <c r="BL49" s="263"/>
      <c r="BM49" s="263"/>
      <c r="BN49" s="263"/>
      <c r="BO49" s="264"/>
      <c r="BP49" s="262" t="s">
        <v>183</v>
      </c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  <c r="CA49" s="263"/>
      <c r="CB49" s="264"/>
    </row>
    <row r="50" spans="1:81" x14ac:dyDescent="0.2">
      <c r="A50" s="262"/>
      <c r="B50" s="263"/>
      <c r="C50" s="263"/>
      <c r="D50" s="264"/>
      <c r="E50" s="262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4"/>
      <c r="AJ50" s="262" t="s">
        <v>184</v>
      </c>
      <c r="AK50" s="263"/>
      <c r="AL50" s="263"/>
      <c r="AM50" s="263"/>
      <c r="AN50" s="263"/>
      <c r="AO50" s="263"/>
      <c r="AP50" s="263"/>
      <c r="AQ50" s="263"/>
      <c r="AR50" s="263"/>
      <c r="AS50" s="263"/>
      <c r="AT50" s="264"/>
      <c r="AU50" s="262" t="s">
        <v>185</v>
      </c>
      <c r="AV50" s="263"/>
      <c r="AW50" s="263"/>
      <c r="AX50" s="263"/>
      <c r="AY50" s="263"/>
      <c r="AZ50" s="263"/>
      <c r="BA50" s="263"/>
      <c r="BB50" s="263"/>
      <c r="BC50" s="263"/>
      <c r="BD50" s="264"/>
      <c r="BE50" s="262"/>
      <c r="BF50" s="263"/>
      <c r="BG50" s="263"/>
      <c r="BH50" s="263"/>
      <c r="BI50" s="263"/>
      <c r="BJ50" s="263"/>
      <c r="BK50" s="263"/>
      <c r="BL50" s="263"/>
      <c r="BM50" s="263"/>
      <c r="BN50" s="263"/>
      <c r="BO50" s="264"/>
      <c r="BP50" s="262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4"/>
    </row>
    <row r="51" spans="1:81" x14ac:dyDescent="0.2">
      <c r="A51" s="269"/>
      <c r="B51" s="270"/>
      <c r="C51" s="270"/>
      <c r="D51" s="271"/>
      <c r="E51" s="269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1"/>
      <c r="AJ51" s="269"/>
      <c r="AK51" s="270"/>
      <c r="AL51" s="270"/>
      <c r="AM51" s="270"/>
      <c r="AN51" s="270"/>
      <c r="AO51" s="270"/>
      <c r="AP51" s="270"/>
      <c r="AQ51" s="270"/>
      <c r="AR51" s="270"/>
      <c r="AS51" s="270"/>
      <c r="AT51" s="271"/>
      <c r="AU51" s="269"/>
      <c r="AV51" s="270"/>
      <c r="AW51" s="270"/>
      <c r="AX51" s="270"/>
      <c r="AY51" s="270"/>
      <c r="AZ51" s="270"/>
      <c r="BA51" s="270"/>
      <c r="BB51" s="270"/>
      <c r="BC51" s="270"/>
      <c r="BD51" s="271"/>
      <c r="BE51" s="269"/>
      <c r="BF51" s="270"/>
      <c r="BG51" s="270"/>
      <c r="BH51" s="270"/>
      <c r="BI51" s="270"/>
      <c r="BJ51" s="270"/>
      <c r="BK51" s="270"/>
      <c r="BL51" s="270"/>
      <c r="BM51" s="270"/>
      <c r="BN51" s="270"/>
      <c r="BO51" s="271"/>
      <c r="BP51" s="269"/>
      <c r="BQ51" s="270"/>
      <c r="BR51" s="270"/>
      <c r="BS51" s="270"/>
      <c r="BT51" s="270"/>
      <c r="BU51" s="270"/>
      <c r="BV51" s="270"/>
      <c r="BW51" s="270"/>
      <c r="BX51" s="270"/>
      <c r="BY51" s="270"/>
      <c r="BZ51" s="270"/>
      <c r="CA51" s="270"/>
      <c r="CB51" s="271"/>
    </row>
    <row r="52" spans="1:81" x14ac:dyDescent="0.2">
      <c r="A52" s="379">
        <v>1</v>
      </c>
      <c r="B52" s="380"/>
      <c r="C52" s="380"/>
      <c r="D52" s="381"/>
      <c r="E52" s="379">
        <v>2</v>
      </c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1"/>
      <c r="AJ52" s="379">
        <v>3</v>
      </c>
      <c r="AK52" s="380"/>
      <c r="AL52" s="380"/>
      <c r="AM52" s="380"/>
      <c r="AN52" s="380"/>
      <c r="AO52" s="380"/>
      <c r="AP52" s="380"/>
      <c r="AQ52" s="380"/>
      <c r="AR52" s="380"/>
      <c r="AS52" s="380"/>
      <c r="AT52" s="381"/>
      <c r="AU52" s="379">
        <v>4</v>
      </c>
      <c r="AV52" s="380"/>
      <c r="AW52" s="380"/>
      <c r="AX52" s="380"/>
      <c r="AY52" s="380"/>
      <c r="AZ52" s="380"/>
      <c r="BA52" s="380"/>
      <c r="BB52" s="380"/>
      <c r="BC52" s="380"/>
      <c r="BD52" s="381"/>
      <c r="BE52" s="379">
        <v>5</v>
      </c>
      <c r="BF52" s="380"/>
      <c r="BG52" s="380"/>
      <c r="BH52" s="380"/>
      <c r="BI52" s="380"/>
      <c r="BJ52" s="380"/>
      <c r="BK52" s="380"/>
      <c r="BL52" s="380"/>
      <c r="BM52" s="380"/>
      <c r="BN52" s="380"/>
      <c r="BO52" s="381"/>
      <c r="BP52" s="379">
        <v>6</v>
      </c>
      <c r="BQ52" s="380"/>
      <c r="BR52" s="380"/>
      <c r="BS52" s="380"/>
      <c r="BT52" s="380"/>
      <c r="BU52" s="380"/>
      <c r="BV52" s="380"/>
      <c r="BW52" s="380"/>
      <c r="BX52" s="380"/>
      <c r="BY52" s="380"/>
      <c r="BZ52" s="380"/>
      <c r="CA52" s="380"/>
      <c r="CB52" s="381"/>
    </row>
    <row r="53" spans="1:81" x14ac:dyDescent="0.2">
      <c r="A53" s="355">
        <v>1</v>
      </c>
      <c r="B53" s="356"/>
      <c r="C53" s="356"/>
      <c r="D53" s="357"/>
      <c r="E53" s="358" t="s">
        <v>373</v>
      </c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9"/>
      <c r="AH53" s="359"/>
      <c r="AI53" s="360"/>
      <c r="AJ53" s="361"/>
      <c r="AK53" s="362"/>
      <c r="AL53" s="362"/>
      <c r="AM53" s="362"/>
      <c r="AN53" s="362"/>
      <c r="AO53" s="362"/>
      <c r="AP53" s="362"/>
      <c r="AQ53" s="362"/>
      <c r="AR53" s="362"/>
      <c r="AS53" s="362"/>
      <c r="AT53" s="363"/>
      <c r="AU53" s="364"/>
      <c r="AV53" s="365"/>
      <c r="AW53" s="365"/>
      <c r="AX53" s="365"/>
      <c r="AY53" s="365"/>
      <c r="AZ53" s="365"/>
      <c r="BA53" s="365"/>
      <c r="BB53" s="365"/>
      <c r="BC53" s="365"/>
      <c r="BD53" s="366"/>
      <c r="BE53" s="367"/>
      <c r="BF53" s="368"/>
      <c r="BG53" s="368"/>
      <c r="BH53" s="368"/>
      <c r="BI53" s="368"/>
      <c r="BJ53" s="368"/>
      <c r="BK53" s="368"/>
      <c r="BL53" s="368"/>
      <c r="BM53" s="368"/>
      <c r="BN53" s="368"/>
      <c r="BO53" s="369"/>
      <c r="BP53" s="364">
        <v>500000</v>
      </c>
      <c r="BQ53" s="365"/>
      <c r="BR53" s="365"/>
      <c r="BS53" s="365"/>
      <c r="BT53" s="365"/>
      <c r="BU53" s="365"/>
      <c r="BV53" s="365"/>
      <c r="BW53" s="365"/>
      <c r="BX53" s="365"/>
      <c r="BY53" s="365"/>
      <c r="BZ53" s="365"/>
      <c r="CA53" s="365"/>
      <c r="CB53" s="366"/>
    </row>
    <row r="54" spans="1:81" x14ac:dyDescent="0.2">
      <c r="A54" s="355">
        <v>2</v>
      </c>
      <c r="B54" s="356"/>
      <c r="C54" s="356"/>
      <c r="D54" s="357"/>
      <c r="E54" s="358" t="s">
        <v>397</v>
      </c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60"/>
      <c r="AJ54" s="361"/>
      <c r="AK54" s="362"/>
      <c r="AL54" s="362"/>
      <c r="AM54" s="362"/>
      <c r="AN54" s="362"/>
      <c r="AO54" s="362"/>
      <c r="AP54" s="362"/>
      <c r="AQ54" s="362"/>
      <c r="AR54" s="362"/>
      <c r="AS54" s="362"/>
      <c r="AT54" s="363"/>
      <c r="AU54" s="364"/>
      <c r="AV54" s="365"/>
      <c r="AW54" s="365"/>
      <c r="AX54" s="365"/>
      <c r="AY54" s="365"/>
      <c r="AZ54" s="365"/>
      <c r="BA54" s="365"/>
      <c r="BB54" s="365"/>
      <c r="BC54" s="365"/>
      <c r="BD54" s="366"/>
      <c r="BE54" s="367"/>
      <c r="BF54" s="368"/>
      <c r="BG54" s="368"/>
      <c r="BH54" s="368"/>
      <c r="BI54" s="368"/>
      <c r="BJ54" s="368"/>
      <c r="BK54" s="368"/>
      <c r="BL54" s="368"/>
      <c r="BM54" s="368"/>
      <c r="BN54" s="368"/>
      <c r="BO54" s="369"/>
      <c r="BP54" s="364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65"/>
      <c r="CB54" s="366"/>
    </row>
    <row r="55" spans="1:81" hidden="1" x14ac:dyDescent="0.2">
      <c r="A55" s="355">
        <v>2</v>
      </c>
      <c r="B55" s="356"/>
      <c r="C55" s="356"/>
      <c r="D55" s="357"/>
      <c r="E55" s="358" t="s">
        <v>186</v>
      </c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60"/>
      <c r="AJ55" s="361"/>
      <c r="AK55" s="362"/>
      <c r="AL55" s="362"/>
      <c r="AM55" s="362"/>
      <c r="AN55" s="362"/>
      <c r="AO55" s="362"/>
      <c r="AP55" s="362"/>
      <c r="AQ55" s="362"/>
      <c r="AR55" s="362"/>
      <c r="AS55" s="362"/>
      <c r="AT55" s="363"/>
      <c r="AU55" s="364"/>
      <c r="AV55" s="365"/>
      <c r="AW55" s="365"/>
      <c r="AX55" s="365"/>
      <c r="AY55" s="365"/>
      <c r="AZ55" s="365"/>
      <c r="BA55" s="365"/>
      <c r="BB55" s="365"/>
      <c r="BC55" s="365"/>
      <c r="BD55" s="366"/>
      <c r="BE55" s="367"/>
      <c r="BF55" s="368"/>
      <c r="BG55" s="368"/>
      <c r="BH55" s="368"/>
      <c r="BI55" s="368"/>
      <c r="BJ55" s="368"/>
      <c r="BK55" s="368"/>
      <c r="BL55" s="368"/>
      <c r="BM55" s="368"/>
      <c r="BN55" s="368"/>
      <c r="BO55" s="369"/>
      <c r="BP55" s="364"/>
      <c r="BQ55" s="365"/>
      <c r="BR55" s="365"/>
      <c r="BS55" s="365"/>
      <c r="BT55" s="365"/>
      <c r="BU55" s="365"/>
      <c r="BV55" s="365"/>
      <c r="BW55" s="365"/>
      <c r="BX55" s="365"/>
      <c r="BY55" s="365"/>
      <c r="BZ55" s="365"/>
      <c r="CA55" s="365"/>
      <c r="CB55" s="366"/>
    </row>
    <row r="56" spans="1:81" hidden="1" x14ac:dyDescent="0.2">
      <c r="A56" s="355">
        <v>3</v>
      </c>
      <c r="B56" s="356"/>
      <c r="C56" s="356"/>
      <c r="D56" s="357"/>
      <c r="E56" s="358" t="s">
        <v>187</v>
      </c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60"/>
      <c r="AJ56" s="361"/>
      <c r="AK56" s="362"/>
      <c r="AL56" s="362"/>
      <c r="AM56" s="362"/>
      <c r="AN56" s="362"/>
      <c r="AO56" s="362"/>
      <c r="AP56" s="362"/>
      <c r="AQ56" s="362"/>
      <c r="AR56" s="362"/>
      <c r="AS56" s="362"/>
      <c r="AT56" s="363"/>
      <c r="AU56" s="364"/>
      <c r="AV56" s="365"/>
      <c r="AW56" s="365"/>
      <c r="AX56" s="365"/>
      <c r="AY56" s="365"/>
      <c r="AZ56" s="365"/>
      <c r="BA56" s="365"/>
      <c r="BB56" s="365"/>
      <c r="BC56" s="365"/>
      <c r="BD56" s="366"/>
      <c r="BE56" s="367"/>
      <c r="BF56" s="368"/>
      <c r="BG56" s="368"/>
      <c r="BH56" s="368"/>
      <c r="BI56" s="368"/>
      <c r="BJ56" s="368"/>
      <c r="BK56" s="368"/>
      <c r="BL56" s="368"/>
      <c r="BM56" s="368"/>
      <c r="BN56" s="368"/>
      <c r="BO56" s="369"/>
      <c r="BP56" s="364"/>
      <c r="BQ56" s="365"/>
      <c r="BR56" s="365"/>
      <c r="BS56" s="365"/>
      <c r="BT56" s="365"/>
      <c r="BU56" s="365"/>
      <c r="BV56" s="365"/>
      <c r="BW56" s="365"/>
      <c r="BX56" s="365"/>
      <c r="BY56" s="365"/>
      <c r="BZ56" s="365"/>
      <c r="CA56" s="365"/>
      <c r="CB56" s="366"/>
    </row>
    <row r="57" spans="1:81" x14ac:dyDescent="0.2">
      <c r="A57" s="355">
        <v>3</v>
      </c>
      <c r="B57" s="356"/>
      <c r="C57" s="356"/>
      <c r="D57" s="357"/>
      <c r="E57" s="358" t="s">
        <v>452</v>
      </c>
      <c r="F57" s="359"/>
      <c r="G57" s="359"/>
      <c r="H57" s="359"/>
      <c r="I57" s="359"/>
      <c r="J57" s="359"/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9"/>
      <c r="AH57" s="359"/>
      <c r="AI57" s="360"/>
      <c r="AJ57" s="361"/>
      <c r="AK57" s="362"/>
      <c r="AL57" s="362"/>
      <c r="AM57" s="362"/>
      <c r="AN57" s="362"/>
      <c r="AO57" s="362"/>
      <c r="AP57" s="362"/>
      <c r="AQ57" s="362"/>
      <c r="AR57" s="362"/>
      <c r="AS57" s="362"/>
      <c r="AT57" s="363"/>
      <c r="AU57" s="364"/>
      <c r="AV57" s="365"/>
      <c r="AW57" s="365"/>
      <c r="AX57" s="365"/>
      <c r="AY57" s="365"/>
      <c r="AZ57" s="365"/>
      <c r="BA57" s="365"/>
      <c r="BB57" s="365"/>
      <c r="BC57" s="365"/>
      <c r="BD57" s="366"/>
      <c r="BE57" s="367"/>
      <c r="BF57" s="368"/>
      <c r="BG57" s="368"/>
      <c r="BH57" s="368"/>
      <c r="BI57" s="368"/>
      <c r="BJ57" s="368"/>
      <c r="BK57" s="368"/>
      <c r="BL57" s="368"/>
      <c r="BM57" s="368"/>
      <c r="BN57" s="368"/>
      <c r="BO57" s="369"/>
      <c r="BP57" s="364">
        <v>410000</v>
      </c>
      <c r="BQ57" s="365"/>
      <c r="BR57" s="365"/>
      <c r="BS57" s="365"/>
      <c r="BT57" s="365"/>
      <c r="BU57" s="365"/>
      <c r="BV57" s="365"/>
      <c r="BW57" s="365"/>
      <c r="BX57" s="365"/>
      <c r="BY57" s="365"/>
      <c r="BZ57" s="365"/>
      <c r="CA57" s="365"/>
      <c r="CB57" s="366"/>
      <c r="CC57" s="24">
        <v>778400</v>
      </c>
    </row>
    <row r="58" spans="1:81" x14ac:dyDescent="0.2">
      <c r="A58" s="355">
        <v>4</v>
      </c>
      <c r="B58" s="356"/>
      <c r="C58" s="356"/>
      <c r="D58" s="357"/>
      <c r="E58" s="358" t="s">
        <v>453</v>
      </c>
      <c r="F58" s="359"/>
      <c r="G58" s="359"/>
      <c r="H58" s="359"/>
      <c r="I58" s="359"/>
      <c r="J58" s="359"/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60"/>
      <c r="AJ58" s="361"/>
      <c r="AK58" s="362"/>
      <c r="AL58" s="362"/>
      <c r="AM58" s="362"/>
      <c r="AN58" s="362"/>
      <c r="AO58" s="362"/>
      <c r="AP58" s="362"/>
      <c r="AQ58" s="362"/>
      <c r="AR58" s="362"/>
      <c r="AS58" s="362"/>
      <c r="AT58" s="363"/>
      <c r="AU58" s="364"/>
      <c r="AV58" s="365"/>
      <c r="AW58" s="365"/>
      <c r="AX58" s="365"/>
      <c r="AY58" s="365"/>
      <c r="AZ58" s="365"/>
      <c r="BA58" s="365"/>
      <c r="BB58" s="365"/>
      <c r="BC58" s="365"/>
      <c r="BD58" s="366"/>
      <c r="BE58" s="367"/>
      <c r="BF58" s="368"/>
      <c r="BG58" s="368"/>
      <c r="BH58" s="368"/>
      <c r="BI58" s="368"/>
      <c r="BJ58" s="368"/>
      <c r="BK58" s="368"/>
      <c r="BL58" s="368"/>
      <c r="BM58" s="368"/>
      <c r="BN58" s="368"/>
      <c r="BO58" s="369"/>
      <c r="BP58" s="364"/>
      <c r="BQ58" s="365"/>
      <c r="BR58" s="365"/>
      <c r="BS58" s="365"/>
      <c r="BT58" s="365"/>
      <c r="BU58" s="365"/>
      <c r="BV58" s="365"/>
      <c r="BW58" s="365"/>
      <c r="BX58" s="365"/>
      <c r="BY58" s="365"/>
      <c r="BZ58" s="365"/>
      <c r="CA58" s="365"/>
      <c r="CB58" s="366"/>
    </row>
    <row r="59" spans="1:81" hidden="1" x14ac:dyDescent="0.2">
      <c r="A59" s="355">
        <v>5</v>
      </c>
      <c r="B59" s="356"/>
      <c r="C59" s="356"/>
      <c r="D59" s="357"/>
      <c r="E59" s="358" t="s">
        <v>188</v>
      </c>
      <c r="F59" s="359"/>
      <c r="G59" s="359"/>
      <c r="H59" s="359"/>
      <c r="I59" s="359"/>
      <c r="J59" s="359"/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60"/>
      <c r="AJ59" s="361"/>
      <c r="AK59" s="362"/>
      <c r="AL59" s="362"/>
      <c r="AM59" s="362"/>
      <c r="AN59" s="362"/>
      <c r="AO59" s="362"/>
      <c r="AP59" s="362"/>
      <c r="AQ59" s="362"/>
      <c r="AR59" s="362"/>
      <c r="AS59" s="362"/>
      <c r="AT59" s="363"/>
      <c r="AU59" s="364"/>
      <c r="AV59" s="365"/>
      <c r="AW59" s="365"/>
      <c r="AX59" s="365"/>
      <c r="AY59" s="365"/>
      <c r="AZ59" s="365"/>
      <c r="BA59" s="365"/>
      <c r="BB59" s="365"/>
      <c r="BC59" s="365"/>
      <c r="BD59" s="366"/>
      <c r="BE59" s="367"/>
      <c r="BF59" s="368"/>
      <c r="BG59" s="368"/>
      <c r="BH59" s="368"/>
      <c r="BI59" s="368"/>
      <c r="BJ59" s="368"/>
      <c r="BK59" s="368"/>
      <c r="BL59" s="368"/>
      <c r="BM59" s="368"/>
      <c r="BN59" s="368"/>
      <c r="BO59" s="369"/>
      <c r="BP59" s="364"/>
      <c r="BQ59" s="365"/>
      <c r="BR59" s="365"/>
      <c r="BS59" s="365"/>
      <c r="BT59" s="365"/>
      <c r="BU59" s="365"/>
      <c r="BV59" s="365"/>
      <c r="BW59" s="365"/>
      <c r="BX59" s="365"/>
      <c r="BY59" s="365"/>
      <c r="BZ59" s="365"/>
      <c r="CA59" s="365"/>
      <c r="CB59" s="366"/>
    </row>
    <row r="60" spans="1:81" hidden="1" x14ac:dyDescent="0.2">
      <c r="A60" s="355">
        <v>5</v>
      </c>
      <c r="B60" s="356"/>
      <c r="C60" s="356"/>
      <c r="D60" s="357"/>
      <c r="E60" s="358" t="s">
        <v>285</v>
      </c>
      <c r="F60" s="359"/>
      <c r="G60" s="359"/>
      <c r="H60" s="359"/>
      <c r="I60" s="359"/>
      <c r="J60" s="359"/>
      <c r="K60" s="359"/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9"/>
      <c r="AH60" s="359"/>
      <c r="AI60" s="360"/>
      <c r="AJ60" s="361"/>
      <c r="AK60" s="362"/>
      <c r="AL60" s="362"/>
      <c r="AM60" s="362"/>
      <c r="AN60" s="362"/>
      <c r="AO60" s="362"/>
      <c r="AP60" s="362"/>
      <c r="AQ60" s="362"/>
      <c r="AR60" s="362"/>
      <c r="AS60" s="362"/>
      <c r="AT60" s="363"/>
      <c r="AU60" s="364"/>
      <c r="AV60" s="365"/>
      <c r="AW60" s="365"/>
      <c r="AX60" s="365"/>
      <c r="AY60" s="365"/>
      <c r="AZ60" s="365"/>
      <c r="BA60" s="365"/>
      <c r="BB60" s="365"/>
      <c r="BC60" s="365"/>
      <c r="BD60" s="366"/>
      <c r="BE60" s="367"/>
      <c r="BF60" s="368"/>
      <c r="BG60" s="368"/>
      <c r="BH60" s="368"/>
      <c r="BI60" s="368"/>
      <c r="BJ60" s="368"/>
      <c r="BK60" s="368"/>
      <c r="BL60" s="368"/>
      <c r="BM60" s="368"/>
      <c r="BN60" s="368"/>
      <c r="BO60" s="369"/>
      <c r="BP60" s="364"/>
      <c r="BQ60" s="365"/>
      <c r="BR60" s="365"/>
      <c r="BS60" s="365"/>
      <c r="BT60" s="365"/>
      <c r="BU60" s="365"/>
      <c r="BV60" s="365"/>
      <c r="BW60" s="365"/>
      <c r="BX60" s="365"/>
      <c r="BY60" s="365"/>
      <c r="BZ60" s="365"/>
      <c r="CA60" s="365"/>
      <c r="CB60" s="366"/>
    </row>
    <row r="61" spans="1:81" hidden="1" x14ac:dyDescent="0.2">
      <c r="A61" s="355"/>
      <c r="B61" s="356"/>
      <c r="C61" s="356"/>
      <c r="D61" s="357"/>
      <c r="E61" s="358" t="s">
        <v>291</v>
      </c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60"/>
      <c r="AJ61" s="361"/>
      <c r="AK61" s="362"/>
      <c r="AL61" s="362"/>
      <c r="AM61" s="362"/>
      <c r="AN61" s="362"/>
      <c r="AO61" s="362"/>
      <c r="AP61" s="362"/>
      <c r="AQ61" s="362"/>
      <c r="AR61" s="362"/>
      <c r="AS61" s="362"/>
      <c r="AT61" s="363"/>
      <c r="AU61" s="364"/>
      <c r="AV61" s="365"/>
      <c r="AW61" s="365"/>
      <c r="AX61" s="365"/>
      <c r="AY61" s="365"/>
      <c r="AZ61" s="365"/>
      <c r="BA61" s="365"/>
      <c r="BB61" s="365"/>
      <c r="BC61" s="365"/>
      <c r="BD61" s="366"/>
      <c r="BE61" s="367"/>
      <c r="BF61" s="368"/>
      <c r="BG61" s="368"/>
      <c r="BH61" s="368"/>
      <c r="BI61" s="368"/>
      <c r="BJ61" s="368"/>
      <c r="BK61" s="368"/>
      <c r="BL61" s="368"/>
      <c r="BM61" s="368"/>
      <c r="BN61" s="368"/>
      <c r="BO61" s="369"/>
      <c r="BP61" s="364"/>
      <c r="BQ61" s="365"/>
      <c r="BR61" s="365"/>
      <c r="BS61" s="365"/>
      <c r="BT61" s="365"/>
      <c r="BU61" s="365"/>
      <c r="BV61" s="365"/>
      <c r="BW61" s="365"/>
      <c r="BX61" s="365"/>
      <c r="BY61" s="365"/>
      <c r="BZ61" s="365"/>
      <c r="CA61" s="365"/>
      <c r="CB61" s="366"/>
    </row>
    <row r="62" spans="1:81" hidden="1" x14ac:dyDescent="0.2">
      <c r="A62" s="355"/>
      <c r="B62" s="356"/>
      <c r="C62" s="356"/>
      <c r="D62" s="357"/>
      <c r="E62" s="358" t="s">
        <v>292</v>
      </c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60"/>
      <c r="AJ62" s="361"/>
      <c r="AK62" s="362"/>
      <c r="AL62" s="362"/>
      <c r="AM62" s="362"/>
      <c r="AN62" s="362"/>
      <c r="AO62" s="362"/>
      <c r="AP62" s="362"/>
      <c r="AQ62" s="362"/>
      <c r="AR62" s="362"/>
      <c r="AS62" s="362"/>
      <c r="AT62" s="363"/>
      <c r="AU62" s="364"/>
      <c r="AV62" s="365"/>
      <c r="AW62" s="365"/>
      <c r="AX62" s="365"/>
      <c r="AY62" s="365"/>
      <c r="AZ62" s="365"/>
      <c r="BA62" s="365"/>
      <c r="BB62" s="365"/>
      <c r="BC62" s="365"/>
      <c r="BD62" s="366"/>
      <c r="BE62" s="367"/>
      <c r="BF62" s="368"/>
      <c r="BG62" s="368"/>
      <c r="BH62" s="368"/>
      <c r="BI62" s="368"/>
      <c r="BJ62" s="368"/>
      <c r="BK62" s="368"/>
      <c r="BL62" s="368"/>
      <c r="BM62" s="368"/>
      <c r="BN62" s="368"/>
      <c r="BO62" s="369"/>
      <c r="BP62" s="364"/>
      <c r="BQ62" s="365"/>
      <c r="BR62" s="365"/>
      <c r="BS62" s="365"/>
      <c r="BT62" s="365"/>
      <c r="BU62" s="365"/>
      <c r="BV62" s="365"/>
      <c r="BW62" s="365"/>
      <c r="BX62" s="365"/>
      <c r="BY62" s="365"/>
      <c r="BZ62" s="365"/>
      <c r="CA62" s="365"/>
      <c r="CB62" s="366"/>
    </row>
    <row r="63" spans="1:81" x14ac:dyDescent="0.2">
      <c r="A63" s="382"/>
      <c r="B63" s="383"/>
      <c r="C63" s="383"/>
      <c r="D63" s="384"/>
      <c r="E63" s="385" t="s">
        <v>115</v>
      </c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7"/>
      <c r="AJ63" s="382" t="s">
        <v>22</v>
      </c>
      <c r="AK63" s="383"/>
      <c r="AL63" s="383"/>
      <c r="AM63" s="383"/>
      <c r="AN63" s="383"/>
      <c r="AO63" s="383"/>
      <c r="AP63" s="383"/>
      <c r="AQ63" s="383"/>
      <c r="AR63" s="383"/>
      <c r="AS63" s="383"/>
      <c r="AT63" s="384"/>
      <c r="AU63" s="382" t="s">
        <v>22</v>
      </c>
      <c r="AV63" s="383"/>
      <c r="AW63" s="383"/>
      <c r="AX63" s="383"/>
      <c r="AY63" s="383"/>
      <c r="AZ63" s="383"/>
      <c r="BA63" s="383"/>
      <c r="BB63" s="383"/>
      <c r="BC63" s="383"/>
      <c r="BD63" s="384"/>
      <c r="BE63" s="382" t="s">
        <v>22</v>
      </c>
      <c r="BF63" s="383"/>
      <c r="BG63" s="383"/>
      <c r="BH63" s="383"/>
      <c r="BI63" s="383"/>
      <c r="BJ63" s="383"/>
      <c r="BK63" s="383"/>
      <c r="BL63" s="383"/>
      <c r="BM63" s="383"/>
      <c r="BN63" s="383"/>
      <c r="BO63" s="384"/>
      <c r="BP63" s="388">
        <f>SUM(BP53:CB62)</f>
        <v>910000</v>
      </c>
      <c r="BQ63" s="389"/>
      <c r="BR63" s="389"/>
      <c r="BS63" s="389"/>
      <c r="BT63" s="389"/>
      <c r="BU63" s="389"/>
      <c r="BV63" s="389"/>
      <c r="BW63" s="389"/>
      <c r="BX63" s="389"/>
      <c r="BY63" s="389"/>
      <c r="BZ63" s="389"/>
      <c r="CA63" s="389"/>
      <c r="CB63" s="390"/>
      <c r="CC63" s="62">
        <f>CC57-BP63</f>
        <v>-131600</v>
      </c>
    </row>
    <row r="64" spans="1:81" ht="15.75" x14ac:dyDescent="0.25">
      <c r="A64" s="35"/>
      <c r="B64" s="35"/>
      <c r="C64" s="35"/>
      <c r="D64" s="35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</row>
    <row r="65" spans="2:47" x14ac:dyDescent="0.2">
      <c r="B65" s="66"/>
      <c r="C65" s="66"/>
      <c r="D65" s="66"/>
      <c r="E65" s="66"/>
      <c r="F65" s="66" t="str">
        <f>'213'!C66</f>
        <v>Директор МОБУООШ №27</v>
      </c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 t="str">
        <f>'213'!S66</f>
        <v>С.Ю.Гуров</v>
      </c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</row>
  </sheetData>
  <mergeCells count="295">
    <mergeCell ref="A23:D23"/>
    <mergeCell ref="E23:AI23"/>
    <mergeCell ref="AJ23:AT23"/>
    <mergeCell ref="AU23:BD23"/>
    <mergeCell ref="BE23:BO23"/>
    <mergeCell ref="BP23:CB23"/>
    <mergeCell ref="A24:D24"/>
    <mergeCell ref="E24:AI24"/>
    <mergeCell ref="AJ24:AT24"/>
    <mergeCell ref="AU24:BD24"/>
    <mergeCell ref="BE24:BO24"/>
    <mergeCell ref="BP24:CB24"/>
    <mergeCell ref="A21:D21"/>
    <mergeCell ref="E21:AI21"/>
    <mergeCell ref="AJ21:AT21"/>
    <mergeCell ref="AU21:BD21"/>
    <mergeCell ref="BE21:BO21"/>
    <mergeCell ref="BP21:CB21"/>
    <mergeCell ref="A22:D22"/>
    <mergeCell ref="E22:AI22"/>
    <mergeCell ref="AJ22:AT22"/>
    <mergeCell ref="AU22:BD22"/>
    <mergeCell ref="BE22:BO22"/>
    <mergeCell ref="BP22:CB22"/>
    <mergeCell ref="A19:D19"/>
    <mergeCell ref="E19:AI19"/>
    <mergeCell ref="AJ19:AT19"/>
    <mergeCell ref="AU19:BD19"/>
    <mergeCell ref="BE19:BO19"/>
    <mergeCell ref="BP19:CB19"/>
    <mergeCell ref="A20:D20"/>
    <mergeCell ref="E20:AI20"/>
    <mergeCell ref="AJ20:AT20"/>
    <mergeCell ref="AU20:BD20"/>
    <mergeCell ref="BE20:BO20"/>
    <mergeCell ref="BP20:CB20"/>
    <mergeCell ref="S15:CB15"/>
    <mergeCell ref="A17:D17"/>
    <mergeCell ref="E17:AI17"/>
    <mergeCell ref="AJ17:AT17"/>
    <mergeCell ref="AU17:BD17"/>
    <mergeCell ref="BE17:BO17"/>
    <mergeCell ref="BP17:CB17"/>
    <mergeCell ref="A18:D18"/>
    <mergeCell ref="E18:AI18"/>
    <mergeCell ref="AJ18:AT18"/>
    <mergeCell ref="AU18:BD18"/>
    <mergeCell ref="BE18:BO18"/>
    <mergeCell ref="BP18:CB18"/>
    <mergeCell ref="A62:D62"/>
    <mergeCell ref="E62:AI62"/>
    <mergeCell ref="AJ62:AT62"/>
    <mergeCell ref="AU62:BD62"/>
    <mergeCell ref="BE62:BO62"/>
    <mergeCell ref="BP62:CB62"/>
    <mergeCell ref="A63:D63"/>
    <mergeCell ref="E63:AI63"/>
    <mergeCell ref="AJ63:AT63"/>
    <mergeCell ref="AU63:BD63"/>
    <mergeCell ref="BE63:BO63"/>
    <mergeCell ref="BP63:CB63"/>
    <mergeCell ref="A60:D60"/>
    <mergeCell ref="E60:AI60"/>
    <mergeCell ref="AJ60:AT60"/>
    <mergeCell ref="AU60:BD60"/>
    <mergeCell ref="BE60:BO60"/>
    <mergeCell ref="BP60:CB60"/>
    <mergeCell ref="A61:D61"/>
    <mergeCell ref="E61:AI61"/>
    <mergeCell ref="AJ61:AT61"/>
    <mergeCell ref="AU61:BD61"/>
    <mergeCell ref="BE61:BO61"/>
    <mergeCell ref="BP61:CB61"/>
    <mergeCell ref="A58:D58"/>
    <mergeCell ref="E58:AI58"/>
    <mergeCell ref="AJ58:AT58"/>
    <mergeCell ref="AU58:BD58"/>
    <mergeCell ref="BE58:BO58"/>
    <mergeCell ref="BP58:CB58"/>
    <mergeCell ref="A59:D59"/>
    <mergeCell ref="E59:AI59"/>
    <mergeCell ref="AJ59:AT59"/>
    <mergeCell ref="AU59:BD59"/>
    <mergeCell ref="BE59:BO59"/>
    <mergeCell ref="BP59:CB59"/>
    <mergeCell ref="A56:D56"/>
    <mergeCell ref="E56:AI56"/>
    <mergeCell ref="AJ56:AT56"/>
    <mergeCell ref="AU56:BD56"/>
    <mergeCell ref="BE56:BO56"/>
    <mergeCell ref="BP56:CB56"/>
    <mergeCell ref="A57:D57"/>
    <mergeCell ref="E57:AI57"/>
    <mergeCell ref="AJ57:AT57"/>
    <mergeCell ref="AU57:BD57"/>
    <mergeCell ref="BE57:BO57"/>
    <mergeCell ref="BP57:CB57"/>
    <mergeCell ref="A54:D54"/>
    <mergeCell ref="E54:AI54"/>
    <mergeCell ref="AJ54:AT54"/>
    <mergeCell ref="AU54:BD54"/>
    <mergeCell ref="BE54:BO54"/>
    <mergeCell ref="BP54:CB54"/>
    <mergeCell ref="A55:D55"/>
    <mergeCell ref="E55:AI55"/>
    <mergeCell ref="AJ55:AT55"/>
    <mergeCell ref="AU55:BD55"/>
    <mergeCell ref="BE55:BO55"/>
    <mergeCell ref="BP55:CB55"/>
    <mergeCell ref="A52:D52"/>
    <mergeCell ref="E52:AI52"/>
    <mergeCell ref="AJ52:AT52"/>
    <mergeCell ref="AU52:BD52"/>
    <mergeCell ref="BE52:BO52"/>
    <mergeCell ref="BP52:CB52"/>
    <mergeCell ref="A53:D53"/>
    <mergeCell ref="E53:AI53"/>
    <mergeCell ref="AJ53:AT53"/>
    <mergeCell ref="AU53:BD53"/>
    <mergeCell ref="BE53:BO53"/>
    <mergeCell ref="BP53:CB53"/>
    <mergeCell ref="A50:D50"/>
    <mergeCell ref="E50:AI50"/>
    <mergeCell ref="AJ50:AT50"/>
    <mergeCell ref="AU50:BD50"/>
    <mergeCell ref="BE50:BO50"/>
    <mergeCell ref="BP50:CB50"/>
    <mergeCell ref="A51:D51"/>
    <mergeCell ref="E51:AI51"/>
    <mergeCell ref="AJ51:AT51"/>
    <mergeCell ref="AU51:BD51"/>
    <mergeCell ref="BE51:BO51"/>
    <mergeCell ref="BP51:CB51"/>
    <mergeCell ref="S46:CB46"/>
    <mergeCell ref="A48:D48"/>
    <mergeCell ref="E48:AI48"/>
    <mergeCell ref="AJ48:AT48"/>
    <mergeCell ref="AU48:BD48"/>
    <mergeCell ref="BE48:BO48"/>
    <mergeCell ref="BP48:CB48"/>
    <mergeCell ref="A49:D49"/>
    <mergeCell ref="E49:AI49"/>
    <mergeCell ref="AJ49:AT49"/>
    <mergeCell ref="AU49:BD49"/>
    <mergeCell ref="BE49:BO49"/>
    <mergeCell ref="BP49:CB49"/>
    <mergeCell ref="A44:D44"/>
    <mergeCell ref="E44:AI44"/>
    <mergeCell ref="AJ44:AT44"/>
    <mergeCell ref="AU44:BD44"/>
    <mergeCell ref="BE44:BO44"/>
    <mergeCell ref="BP44:CB44"/>
    <mergeCell ref="A40:D40"/>
    <mergeCell ref="E40:AI40"/>
    <mergeCell ref="AJ40:AT40"/>
    <mergeCell ref="AU40:BD40"/>
    <mergeCell ref="BE40:BO40"/>
    <mergeCell ref="BP40:CB40"/>
    <mergeCell ref="A41:D41"/>
    <mergeCell ref="E41:AI41"/>
    <mergeCell ref="AJ41:AT41"/>
    <mergeCell ref="AU41:BD41"/>
    <mergeCell ref="BE41:BO41"/>
    <mergeCell ref="BP41:CB41"/>
    <mergeCell ref="A42:D42"/>
    <mergeCell ref="E42:AI42"/>
    <mergeCell ref="AJ42:AT42"/>
    <mergeCell ref="AU42:BD42"/>
    <mergeCell ref="BE42:BO42"/>
    <mergeCell ref="BP42:CB42"/>
    <mergeCell ref="A38:D38"/>
    <mergeCell ref="E38:AI38"/>
    <mergeCell ref="AJ38:AT38"/>
    <mergeCell ref="AU38:BD38"/>
    <mergeCell ref="BE38:BO38"/>
    <mergeCell ref="BP38:CB38"/>
    <mergeCell ref="A37:D37"/>
    <mergeCell ref="E37:AI37"/>
    <mergeCell ref="AJ37:AT37"/>
    <mergeCell ref="AU37:BD37"/>
    <mergeCell ref="BE37:BO37"/>
    <mergeCell ref="BP37:CB37"/>
    <mergeCell ref="A36:D36"/>
    <mergeCell ref="E36:AI36"/>
    <mergeCell ref="AJ36:AT36"/>
    <mergeCell ref="AU36:BD36"/>
    <mergeCell ref="BE36:BO36"/>
    <mergeCell ref="BP36:CB36"/>
    <mergeCell ref="A35:D35"/>
    <mergeCell ref="E35:AI35"/>
    <mergeCell ref="AJ35:AT35"/>
    <mergeCell ref="AU35:BD35"/>
    <mergeCell ref="BE35:BO35"/>
    <mergeCell ref="BP35:CB35"/>
    <mergeCell ref="A34:D34"/>
    <mergeCell ref="E34:AI34"/>
    <mergeCell ref="AJ34:AT34"/>
    <mergeCell ref="AU34:BD34"/>
    <mergeCell ref="BE34:BO34"/>
    <mergeCell ref="BP34:CB34"/>
    <mergeCell ref="A33:D33"/>
    <mergeCell ref="E33:AI33"/>
    <mergeCell ref="AJ33:AT33"/>
    <mergeCell ref="AU33:BD33"/>
    <mergeCell ref="BE33:BO33"/>
    <mergeCell ref="BP33:CB33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30:D30"/>
    <mergeCell ref="E30:AI30"/>
    <mergeCell ref="AJ30:AT30"/>
    <mergeCell ref="AU30:BD30"/>
    <mergeCell ref="BE30:BO30"/>
    <mergeCell ref="BP30:CB30"/>
    <mergeCell ref="A26:CB26"/>
    <mergeCell ref="A29:D29"/>
    <mergeCell ref="E29:AI29"/>
    <mergeCell ref="AJ29:AT29"/>
    <mergeCell ref="AU29:BD29"/>
    <mergeCell ref="BE29:BO29"/>
    <mergeCell ref="BP29:CB29"/>
    <mergeCell ref="S27:CB27"/>
    <mergeCell ref="A13:D13"/>
    <mergeCell ref="E13:AI13"/>
    <mergeCell ref="AJ13:AT13"/>
    <mergeCell ref="AU13:BD13"/>
    <mergeCell ref="BE13:BO13"/>
    <mergeCell ref="BP13:CB13"/>
    <mergeCell ref="A12:D12"/>
    <mergeCell ref="E12:AI12"/>
    <mergeCell ref="AJ12:AT12"/>
    <mergeCell ref="AU12:BD12"/>
    <mergeCell ref="BE12:BO12"/>
    <mergeCell ref="BP12:CB12"/>
    <mergeCell ref="A11:D11"/>
    <mergeCell ref="E11:AI11"/>
    <mergeCell ref="AJ11:AT11"/>
    <mergeCell ref="AU11:BD11"/>
    <mergeCell ref="A1:CB1"/>
    <mergeCell ref="A3:CB3"/>
    <mergeCell ref="A6:D6"/>
    <mergeCell ref="E6:AI6"/>
    <mergeCell ref="AJ6:AT6"/>
    <mergeCell ref="AU6:BD6"/>
    <mergeCell ref="BE6:BO6"/>
    <mergeCell ref="BP6:CB6"/>
    <mergeCell ref="S4:CB4"/>
    <mergeCell ref="BE11:BO11"/>
    <mergeCell ref="BP11:CB11"/>
    <mergeCell ref="A10:D10"/>
    <mergeCell ref="E10:AI10"/>
    <mergeCell ref="AJ10:AT10"/>
    <mergeCell ref="AU10:BD10"/>
    <mergeCell ref="BE10:BO10"/>
    <mergeCell ref="BP10:CB10"/>
    <mergeCell ref="A7:D7"/>
    <mergeCell ref="E7:AI7"/>
    <mergeCell ref="AJ7:AT7"/>
    <mergeCell ref="AU7:BD7"/>
    <mergeCell ref="BE7:BO7"/>
    <mergeCell ref="BP7:CB7"/>
    <mergeCell ref="A9:D9"/>
    <mergeCell ref="E9:AI9"/>
    <mergeCell ref="AJ9:AT9"/>
    <mergeCell ref="AU9:BD9"/>
    <mergeCell ref="BE9:BO9"/>
    <mergeCell ref="BP9:CB9"/>
    <mergeCell ref="A8:D8"/>
    <mergeCell ref="E8:AI8"/>
    <mergeCell ref="AJ8:AT8"/>
    <mergeCell ref="AU8:BD8"/>
    <mergeCell ref="BE8:BO8"/>
    <mergeCell ref="BP8:CB8"/>
    <mergeCell ref="A39:D39"/>
    <mergeCell ref="E39:AI39"/>
    <mergeCell ref="AJ39:AT39"/>
    <mergeCell ref="AU39:BD39"/>
    <mergeCell ref="BE39:BO39"/>
    <mergeCell ref="BP39:CB39"/>
    <mergeCell ref="A43:D43"/>
    <mergeCell ref="E43:AI43"/>
    <mergeCell ref="AJ43:AT43"/>
    <mergeCell ref="AU43:BD43"/>
    <mergeCell ref="BE43:BO43"/>
    <mergeCell ref="BP43:CB43"/>
  </mergeCells>
  <pageMargins left="0.7" right="0.7" top="0.75" bottom="0.75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C81"/>
  <sheetViews>
    <sheetView view="pageBreakPreview" zoomScaleNormal="100" zoomScaleSheetLayoutView="100" workbookViewId="0">
      <selection activeCell="L12" sqref="L12"/>
    </sheetView>
  </sheetViews>
  <sheetFormatPr defaultColWidth="1.140625" defaultRowHeight="12.75" x14ac:dyDescent="0.2"/>
  <cols>
    <col min="1" max="1" width="7.42578125" style="24" bestFit="1" customWidth="1"/>
    <col min="2" max="30" width="1.140625" style="24"/>
    <col min="31" max="31" width="7.42578125" style="24" bestFit="1" customWidth="1"/>
    <col min="32" max="80" width="1.140625" style="24"/>
    <col min="81" max="81" width="14" style="24" customWidth="1"/>
    <col min="82" max="109" width="11.7109375" style="24" customWidth="1"/>
    <col min="110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1" s="21" customFormat="1" ht="15.75" x14ac:dyDescent="0.25">
      <c r="A1" s="249" t="s">
        <v>273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1" s="21" customFormat="1" ht="12.75" customHeight="1" x14ac:dyDescent="0.25"/>
    <row r="3" spans="1:81" s="21" customFormat="1" ht="15.75" x14ac:dyDescent="0.25">
      <c r="A3" s="21" t="s">
        <v>108</v>
      </c>
      <c r="S3" s="370" t="s">
        <v>457</v>
      </c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370"/>
      <c r="BI3" s="370"/>
      <c r="BJ3" s="370"/>
      <c r="BK3" s="370"/>
      <c r="BL3" s="370"/>
      <c r="BM3" s="370"/>
      <c r="BN3" s="370"/>
      <c r="BO3" s="370"/>
      <c r="BP3" s="370"/>
      <c r="BQ3" s="370"/>
      <c r="BR3" s="370"/>
      <c r="BS3" s="370"/>
      <c r="BT3" s="370"/>
      <c r="BU3" s="370"/>
      <c r="BV3" s="370"/>
      <c r="BW3" s="370"/>
      <c r="BX3" s="370"/>
      <c r="BY3" s="370"/>
      <c r="BZ3" s="370"/>
      <c r="CA3" s="370"/>
      <c r="CB3" s="370"/>
    </row>
    <row r="4" spans="1:81" s="23" customFormat="1" ht="9.75" x14ac:dyDescent="0.2"/>
    <row r="5" spans="1:81" x14ac:dyDescent="0.2">
      <c r="A5" s="266" t="s">
        <v>110</v>
      </c>
      <c r="B5" s="267"/>
      <c r="C5" s="267"/>
      <c r="D5" s="268"/>
      <c r="E5" s="266" t="s">
        <v>117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8"/>
      <c r="AN5" s="266" t="s">
        <v>189</v>
      </c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8"/>
      <c r="BD5" s="266" t="s">
        <v>119</v>
      </c>
      <c r="BE5" s="267"/>
      <c r="BF5" s="267"/>
      <c r="BG5" s="267"/>
      <c r="BH5" s="267"/>
      <c r="BI5" s="267"/>
      <c r="BJ5" s="267"/>
      <c r="BK5" s="267"/>
      <c r="BL5" s="267"/>
      <c r="BM5" s="268"/>
      <c r="BN5" s="266" t="s">
        <v>173</v>
      </c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8"/>
    </row>
    <row r="6" spans="1:81" x14ac:dyDescent="0.2">
      <c r="A6" s="262" t="s">
        <v>111</v>
      </c>
      <c r="B6" s="263"/>
      <c r="C6" s="263"/>
      <c r="D6" s="264"/>
      <c r="E6" s="262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4"/>
      <c r="AN6" s="262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4"/>
      <c r="BD6" s="262" t="s">
        <v>190</v>
      </c>
      <c r="BE6" s="263"/>
      <c r="BF6" s="263"/>
      <c r="BG6" s="263"/>
      <c r="BH6" s="263"/>
      <c r="BI6" s="263"/>
      <c r="BJ6" s="263"/>
      <c r="BK6" s="263"/>
      <c r="BL6" s="263"/>
      <c r="BM6" s="264"/>
      <c r="BN6" s="262" t="s">
        <v>191</v>
      </c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4"/>
    </row>
    <row r="7" spans="1:81" x14ac:dyDescent="0.2">
      <c r="A7" s="262"/>
      <c r="B7" s="263"/>
      <c r="C7" s="263"/>
      <c r="D7" s="264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4"/>
      <c r="AN7" s="262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4"/>
      <c r="BD7" s="262" t="s">
        <v>192</v>
      </c>
      <c r="BE7" s="263"/>
      <c r="BF7" s="263"/>
      <c r="BG7" s="263"/>
      <c r="BH7" s="263"/>
      <c r="BI7" s="263"/>
      <c r="BJ7" s="263"/>
      <c r="BK7" s="263"/>
      <c r="BL7" s="263"/>
      <c r="BM7" s="264"/>
      <c r="BN7" s="262" t="s">
        <v>127</v>
      </c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4"/>
    </row>
    <row r="8" spans="1:81" x14ac:dyDescent="0.2">
      <c r="A8" s="290">
        <v>1</v>
      </c>
      <c r="B8" s="291"/>
      <c r="C8" s="291"/>
      <c r="D8" s="292"/>
      <c r="E8" s="290">
        <v>2</v>
      </c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2"/>
      <c r="AN8" s="290">
        <v>3</v>
      </c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2"/>
      <c r="BD8" s="290">
        <v>4</v>
      </c>
      <c r="BE8" s="291"/>
      <c r="BF8" s="291"/>
      <c r="BG8" s="291"/>
      <c r="BH8" s="291"/>
      <c r="BI8" s="291"/>
      <c r="BJ8" s="291"/>
      <c r="BK8" s="291"/>
      <c r="BL8" s="291"/>
      <c r="BM8" s="292"/>
      <c r="BN8" s="290">
        <v>5</v>
      </c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2"/>
    </row>
    <row r="9" spans="1:81" x14ac:dyDescent="0.2">
      <c r="A9" s="272">
        <v>1</v>
      </c>
      <c r="B9" s="273"/>
      <c r="C9" s="273"/>
      <c r="D9" s="274"/>
      <c r="E9" s="394" t="s">
        <v>412</v>
      </c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4"/>
      <c r="AN9" s="275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7"/>
      <c r="BD9" s="281"/>
      <c r="BE9" s="282"/>
      <c r="BF9" s="282"/>
      <c r="BG9" s="282"/>
      <c r="BH9" s="282"/>
      <c r="BI9" s="282"/>
      <c r="BJ9" s="282"/>
      <c r="BK9" s="282"/>
      <c r="BL9" s="282"/>
      <c r="BM9" s="283"/>
      <c r="BN9" s="395">
        <v>70000</v>
      </c>
      <c r="BO9" s="396"/>
      <c r="BP9" s="396"/>
      <c r="BQ9" s="396"/>
      <c r="BR9" s="396"/>
      <c r="BS9" s="396"/>
      <c r="BT9" s="396"/>
      <c r="BU9" s="396"/>
      <c r="BV9" s="396"/>
      <c r="BW9" s="396"/>
      <c r="BX9" s="396"/>
      <c r="BY9" s="396"/>
      <c r="BZ9" s="396"/>
      <c r="CA9" s="396"/>
      <c r="CB9" s="397"/>
    </row>
    <row r="10" spans="1:81" x14ac:dyDescent="0.2">
      <c r="A10" s="272">
        <v>2</v>
      </c>
      <c r="B10" s="273"/>
      <c r="C10" s="273"/>
      <c r="D10" s="274"/>
      <c r="E10" s="394" t="s">
        <v>413</v>
      </c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4"/>
      <c r="AN10" s="275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7"/>
      <c r="BD10" s="281"/>
      <c r="BE10" s="282"/>
      <c r="BF10" s="282"/>
      <c r="BG10" s="282"/>
      <c r="BH10" s="282"/>
      <c r="BI10" s="282"/>
      <c r="BJ10" s="282"/>
      <c r="BK10" s="282"/>
      <c r="BL10" s="282"/>
      <c r="BM10" s="283"/>
      <c r="BN10" s="395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7"/>
    </row>
    <row r="11" spans="1:81" ht="12.75" hidden="1" customHeight="1" x14ac:dyDescent="0.2">
      <c r="A11" s="272">
        <v>3</v>
      </c>
      <c r="B11" s="273"/>
      <c r="C11" s="273"/>
      <c r="D11" s="274"/>
      <c r="E11" s="394" t="s">
        <v>414</v>
      </c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4"/>
      <c r="AN11" s="275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7"/>
      <c r="BD11" s="281"/>
      <c r="BE11" s="282"/>
      <c r="BF11" s="282"/>
      <c r="BG11" s="282"/>
      <c r="BH11" s="282"/>
      <c r="BI11" s="282"/>
      <c r="BJ11" s="282"/>
      <c r="BK11" s="282"/>
      <c r="BL11" s="282"/>
      <c r="BM11" s="283"/>
      <c r="BN11" s="395"/>
      <c r="BO11" s="396"/>
      <c r="BP11" s="396"/>
      <c r="BQ11" s="396"/>
      <c r="BR11" s="396"/>
      <c r="BS11" s="396"/>
      <c r="BT11" s="396"/>
      <c r="BU11" s="396"/>
      <c r="BV11" s="396"/>
      <c r="BW11" s="396"/>
      <c r="BX11" s="396"/>
      <c r="BY11" s="396"/>
      <c r="BZ11" s="396"/>
      <c r="CA11" s="396"/>
      <c r="CB11" s="397"/>
    </row>
    <row r="12" spans="1:81" x14ac:dyDescent="0.2">
      <c r="A12" s="272">
        <v>3</v>
      </c>
      <c r="B12" s="273"/>
      <c r="C12" s="273"/>
      <c r="D12" s="274"/>
      <c r="E12" s="394" t="s">
        <v>456</v>
      </c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4"/>
      <c r="AN12" s="275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7"/>
      <c r="BD12" s="281"/>
      <c r="BE12" s="282"/>
      <c r="BF12" s="282"/>
      <c r="BG12" s="282"/>
      <c r="BH12" s="282"/>
      <c r="BI12" s="282"/>
      <c r="BJ12" s="282"/>
      <c r="BK12" s="282"/>
      <c r="BL12" s="282"/>
      <c r="BM12" s="283"/>
      <c r="BN12" s="395"/>
      <c r="BO12" s="396"/>
      <c r="BP12" s="396"/>
      <c r="BQ12" s="396"/>
      <c r="BR12" s="396"/>
      <c r="BS12" s="396"/>
      <c r="BT12" s="396"/>
      <c r="BU12" s="396"/>
      <c r="BV12" s="396"/>
      <c r="BW12" s="396"/>
      <c r="BX12" s="396"/>
      <c r="BY12" s="396"/>
      <c r="BZ12" s="396"/>
      <c r="CA12" s="396"/>
      <c r="CB12" s="397"/>
    </row>
    <row r="13" spans="1:81" hidden="1" x14ac:dyDescent="0.2">
      <c r="A13" s="272">
        <v>4</v>
      </c>
      <c r="B13" s="273"/>
      <c r="C13" s="273"/>
      <c r="D13" s="274"/>
      <c r="E13" s="394" t="s">
        <v>415</v>
      </c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4"/>
      <c r="AN13" s="275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7"/>
      <c r="BD13" s="281"/>
      <c r="BE13" s="282"/>
      <c r="BF13" s="282"/>
      <c r="BG13" s="282"/>
      <c r="BH13" s="282"/>
      <c r="BI13" s="282"/>
      <c r="BJ13" s="282"/>
      <c r="BK13" s="282"/>
      <c r="BL13" s="282"/>
      <c r="BM13" s="283"/>
      <c r="BN13" s="395"/>
      <c r="BO13" s="396"/>
      <c r="BP13" s="396"/>
      <c r="BQ13" s="396"/>
      <c r="BR13" s="396"/>
      <c r="BS13" s="396"/>
      <c r="BT13" s="396"/>
      <c r="BU13" s="396"/>
      <c r="BV13" s="396"/>
      <c r="BW13" s="396"/>
      <c r="BX13" s="396"/>
      <c r="BY13" s="396"/>
      <c r="BZ13" s="396"/>
      <c r="CA13" s="396"/>
      <c r="CB13" s="397"/>
    </row>
    <row r="14" spans="1:81" x14ac:dyDescent="0.2">
      <c r="A14" s="272">
        <v>5</v>
      </c>
      <c r="B14" s="273"/>
      <c r="C14" s="273"/>
      <c r="D14" s="274"/>
      <c r="E14" s="394" t="s">
        <v>422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4"/>
      <c r="AN14" s="275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7"/>
      <c r="BD14" s="281"/>
      <c r="BE14" s="282"/>
      <c r="BF14" s="282"/>
      <c r="BG14" s="282"/>
      <c r="BH14" s="282"/>
      <c r="BI14" s="282"/>
      <c r="BJ14" s="282"/>
      <c r="BK14" s="282"/>
      <c r="BL14" s="282"/>
      <c r="BM14" s="283"/>
      <c r="BN14" s="395"/>
      <c r="BO14" s="396"/>
      <c r="BP14" s="396"/>
      <c r="BQ14" s="396"/>
      <c r="BR14" s="396"/>
      <c r="BS14" s="396"/>
      <c r="BT14" s="396"/>
      <c r="BU14" s="396"/>
      <c r="BV14" s="396"/>
      <c r="BW14" s="396"/>
      <c r="BX14" s="396"/>
      <c r="BY14" s="396"/>
      <c r="BZ14" s="396"/>
      <c r="CA14" s="396"/>
      <c r="CB14" s="397"/>
      <c r="CC14" s="24">
        <v>109977.07</v>
      </c>
    </row>
    <row r="15" spans="1:81" hidden="1" x14ac:dyDescent="0.2">
      <c r="A15" s="272">
        <v>6</v>
      </c>
      <c r="B15" s="273"/>
      <c r="C15" s="273"/>
      <c r="D15" s="274"/>
      <c r="E15" s="394" t="s">
        <v>416</v>
      </c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4"/>
      <c r="AN15" s="275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7"/>
      <c r="BD15" s="281"/>
      <c r="BE15" s="282"/>
      <c r="BF15" s="282"/>
      <c r="BG15" s="282"/>
      <c r="BH15" s="282"/>
      <c r="BI15" s="282"/>
      <c r="BJ15" s="282"/>
      <c r="BK15" s="282"/>
      <c r="BL15" s="282"/>
      <c r="BM15" s="283"/>
      <c r="BN15" s="395"/>
      <c r="BO15" s="396"/>
      <c r="BP15" s="396"/>
      <c r="BQ15" s="396"/>
      <c r="BR15" s="396"/>
      <c r="BS15" s="396"/>
      <c r="BT15" s="396"/>
      <c r="BU15" s="396"/>
      <c r="BV15" s="396"/>
      <c r="BW15" s="396"/>
      <c r="BX15" s="396"/>
      <c r="BY15" s="396"/>
      <c r="BZ15" s="396"/>
      <c r="CA15" s="396"/>
      <c r="CB15" s="397"/>
    </row>
    <row r="16" spans="1:81" ht="14.25" hidden="1" customHeight="1" x14ac:dyDescent="0.2">
      <c r="A16" s="272">
        <v>7</v>
      </c>
      <c r="B16" s="273"/>
      <c r="C16" s="273"/>
      <c r="D16" s="274"/>
      <c r="E16" s="394" t="s">
        <v>374</v>
      </c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4"/>
      <c r="AN16" s="281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3"/>
      <c r="BD16" s="281"/>
      <c r="BE16" s="282"/>
      <c r="BF16" s="282"/>
      <c r="BG16" s="282"/>
      <c r="BH16" s="282"/>
      <c r="BI16" s="282"/>
      <c r="BJ16" s="282"/>
      <c r="BK16" s="282"/>
      <c r="BL16" s="282"/>
      <c r="BM16" s="283"/>
      <c r="BN16" s="395"/>
      <c r="BO16" s="396"/>
      <c r="BP16" s="396"/>
      <c r="BQ16" s="396"/>
      <c r="BR16" s="396"/>
      <c r="BS16" s="396"/>
      <c r="BT16" s="396"/>
      <c r="BU16" s="396"/>
      <c r="BV16" s="396"/>
      <c r="BW16" s="396"/>
      <c r="BX16" s="396"/>
      <c r="BY16" s="396"/>
      <c r="BZ16" s="396"/>
      <c r="CA16" s="396"/>
      <c r="CB16" s="397"/>
    </row>
    <row r="17" spans="1:81" hidden="1" x14ac:dyDescent="0.2">
      <c r="A17" s="272">
        <v>8</v>
      </c>
      <c r="B17" s="273"/>
      <c r="C17" s="273"/>
      <c r="D17" s="274"/>
      <c r="E17" s="394" t="s">
        <v>417</v>
      </c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4"/>
      <c r="AN17" s="281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3"/>
      <c r="BD17" s="281"/>
      <c r="BE17" s="282"/>
      <c r="BF17" s="282"/>
      <c r="BG17" s="282"/>
      <c r="BH17" s="282"/>
      <c r="BI17" s="282"/>
      <c r="BJ17" s="282"/>
      <c r="BK17" s="282"/>
      <c r="BL17" s="282"/>
      <c r="BM17" s="283"/>
      <c r="BN17" s="395"/>
      <c r="BO17" s="396"/>
      <c r="BP17" s="396"/>
      <c r="BQ17" s="396"/>
      <c r="BR17" s="396"/>
      <c r="BS17" s="396"/>
      <c r="BT17" s="396"/>
      <c r="BU17" s="396"/>
      <c r="BV17" s="396"/>
      <c r="BW17" s="396"/>
      <c r="BX17" s="396"/>
      <c r="BY17" s="396"/>
      <c r="BZ17" s="396"/>
      <c r="CA17" s="396"/>
      <c r="CB17" s="397"/>
    </row>
    <row r="18" spans="1:81" ht="14.25" hidden="1" customHeight="1" x14ac:dyDescent="0.2">
      <c r="A18" s="272">
        <v>8</v>
      </c>
      <c r="B18" s="273"/>
      <c r="C18" s="273"/>
      <c r="D18" s="274"/>
      <c r="E18" s="394" t="s">
        <v>418</v>
      </c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4"/>
      <c r="AN18" s="281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3"/>
      <c r="BD18" s="281"/>
      <c r="BE18" s="282"/>
      <c r="BF18" s="282"/>
      <c r="BG18" s="282"/>
      <c r="BH18" s="282"/>
      <c r="BI18" s="282"/>
      <c r="BJ18" s="282"/>
      <c r="BK18" s="282"/>
      <c r="BL18" s="282"/>
      <c r="BM18" s="283"/>
      <c r="BN18" s="395"/>
      <c r="BO18" s="396"/>
      <c r="BP18" s="396"/>
      <c r="BQ18" s="396"/>
      <c r="BR18" s="396"/>
      <c r="BS18" s="396"/>
      <c r="BT18" s="396"/>
      <c r="BU18" s="396"/>
      <c r="BV18" s="396"/>
      <c r="BW18" s="396"/>
      <c r="BX18" s="396"/>
      <c r="BY18" s="396"/>
      <c r="BZ18" s="396"/>
      <c r="CA18" s="396"/>
      <c r="CB18" s="397"/>
    </row>
    <row r="19" spans="1:81" hidden="1" x14ac:dyDescent="0.2">
      <c r="A19" s="272">
        <v>9</v>
      </c>
      <c r="B19" s="273"/>
      <c r="C19" s="273"/>
      <c r="D19" s="274"/>
      <c r="E19" s="394" t="s">
        <v>419</v>
      </c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4"/>
      <c r="AN19" s="281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3"/>
      <c r="BD19" s="281"/>
      <c r="BE19" s="282"/>
      <c r="BF19" s="282"/>
      <c r="BG19" s="282"/>
      <c r="BH19" s="282"/>
      <c r="BI19" s="282"/>
      <c r="BJ19" s="282"/>
      <c r="BK19" s="282"/>
      <c r="BL19" s="282"/>
      <c r="BM19" s="283"/>
      <c r="BN19" s="395"/>
      <c r="BO19" s="396"/>
      <c r="BP19" s="396"/>
      <c r="BQ19" s="396"/>
      <c r="BR19" s="396"/>
      <c r="BS19" s="396"/>
      <c r="BT19" s="396"/>
      <c r="BU19" s="396"/>
      <c r="BV19" s="396"/>
      <c r="BW19" s="396"/>
      <c r="BX19" s="396"/>
      <c r="BY19" s="396"/>
      <c r="BZ19" s="396"/>
      <c r="CA19" s="396"/>
      <c r="CB19" s="397"/>
    </row>
    <row r="20" spans="1:81" ht="14.25" hidden="1" customHeight="1" x14ac:dyDescent="0.2">
      <c r="A20" s="272">
        <v>8</v>
      </c>
      <c r="B20" s="273"/>
      <c r="C20" s="273"/>
      <c r="D20" s="274"/>
      <c r="E20" s="394" t="s">
        <v>420</v>
      </c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4"/>
      <c r="AN20" s="281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3"/>
      <c r="BD20" s="281"/>
      <c r="BE20" s="282"/>
      <c r="BF20" s="282"/>
      <c r="BG20" s="282"/>
      <c r="BH20" s="282"/>
      <c r="BI20" s="282"/>
      <c r="BJ20" s="282"/>
      <c r="BK20" s="282"/>
      <c r="BL20" s="282"/>
      <c r="BM20" s="283"/>
      <c r="BN20" s="395"/>
      <c r="BO20" s="396"/>
      <c r="BP20" s="396"/>
      <c r="BQ20" s="396"/>
      <c r="BR20" s="396"/>
      <c r="BS20" s="396"/>
      <c r="BT20" s="396"/>
      <c r="BU20" s="396"/>
      <c r="BV20" s="396"/>
      <c r="BW20" s="396"/>
      <c r="BX20" s="396"/>
      <c r="BY20" s="396"/>
      <c r="BZ20" s="396"/>
      <c r="CA20" s="396"/>
      <c r="CB20" s="397"/>
    </row>
    <row r="21" spans="1:81" hidden="1" x14ac:dyDescent="0.2">
      <c r="A21" s="272">
        <v>10</v>
      </c>
      <c r="B21" s="273"/>
      <c r="C21" s="273"/>
      <c r="D21" s="274"/>
      <c r="E21" s="394" t="s">
        <v>421</v>
      </c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4"/>
      <c r="AN21" s="281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3"/>
      <c r="BD21" s="281"/>
      <c r="BE21" s="282"/>
      <c r="BF21" s="282"/>
      <c r="BG21" s="282"/>
      <c r="BH21" s="282"/>
      <c r="BI21" s="282"/>
      <c r="BJ21" s="282"/>
      <c r="BK21" s="282"/>
      <c r="BL21" s="282"/>
      <c r="BM21" s="283"/>
      <c r="BN21" s="395"/>
      <c r="BO21" s="396"/>
      <c r="BP21" s="396"/>
      <c r="BQ21" s="396"/>
      <c r="BR21" s="396"/>
      <c r="BS21" s="396"/>
      <c r="BT21" s="396"/>
      <c r="BU21" s="396"/>
      <c r="BV21" s="396"/>
      <c r="BW21" s="396"/>
      <c r="BX21" s="396"/>
      <c r="BY21" s="396"/>
      <c r="BZ21" s="396"/>
      <c r="CA21" s="396"/>
      <c r="CB21" s="397"/>
    </row>
    <row r="22" spans="1:81" s="29" customFormat="1" x14ac:dyDescent="0.2">
      <c r="A22" s="391"/>
      <c r="B22" s="392"/>
      <c r="C22" s="392"/>
      <c r="D22" s="393"/>
      <c r="E22" s="305" t="s">
        <v>115</v>
      </c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7"/>
      <c r="AN22" s="299" t="s">
        <v>22</v>
      </c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1"/>
      <c r="BD22" s="352" t="s">
        <v>22</v>
      </c>
      <c r="BE22" s="353"/>
      <c r="BF22" s="353"/>
      <c r="BG22" s="353"/>
      <c r="BH22" s="353"/>
      <c r="BI22" s="353"/>
      <c r="BJ22" s="353"/>
      <c r="BK22" s="353"/>
      <c r="BL22" s="353"/>
      <c r="BM22" s="354"/>
      <c r="BN22" s="411">
        <f>SUM(BN9:CB21)</f>
        <v>70000</v>
      </c>
      <c r="BO22" s="412"/>
      <c r="BP22" s="412"/>
      <c r="BQ22" s="412"/>
      <c r="BR22" s="412"/>
      <c r="BS22" s="412"/>
      <c r="BT22" s="412"/>
      <c r="BU22" s="412"/>
      <c r="BV22" s="412"/>
      <c r="BW22" s="412"/>
      <c r="BX22" s="412"/>
      <c r="BY22" s="412"/>
      <c r="BZ22" s="412"/>
      <c r="CA22" s="412"/>
      <c r="CB22" s="413"/>
      <c r="CC22" s="171">
        <f>CC14-BN22</f>
        <v>39977.070000000007</v>
      </c>
    </row>
    <row r="23" spans="1:81" s="29" customFormat="1" x14ac:dyDescent="0.2">
      <c r="A23" s="58"/>
      <c r="B23" s="58"/>
      <c r="C23" s="58"/>
      <c r="D23" s="58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</row>
    <row r="24" spans="1:81" ht="12.75" hidden="1" customHeight="1" x14ac:dyDescent="0.25">
      <c r="A24" s="167" t="s">
        <v>108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370" t="s">
        <v>423</v>
      </c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0"/>
      <c r="AS24" s="370"/>
      <c r="AT24" s="370"/>
      <c r="AU24" s="370"/>
      <c r="AV24" s="370"/>
      <c r="AW24" s="370"/>
      <c r="AX24" s="370"/>
      <c r="AY24" s="370"/>
      <c r="AZ24" s="370"/>
      <c r="BA24" s="370"/>
      <c r="BB24" s="370"/>
      <c r="BC24" s="370"/>
      <c r="BD24" s="370"/>
      <c r="BE24" s="370"/>
      <c r="BF24" s="370"/>
      <c r="BG24" s="370"/>
      <c r="BH24" s="370"/>
      <c r="BI24" s="370"/>
      <c r="BJ24" s="370"/>
      <c r="BK24" s="370"/>
      <c r="BL24" s="370"/>
      <c r="BM24" s="370"/>
      <c r="BN24" s="370"/>
      <c r="BO24" s="370"/>
      <c r="BP24" s="370"/>
      <c r="BQ24" s="370"/>
      <c r="BR24" s="370"/>
      <c r="BS24" s="370"/>
      <c r="BT24" s="370"/>
      <c r="BU24" s="370"/>
      <c r="BV24" s="370"/>
      <c r="BW24" s="370"/>
      <c r="BX24" s="370"/>
      <c r="BY24" s="370"/>
      <c r="BZ24" s="370"/>
      <c r="CA24" s="370"/>
      <c r="CB24" s="370"/>
    </row>
    <row r="25" spans="1:81" s="29" customFormat="1" hidden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</row>
    <row r="26" spans="1:81" s="21" customFormat="1" ht="15.75" hidden="1" x14ac:dyDescent="0.25">
      <c r="A26" s="266" t="s">
        <v>110</v>
      </c>
      <c r="B26" s="267"/>
      <c r="C26" s="267"/>
      <c r="D26" s="268"/>
      <c r="E26" s="266" t="s">
        <v>117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8"/>
      <c r="AN26" s="266" t="s">
        <v>189</v>
      </c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8"/>
      <c r="BD26" s="266" t="s">
        <v>119</v>
      </c>
      <c r="BE26" s="267"/>
      <c r="BF26" s="267"/>
      <c r="BG26" s="267"/>
      <c r="BH26" s="267"/>
      <c r="BI26" s="267"/>
      <c r="BJ26" s="267"/>
      <c r="BK26" s="267"/>
      <c r="BL26" s="267"/>
      <c r="BM26" s="268"/>
      <c r="BN26" s="266" t="s">
        <v>173</v>
      </c>
      <c r="BO26" s="267"/>
      <c r="BP26" s="267"/>
      <c r="BQ26" s="267"/>
      <c r="BR26" s="267"/>
      <c r="BS26" s="267"/>
      <c r="BT26" s="267"/>
      <c r="BU26" s="267"/>
      <c r="BV26" s="267"/>
      <c r="BW26" s="267"/>
      <c r="BX26" s="267"/>
      <c r="BY26" s="267"/>
      <c r="BZ26" s="267"/>
      <c r="CA26" s="267"/>
      <c r="CB26" s="268"/>
    </row>
    <row r="27" spans="1:81" s="53" customFormat="1" ht="15.75" hidden="1" x14ac:dyDescent="0.25">
      <c r="A27" s="262" t="s">
        <v>111</v>
      </c>
      <c r="B27" s="263"/>
      <c r="C27" s="263"/>
      <c r="D27" s="264"/>
      <c r="E27" s="262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4"/>
      <c r="AN27" s="262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4"/>
      <c r="BD27" s="262" t="s">
        <v>190</v>
      </c>
      <c r="BE27" s="263"/>
      <c r="BF27" s="263"/>
      <c r="BG27" s="263"/>
      <c r="BH27" s="263"/>
      <c r="BI27" s="263"/>
      <c r="BJ27" s="263"/>
      <c r="BK27" s="263"/>
      <c r="BL27" s="263"/>
      <c r="BM27" s="264"/>
      <c r="BN27" s="262" t="s">
        <v>191</v>
      </c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4"/>
    </row>
    <row r="28" spans="1:81" s="53" customFormat="1" ht="15.75" hidden="1" x14ac:dyDescent="0.25">
      <c r="A28" s="262"/>
      <c r="B28" s="263"/>
      <c r="C28" s="263"/>
      <c r="D28" s="264"/>
      <c r="E28" s="262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4"/>
      <c r="AN28" s="262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4"/>
      <c r="BD28" s="262" t="s">
        <v>192</v>
      </c>
      <c r="BE28" s="263"/>
      <c r="BF28" s="263"/>
      <c r="BG28" s="263"/>
      <c r="BH28" s="263"/>
      <c r="BI28" s="263"/>
      <c r="BJ28" s="263"/>
      <c r="BK28" s="263"/>
      <c r="BL28" s="263"/>
      <c r="BM28" s="264"/>
      <c r="BN28" s="262" t="s">
        <v>127</v>
      </c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4"/>
    </row>
    <row r="29" spans="1:81" s="23" customFormat="1" hidden="1" x14ac:dyDescent="0.2">
      <c r="A29" s="290">
        <v>1</v>
      </c>
      <c r="B29" s="291"/>
      <c r="C29" s="291"/>
      <c r="D29" s="292"/>
      <c r="E29" s="290">
        <v>2</v>
      </c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2"/>
      <c r="AN29" s="290">
        <v>3</v>
      </c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2"/>
      <c r="BD29" s="290">
        <v>4</v>
      </c>
      <c r="BE29" s="291"/>
      <c r="BF29" s="291"/>
      <c r="BG29" s="291"/>
      <c r="BH29" s="291"/>
      <c r="BI29" s="291"/>
      <c r="BJ29" s="291"/>
      <c r="BK29" s="291"/>
      <c r="BL29" s="291"/>
      <c r="BM29" s="292"/>
      <c r="BN29" s="290">
        <v>5</v>
      </c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2"/>
    </row>
    <row r="30" spans="1:81" hidden="1" x14ac:dyDescent="0.2">
      <c r="A30" s="272">
        <v>1</v>
      </c>
      <c r="B30" s="273"/>
      <c r="C30" s="273"/>
      <c r="D30" s="274"/>
      <c r="E30" s="394" t="s">
        <v>424</v>
      </c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4"/>
      <c r="AN30" s="275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7"/>
      <c r="BD30" s="281"/>
      <c r="BE30" s="282"/>
      <c r="BF30" s="282"/>
      <c r="BG30" s="282"/>
      <c r="BH30" s="282"/>
      <c r="BI30" s="282"/>
      <c r="BJ30" s="282"/>
      <c r="BK30" s="282"/>
      <c r="BL30" s="282"/>
      <c r="BM30" s="283"/>
      <c r="BN30" s="395"/>
      <c r="BO30" s="396"/>
      <c r="BP30" s="396"/>
      <c r="BQ30" s="396"/>
      <c r="BR30" s="396"/>
      <c r="BS30" s="396"/>
      <c r="BT30" s="396"/>
      <c r="BU30" s="396"/>
      <c r="BV30" s="396"/>
      <c r="BW30" s="396"/>
      <c r="BX30" s="396"/>
      <c r="BY30" s="396"/>
      <c r="BZ30" s="396"/>
      <c r="CA30" s="396"/>
      <c r="CB30" s="397"/>
    </row>
    <row r="31" spans="1:81" hidden="1" x14ac:dyDescent="0.2">
      <c r="A31" s="272">
        <v>2</v>
      </c>
      <c r="B31" s="273"/>
      <c r="C31" s="273"/>
      <c r="D31" s="274"/>
      <c r="E31" s="394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4"/>
      <c r="AN31" s="275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7"/>
      <c r="BD31" s="281"/>
      <c r="BE31" s="282"/>
      <c r="BF31" s="282"/>
      <c r="BG31" s="282"/>
      <c r="BH31" s="282"/>
      <c r="BI31" s="282"/>
      <c r="BJ31" s="282"/>
      <c r="BK31" s="282"/>
      <c r="BL31" s="282"/>
      <c r="BM31" s="283"/>
      <c r="BN31" s="395"/>
      <c r="BO31" s="396"/>
      <c r="BP31" s="396"/>
      <c r="BQ31" s="396"/>
      <c r="BR31" s="396"/>
      <c r="BS31" s="396"/>
      <c r="BT31" s="396"/>
      <c r="BU31" s="396"/>
      <c r="BV31" s="396"/>
      <c r="BW31" s="396"/>
      <c r="BX31" s="396"/>
      <c r="BY31" s="396"/>
      <c r="BZ31" s="396"/>
      <c r="CA31" s="396"/>
      <c r="CB31" s="397"/>
    </row>
    <row r="32" spans="1:81" hidden="1" x14ac:dyDescent="0.2">
      <c r="A32" s="391"/>
      <c r="B32" s="392"/>
      <c r="C32" s="392"/>
      <c r="D32" s="393"/>
      <c r="E32" s="305" t="s">
        <v>115</v>
      </c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7"/>
      <c r="AN32" s="299" t="s">
        <v>22</v>
      </c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1"/>
      <c r="BD32" s="352" t="s">
        <v>22</v>
      </c>
      <c r="BE32" s="353"/>
      <c r="BF32" s="353"/>
      <c r="BG32" s="353"/>
      <c r="BH32" s="353"/>
      <c r="BI32" s="353"/>
      <c r="BJ32" s="353"/>
      <c r="BK32" s="353"/>
      <c r="BL32" s="353"/>
      <c r="BM32" s="354"/>
      <c r="BN32" s="411">
        <f>SUM(BN30:CB31)</f>
        <v>0</v>
      </c>
      <c r="BO32" s="412"/>
      <c r="BP32" s="412"/>
      <c r="BQ32" s="412"/>
      <c r="BR32" s="412"/>
      <c r="BS32" s="412"/>
      <c r="BT32" s="412"/>
      <c r="BU32" s="412"/>
      <c r="BV32" s="412"/>
      <c r="BW32" s="412"/>
      <c r="BX32" s="412"/>
      <c r="BY32" s="412"/>
      <c r="BZ32" s="412"/>
      <c r="CA32" s="412"/>
      <c r="CB32" s="413"/>
    </row>
    <row r="33" spans="1:80" s="29" customFormat="1" hidden="1" x14ac:dyDescent="0.2">
      <c r="A33" s="58"/>
      <c r="B33" s="58"/>
      <c r="C33" s="58"/>
      <c r="D33" s="58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</row>
    <row r="34" spans="1:80" s="53" customFormat="1" ht="15.75" x14ac:dyDescent="0.25">
      <c r="A34" s="249" t="s">
        <v>274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</row>
    <row r="35" spans="1:80" s="23" customFormat="1" ht="15.75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</row>
    <row r="36" spans="1:80" ht="15.75" x14ac:dyDescent="0.25">
      <c r="A36" s="53" t="s">
        <v>108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370" t="s">
        <v>460</v>
      </c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0"/>
      <c r="AR36" s="370"/>
      <c r="AS36" s="370"/>
      <c r="AT36" s="370"/>
      <c r="AU36" s="370"/>
      <c r="AV36" s="370"/>
      <c r="AW36" s="370"/>
      <c r="AX36" s="370"/>
      <c r="AY36" s="370"/>
      <c r="AZ36" s="370"/>
      <c r="BA36" s="370"/>
      <c r="BB36" s="370"/>
      <c r="BC36" s="370"/>
      <c r="BD36" s="370"/>
      <c r="BE36" s="370"/>
      <c r="BF36" s="370"/>
      <c r="BG36" s="370"/>
      <c r="BH36" s="370"/>
      <c r="BI36" s="370"/>
      <c r="BJ36" s="370"/>
      <c r="BK36" s="370"/>
      <c r="BL36" s="370"/>
      <c r="BM36" s="370"/>
      <c r="BN36" s="370"/>
      <c r="BO36" s="370"/>
      <c r="BP36" s="370"/>
      <c r="BQ36" s="370"/>
      <c r="BR36" s="370"/>
      <c r="BS36" s="370"/>
      <c r="BT36" s="370"/>
      <c r="BU36" s="370"/>
      <c r="BV36" s="370"/>
      <c r="BW36" s="370"/>
      <c r="BX36" s="370"/>
      <c r="BY36" s="370"/>
      <c r="BZ36" s="370"/>
      <c r="CA36" s="370"/>
      <c r="CB36" s="370"/>
    </row>
    <row r="37" spans="1:80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</row>
    <row r="38" spans="1:80" x14ac:dyDescent="0.2">
      <c r="A38" s="266" t="s">
        <v>110</v>
      </c>
      <c r="B38" s="267"/>
      <c r="C38" s="267"/>
      <c r="D38" s="268"/>
      <c r="E38" s="266" t="s">
        <v>117</v>
      </c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8"/>
      <c r="BD38" s="266" t="s">
        <v>119</v>
      </c>
      <c r="BE38" s="267"/>
      <c r="BF38" s="267"/>
      <c r="BG38" s="267"/>
      <c r="BH38" s="267"/>
      <c r="BI38" s="267"/>
      <c r="BJ38" s="267"/>
      <c r="BK38" s="267"/>
      <c r="BL38" s="267"/>
      <c r="BM38" s="268"/>
      <c r="BN38" s="266" t="s">
        <v>173</v>
      </c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  <c r="CA38" s="267"/>
      <c r="CB38" s="268"/>
    </row>
    <row r="39" spans="1:80" x14ac:dyDescent="0.2">
      <c r="A39" s="262" t="s">
        <v>111</v>
      </c>
      <c r="B39" s="263"/>
      <c r="C39" s="263"/>
      <c r="D39" s="264"/>
      <c r="E39" s="262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C39" s="264"/>
      <c r="BD39" s="262" t="s">
        <v>193</v>
      </c>
      <c r="BE39" s="263"/>
      <c r="BF39" s="263"/>
      <c r="BG39" s="263"/>
      <c r="BH39" s="263"/>
      <c r="BI39" s="263"/>
      <c r="BJ39" s="263"/>
      <c r="BK39" s="263"/>
      <c r="BL39" s="263"/>
      <c r="BM39" s="264"/>
      <c r="BN39" s="262" t="s">
        <v>194</v>
      </c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3"/>
      <c r="BZ39" s="263"/>
      <c r="CA39" s="263"/>
      <c r="CB39" s="264"/>
    </row>
    <row r="40" spans="1:80" x14ac:dyDescent="0.2">
      <c r="A40" s="262"/>
      <c r="B40" s="263"/>
      <c r="C40" s="263"/>
      <c r="D40" s="264"/>
      <c r="E40" s="269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0"/>
      <c r="BA40" s="270"/>
      <c r="BB40" s="270"/>
      <c r="BC40" s="271"/>
      <c r="BD40" s="262"/>
      <c r="BE40" s="263"/>
      <c r="BF40" s="263"/>
      <c r="BG40" s="263"/>
      <c r="BH40" s="263"/>
      <c r="BI40" s="263"/>
      <c r="BJ40" s="263"/>
      <c r="BK40" s="263"/>
      <c r="BL40" s="263"/>
      <c r="BM40" s="264"/>
      <c r="BN40" s="262"/>
      <c r="BO40" s="263"/>
      <c r="BP40" s="263"/>
      <c r="BQ40" s="263"/>
      <c r="BR40" s="263"/>
      <c r="BS40" s="263"/>
      <c r="BT40" s="263"/>
      <c r="BU40" s="263"/>
      <c r="BV40" s="263"/>
      <c r="BW40" s="263"/>
      <c r="BX40" s="263"/>
      <c r="BY40" s="263"/>
      <c r="BZ40" s="263"/>
      <c r="CA40" s="263"/>
      <c r="CB40" s="264"/>
    </row>
    <row r="41" spans="1:80" x14ac:dyDescent="0.2">
      <c r="A41" s="290">
        <v>1</v>
      </c>
      <c r="B41" s="291"/>
      <c r="C41" s="291"/>
      <c r="D41" s="292"/>
      <c r="E41" s="290">
        <v>2</v>
      </c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2"/>
      <c r="BD41" s="290">
        <v>3</v>
      </c>
      <c r="BE41" s="291"/>
      <c r="BF41" s="291"/>
      <c r="BG41" s="291"/>
      <c r="BH41" s="291"/>
      <c r="BI41" s="291"/>
      <c r="BJ41" s="291"/>
      <c r="BK41" s="291"/>
      <c r="BL41" s="291"/>
      <c r="BM41" s="292"/>
      <c r="BN41" s="290">
        <v>4</v>
      </c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2"/>
    </row>
    <row r="42" spans="1:80" s="110" customFormat="1" x14ac:dyDescent="0.2">
      <c r="A42" s="358">
        <v>1</v>
      </c>
      <c r="B42" s="359"/>
      <c r="C42" s="359"/>
      <c r="D42" s="360"/>
      <c r="E42" s="414" t="s">
        <v>376</v>
      </c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5"/>
      <c r="AI42" s="415"/>
      <c r="AJ42" s="415"/>
      <c r="AK42" s="415"/>
      <c r="AL42" s="415"/>
      <c r="AM42" s="415"/>
      <c r="AN42" s="415"/>
      <c r="AO42" s="415"/>
      <c r="AP42" s="415"/>
      <c r="AQ42" s="415"/>
      <c r="AR42" s="415"/>
      <c r="AS42" s="415"/>
      <c r="AT42" s="415"/>
      <c r="AU42" s="415"/>
      <c r="AV42" s="415"/>
      <c r="AW42" s="415"/>
      <c r="AX42" s="415"/>
      <c r="AY42" s="415"/>
      <c r="AZ42" s="415"/>
      <c r="BA42" s="415"/>
      <c r="BB42" s="415"/>
      <c r="BC42" s="416"/>
      <c r="BD42" s="417"/>
      <c r="BE42" s="418"/>
      <c r="BF42" s="418"/>
      <c r="BG42" s="418"/>
      <c r="BH42" s="418"/>
      <c r="BI42" s="418"/>
      <c r="BJ42" s="418"/>
      <c r="BK42" s="418"/>
      <c r="BL42" s="418"/>
      <c r="BM42" s="419"/>
      <c r="BN42" s="420"/>
      <c r="BO42" s="421"/>
      <c r="BP42" s="421"/>
      <c r="BQ42" s="421"/>
      <c r="BR42" s="421"/>
      <c r="BS42" s="421"/>
      <c r="BT42" s="421"/>
      <c r="BU42" s="421"/>
      <c r="BV42" s="421"/>
      <c r="BW42" s="421"/>
      <c r="BX42" s="421"/>
      <c r="BY42" s="421"/>
      <c r="BZ42" s="421"/>
      <c r="CA42" s="421"/>
      <c r="CB42" s="422"/>
    </row>
    <row r="43" spans="1:80" s="110" customFormat="1" x14ac:dyDescent="0.2">
      <c r="A43" s="358">
        <v>2</v>
      </c>
      <c r="B43" s="359"/>
      <c r="C43" s="359"/>
      <c r="D43" s="360"/>
      <c r="E43" s="414" t="s">
        <v>458</v>
      </c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  <c r="AC43" s="415"/>
      <c r="AD43" s="415"/>
      <c r="AE43" s="415"/>
      <c r="AF43" s="415"/>
      <c r="AG43" s="415"/>
      <c r="AH43" s="415"/>
      <c r="AI43" s="415"/>
      <c r="AJ43" s="415"/>
      <c r="AK43" s="415"/>
      <c r="AL43" s="415"/>
      <c r="AM43" s="415"/>
      <c r="AN43" s="415"/>
      <c r="AO43" s="415"/>
      <c r="AP43" s="415"/>
      <c r="AQ43" s="415"/>
      <c r="AR43" s="415"/>
      <c r="AS43" s="415"/>
      <c r="AT43" s="415"/>
      <c r="AU43" s="415"/>
      <c r="AV43" s="415"/>
      <c r="AW43" s="415"/>
      <c r="AX43" s="415"/>
      <c r="AY43" s="415"/>
      <c r="AZ43" s="415"/>
      <c r="BA43" s="415"/>
      <c r="BB43" s="415"/>
      <c r="BC43" s="416"/>
      <c r="BD43" s="417"/>
      <c r="BE43" s="418"/>
      <c r="BF43" s="418"/>
      <c r="BG43" s="418"/>
      <c r="BH43" s="418"/>
      <c r="BI43" s="418"/>
      <c r="BJ43" s="418"/>
      <c r="BK43" s="418"/>
      <c r="BL43" s="418"/>
      <c r="BM43" s="419"/>
      <c r="BN43" s="420"/>
      <c r="BO43" s="421"/>
      <c r="BP43" s="421"/>
      <c r="BQ43" s="421"/>
      <c r="BR43" s="421"/>
      <c r="BS43" s="421"/>
      <c r="BT43" s="421"/>
      <c r="BU43" s="421"/>
      <c r="BV43" s="421"/>
      <c r="BW43" s="421"/>
      <c r="BX43" s="421"/>
      <c r="BY43" s="421"/>
      <c r="BZ43" s="421"/>
      <c r="CA43" s="421"/>
      <c r="CB43" s="422"/>
    </row>
    <row r="44" spans="1:80" s="109" customFormat="1" x14ac:dyDescent="0.2">
      <c r="A44" s="358">
        <v>3</v>
      </c>
      <c r="B44" s="359"/>
      <c r="C44" s="359"/>
      <c r="D44" s="360"/>
      <c r="E44" s="414" t="s">
        <v>459</v>
      </c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  <c r="AC44" s="415"/>
      <c r="AD44" s="415"/>
      <c r="AE44" s="415"/>
      <c r="AF44" s="415"/>
      <c r="AG44" s="415"/>
      <c r="AH44" s="415"/>
      <c r="AI44" s="415"/>
      <c r="AJ44" s="415"/>
      <c r="AK44" s="415"/>
      <c r="AL44" s="415"/>
      <c r="AM44" s="415"/>
      <c r="AN44" s="415"/>
      <c r="AO44" s="415"/>
      <c r="AP44" s="415"/>
      <c r="AQ44" s="415"/>
      <c r="AR44" s="415"/>
      <c r="AS44" s="415"/>
      <c r="AT44" s="415"/>
      <c r="AU44" s="415"/>
      <c r="AV44" s="415"/>
      <c r="AW44" s="415"/>
      <c r="AX44" s="415"/>
      <c r="AY44" s="415"/>
      <c r="AZ44" s="415"/>
      <c r="BA44" s="415"/>
      <c r="BB44" s="415"/>
      <c r="BC44" s="416"/>
      <c r="BD44" s="417"/>
      <c r="BE44" s="418"/>
      <c r="BF44" s="418"/>
      <c r="BG44" s="418"/>
      <c r="BH44" s="418"/>
      <c r="BI44" s="418"/>
      <c r="BJ44" s="418"/>
      <c r="BK44" s="418"/>
      <c r="BL44" s="418"/>
      <c r="BM44" s="419"/>
      <c r="BN44" s="420"/>
      <c r="BO44" s="421"/>
      <c r="BP44" s="421"/>
      <c r="BQ44" s="421"/>
      <c r="BR44" s="421"/>
      <c r="BS44" s="421"/>
      <c r="BT44" s="421"/>
      <c r="BU44" s="421"/>
      <c r="BV44" s="421"/>
      <c r="BW44" s="421"/>
      <c r="BX44" s="421"/>
      <c r="BY44" s="421"/>
      <c r="BZ44" s="421"/>
      <c r="CA44" s="421"/>
      <c r="CB44" s="422"/>
    </row>
    <row r="45" spans="1:80" s="109" customFormat="1" x14ac:dyDescent="0.2">
      <c r="A45" s="358">
        <v>4</v>
      </c>
      <c r="B45" s="359"/>
      <c r="C45" s="359"/>
      <c r="D45" s="360"/>
      <c r="E45" s="414" t="s">
        <v>425</v>
      </c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415"/>
      <c r="AJ45" s="415"/>
      <c r="AK45" s="415"/>
      <c r="AL45" s="415"/>
      <c r="AM45" s="415"/>
      <c r="AN45" s="415"/>
      <c r="AO45" s="415"/>
      <c r="AP45" s="415"/>
      <c r="AQ45" s="415"/>
      <c r="AR45" s="415"/>
      <c r="AS45" s="415"/>
      <c r="AT45" s="415"/>
      <c r="AU45" s="415"/>
      <c r="AV45" s="415"/>
      <c r="AW45" s="415"/>
      <c r="AX45" s="415"/>
      <c r="AY45" s="415"/>
      <c r="AZ45" s="415"/>
      <c r="BA45" s="415"/>
      <c r="BB45" s="415"/>
      <c r="BC45" s="416"/>
      <c r="BD45" s="417"/>
      <c r="BE45" s="418"/>
      <c r="BF45" s="418"/>
      <c r="BG45" s="418"/>
      <c r="BH45" s="418"/>
      <c r="BI45" s="418"/>
      <c r="BJ45" s="418"/>
      <c r="BK45" s="418"/>
      <c r="BL45" s="418"/>
      <c r="BM45" s="419"/>
      <c r="BN45" s="364"/>
      <c r="BO45" s="365"/>
      <c r="BP45" s="365"/>
      <c r="BQ45" s="365"/>
      <c r="BR45" s="365"/>
      <c r="BS45" s="365"/>
      <c r="BT45" s="365"/>
      <c r="BU45" s="365"/>
      <c r="BV45" s="365"/>
      <c r="BW45" s="365"/>
      <c r="BX45" s="365"/>
      <c r="BY45" s="365"/>
      <c r="BZ45" s="365"/>
      <c r="CA45" s="365"/>
      <c r="CB45" s="366"/>
    </row>
    <row r="46" spans="1:80" s="109" customFormat="1" x14ac:dyDescent="0.2">
      <c r="A46" s="358">
        <v>5</v>
      </c>
      <c r="B46" s="359"/>
      <c r="C46" s="359"/>
      <c r="D46" s="360"/>
      <c r="E46" s="423" t="s">
        <v>426</v>
      </c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5"/>
      <c r="AL46" s="415"/>
      <c r="AM46" s="415"/>
      <c r="AN46" s="415"/>
      <c r="AO46" s="415"/>
      <c r="AP46" s="415"/>
      <c r="AQ46" s="415"/>
      <c r="AR46" s="415"/>
      <c r="AS46" s="415"/>
      <c r="AT46" s="415"/>
      <c r="AU46" s="415"/>
      <c r="AV46" s="415"/>
      <c r="AW46" s="415"/>
      <c r="AX46" s="415"/>
      <c r="AY46" s="415"/>
      <c r="AZ46" s="415"/>
      <c r="BA46" s="415"/>
      <c r="BB46" s="415"/>
      <c r="BC46" s="416"/>
      <c r="BD46" s="417"/>
      <c r="BE46" s="418"/>
      <c r="BF46" s="418"/>
      <c r="BG46" s="418"/>
      <c r="BH46" s="418"/>
      <c r="BI46" s="418"/>
      <c r="BJ46" s="418"/>
      <c r="BK46" s="418"/>
      <c r="BL46" s="418"/>
      <c r="BM46" s="419"/>
      <c r="BN46" s="364"/>
      <c r="BO46" s="365"/>
      <c r="BP46" s="365"/>
      <c r="BQ46" s="365"/>
      <c r="BR46" s="365"/>
      <c r="BS46" s="365"/>
      <c r="BT46" s="365"/>
      <c r="BU46" s="365"/>
      <c r="BV46" s="365"/>
      <c r="BW46" s="365"/>
      <c r="BX46" s="365"/>
      <c r="BY46" s="365"/>
      <c r="BZ46" s="365"/>
      <c r="CA46" s="365"/>
      <c r="CB46" s="366"/>
    </row>
    <row r="47" spans="1:80" s="109" customFormat="1" x14ac:dyDescent="0.2">
      <c r="A47" s="358">
        <v>6</v>
      </c>
      <c r="B47" s="359"/>
      <c r="C47" s="359"/>
      <c r="D47" s="360"/>
      <c r="E47" s="423" t="s">
        <v>427</v>
      </c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  <c r="AH47" s="415"/>
      <c r="AI47" s="415"/>
      <c r="AJ47" s="415"/>
      <c r="AK47" s="415"/>
      <c r="AL47" s="415"/>
      <c r="AM47" s="415"/>
      <c r="AN47" s="415"/>
      <c r="AO47" s="415"/>
      <c r="AP47" s="415"/>
      <c r="AQ47" s="415"/>
      <c r="AR47" s="415"/>
      <c r="AS47" s="415"/>
      <c r="AT47" s="415"/>
      <c r="AU47" s="415"/>
      <c r="AV47" s="415"/>
      <c r="AW47" s="415"/>
      <c r="AX47" s="415"/>
      <c r="AY47" s="415"/>
      <c r="AZ47" s="415"/>
      <c r="BA47" s="415"/>
      <c r="BB47" s="415"/>
      <c r="BC47" s="416"/>
      <c r="BD47" s="417"/>
      <c r="BE47" s="418"/>
      <c r="BF47" s="418"/>
      <c r="BG47" s="418"/>
      <c r="BH47" s="418"/>
      <c r="BI47" s="418"/>
      <c r="BJ47" s="418"/>
      <c r="BK47" s="418"/>
      <c r="BL47" s="418"/>
      <c r="BM47" s="419"/>
      <c r="BN47" s="364">
        <v>30000</v>
      </c>
      <c r="BO47" s="365"/>
      <c r="BP47" s="365"/>
      <c r="BQ47" s="365"/>
      <c r="BR47" s="365"/>
      <c r="BS47" s="365"/>
      <c r="BT47" s="365"/>
      <c r="BU47" s="365"/>
      <c r="BV47" s="365"/>
      <c r="BW47" s="365"/>
      <c r="BX47" s="365"/>
      <c r="BY47" s="365"/>
      <c r="BZ47" s="365"/>
      <c r="CA47" s="365"/>
      <c r="CB47" s="366"/>
    </row>
    <row r="48" spans="1:80" s="109" customFormat="1" x14ac:dyDescent="0.2">
      <c r="A48" s="358">
        <v>7</v>
      </c>
      <c r="B48" s="359"/>
      <c r="C48" s="359"/>
      <c r="D48" s="360"/>
      <c r="E48" s="423" t="s">
        <v>377</v>
      </c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  <c r="AC48" s="415"/>
      <c r="AD48" s="415"/>
      <c r="AE48" s="415"/>
      <c r="AF48" s="415"/>
      <c r="AG48" s="415"/>
      <c r="AH48" s="415"/>
      <c r="AI48" s="415"/>
      <c r="AJ48" s="415"/>
      <c r="AK48" s="415"/>
      <c r="AL48" s="415"/>
      <c r="AM48" s="415"/>
      <c r="AN48" s="415"/>
      <c r="AO48" s="415"/>
      <c r="AP48" s="415"/>
      <c r="AQ48" s="415"/>
      <c r="AR48" s="415"/>
      <c r="AS48" s="415"/>
      <c r="AT48" s="415"/>
      <c r="AU48" s="415"/>
      <c r="AV48" s="415"/>
      <c r="AW48" s="415"/>
      <c r="AX48" s="415"/>
      <c r="AY48" s="415"/>
      <c r="AZ48" s="415"/>
      <c r="BA48" s="415"/>
      <c r="BB48" s="415"/>
      <c r="BC48" s="416"/>
      <c r="BD48" s="417"/>
      <c r="BE48" s="418"/>
      <c r="BF48" s="418"/>
      <c r="BG48" s="418"/>
      <c r="BH48" s="418"/>
      <c r="BI48" s="418"/>
      <c r="BJ48" s="418"/>
      <c r="BK48" s="418"/>
      <c r="BL48" s="418"/>
      <c r="BM48" s="419"/>
      <c r="BN48" s="364">
        <v>20000</v>
      </c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5"/>
      <c r="CB48" s="366"/>
    </row>
    <row r="49" spans="1:81" s="109" customFormat="1" x14ac:dyDescent="0.2">
      <c r="A49" s="358">
        <v>8</v>
      </c>
      <c r="B49" s="359"/>
      <c r="C49" s="359"/>
      <c r="D49" s="360"/>
      <c r="E49" s="423" t="s">
        <v>504</v>
      </c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  <c r="AC49" s="415"/>
      <c r="AD49" s="415"/>
      <c r="AE49" s="415"/>
      <c r="AF49" s="415"/>
      <c r="AG49" s="415"/>
      <c r="AH49" s="415"/>
      <c r="AI49" s="415"/>
      <c r="AJ49" s="415"/>
      <c r="AK49" s="415"/>
      <c r="AL49" s="415"/>
      <c r="AM49" s="415"/>
      <c r="AN49" s="415"/>
      <c r="AO49" s="415"/>
      <c r="AP49" s="415"/>
      <c r="AQ49" s="415"/>
      <c r="AR49" s="415"/>
      <c r="AS49" s="415"/>
      <c r="AT49" s="415"/>
      <c r="AU49" s="415"/>
      <c r="AV49" s="415"/>
      <c r="AW49" s="415"/>
      <c r="AX49" s="415"/>
      <c r="AY49" s="415"/>
      <c r="AZ49" s="415"/>
      <c r="BA49" s="415"/>
      <c r="BB49" s="415"/>
      <c r="BC49" s="416"/>
      <c r="BD49" s="417"/>
      <c r="BE49" s="418"/>
      <c r="BF49" s="418"/>
      <c r="BG49" s="418"/>
      <c r="BH49" s="418"/>
      <c r="BI49" s="418"/>
      <c r="BJ49" s="418"/>
      <c r="BK49" s="418"/>
      <c r="BL49" s="418"/>
      <c r="BM49" s="419"/>
      <c r="BN49" s="364"/>
      <c r="BO49" s="365"/>
      <c r="BP49" s="365"/>
      <c r="BQ49" s="365"/>
      <c r="BR49" s="365"/>
      <c r="BS49" s="365"/>
      <c r="BT49" s="365"/>
      <c r="BU49" s="365"/>
      <c r="BV49" s="365"/>
      <c r="BW49" s="365"/>
      <c r="BX49" s="365"/>
      <c r="BY49" s="365"/>
      <c r="BZ49" s="365"/>
      <c r="CA49" s="365"/>
      <c r="CB49" s="366"/>
      <c r="CC49" s="204">
        <v>112030.19</v>
      </c>
    </row>
    <row r="50" spans="1:81" hidden="1" x14ac:dyDescent="0.2">
      <c r="A50" s="272">
        <v>7</v>
      </c>
      <c r="B50" s="273"/>
      <c r="C50" s="273"/>
      <c r="D50" s="274"/>
      <c r="E50" s="319" t="s">
        <v>304</v>
      </c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0"/>
      <c r="AC50" s="320"/>
      <c r="AD50" s="320"/>
      <c r="AE50" s="320"/>
      <c r="AF50" s="320"/>
      <c r="AG50" s="320"/>
      <c r="AH50" s="320"/>
      <c r="AI50" s="320"/>
      <c r="AJ50" s="320"/>
      <c r="AK50" s="320"/>
      <c r="AL50" s="320"/>
      <c r="AM50" s="320"/>
      <c r="AN50" s="320"/>
      <c r="AO50" s="320"/>
      <c r="AP50" s="320"/>
      <c r="AQ50" s="320"/>
      <c r="AR50" s="320"/>
      <c r="AS50" s="320"/>
      <c r="AT50" s="320"/>
      <c r="AU50" s="320"/>
      <c r="AV50" s="320"/>
      <c r="AW50" s="320"/>
      <c r="AX50" s="320"/>
      <c r="AY50" s="320"/>
      <c r="AZ50" s="320"/>
      <c r="BA50" s="320"/>
      <c r="BB50" s="320"/>
      <c r="BC50" s="321"/>
      <c r="BD50" s="281"/>
      <c r="BE50" s="282"/>
      <c r="BF50" s="282"/>
      <c r="BG50" s="282"/>
      <c r="BH50" s="282"/>
      <c r="BI50" s="282"/>
      <c r="BJ50" s="282"/>
      <c r="BK50" s="282"/>
      <c r="BL50" s="282"/>
      <c r="BM50" s="283"/>
      <c r="BN50" s="398"/>
      <c r="BO50" s="399"/>
      <c r="BP50" s="399"/>
      <c r="BQ50" s="399"/>
      <c r="BR50" s="399"/>
      <c r="BS50" s="399"/>
      <c r="BT50" s="399"/>
      <c r="BU50" s="399"/>
      <c r="BV50" s="399"/>
      <c r="BW50" s="399"/>
      <c r="BX50" s="399"/>
      <c r="BY50" s="399"/>
      <c r="BZ50" s="399"/>
      <c r="CA50" s="399"/>
      <c r="CB50" s="400"/>
    </row>
    <row r="51" spans="1:81" hidden="1" x14ac:dyDescent="0.2">
      <c r="A51" s="272">
        <v>8</v>
      </c>
      <c r="B51" s="273"/>
      <c r="C51" s="273"/>
      <c r="D51" s="274"/>
      <c r="E51" s="319" t="s">
        <v>305</v>
      </c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0"/>
      <c r="AA51" s="320"/>
      <c r="AB51" s="320"/>
      <c r="AC51" s="320"/>
      <c r="AD51" s="320"/>
      <c r="AE51" s="320"/>
      <c r="AF51" s="320"/>
      <c r="AG51" s="320"/>
      <c r="AH51" s="320"/>
      <c r="AI51" s="320"/>
      <c r="AJ51" s="320"/>
      <c r="AK51" s="320"/>
      <c r="AL51" s="320"/>
      <c r="AM51" s="320"/>
      <c r="AN51" s="320"/>
      <c r="AO51" s="320"/>
      <c r="AP51" s="320"/>
      <c r="AQ51" s="320"/>
      <c r="AR51" s="320"/>
      <c r="AS51" s="320"/>
      <c r="AT51" s="320"/>
      <c r="AU51" s="320"/>
      <c r="AV51" s="320"/>
      <c r="AW51" s="320"/>
      <c r="AX51" s="320"/>
      <c r="AY51" s="320"/>
      <c r="AZ51" s="320"/>
      <c r="BA51" s="320"/>
      <c r="BB51" s="320"/>
      <c r="BC51" s="321"/>
      <c r="BD51" s="281"/>
      <c r="BE51" s="282"/>
      <c r="BF51" s="282"/>
      <c r="BG51" s="282"/>
      <c r="BH51" s="282"/>
      <c r="BI51" s="282"/>
      <c r="BJ51" s="282"/>
      <c r="BK51" s="282"/>
      <c r="BL51" s="282"/>
      <c r="BM51" s="283"/>
      <c r="BN51" s="398"/>
      <c r="BO51" s="399"/>
      <c r="BP51" s="399"/>
      <c r="BQ51" s="399"/>
      <c r="BR51" s="399"/>
      <c r="BS51" s="399"/>
      <c r="BT51" s="399"/>
      <c r="BU51" s="399"/>
      <c r="BV51" s="399"/>
      <c r="BW51" s="399"/>
      <c r="BX51" s="399"/>
      <c r="BY51" s="399"/>
      <c r="BZ51" s="399"/>
      <c r="CA51" s="399"/>
      <c r="CB51" s="400"/>
    </row>
    <row r="52" spans="1:81" x14ac:dyDescent="0.2">
      <c r="A52" s="391"/>
      <c r="B52" s="392"/>
      <c r="C52" s="392"/>
      <c r="D52" s="393"/>
      <c r="E52" s="305" t="s">
        <v>115</v>
      </c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7"/>
      <c r="BD52" s="352" t="s">
        <v>22</v>
      </c>
      <c r="BE52" s="353"/>
      <c r="BF52" s="353"/>
      <c r="BG52" s="353"/>
      <c r="BH52" s="353"/>
      <c r="BI52" s="353"/>
      <c r="BJ52" s="353"/>
      <c r="BK52" s="353"/>
      <c r="BL52" s="353"/>
      <c r="BM52" s="354"/>
      <c r="BN52" s="287">
        <f>SUM(BN42:CB51)</f>
        <v>50000</v>
      </c>
      <c r="BO52" s="288"/>
      <c r="BP52" s="288"/>
      <c r="BQ52" s="288"/>
      <c r="BR52" s="288"/>
      <c r="BS52" s="288"/>
      <c r="BT52" s="288"/>
      <c r="BU52" s="288"/>
      <c r="BV52" s="288"/>
      <c r="BW52" s="288"/>
      <c r="BX52" s="288"/>
      <c r="BY52" s="288"/>
      <c r="BZ52" s="288"/>
      <c r="CA52" s="288"/>
      <c r="CB52" s="289"/>
      <c r="CC52" s="62">
        <f>CC49-BN52</f>
        <v>62030.19</v>
      </c>
    </row>
    <row r="53" spans="1:81" ht="15.75" x14ac:dyDescent="0.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</row>
    <row r="54" spans="1:81" ht="15.75" x14ac:dyDescent="0.25">
      <c r="A54" s="133" t="s">
        <v>108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370" t="s">
        <v>461</v>
      </c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370"/>
      <c r="AO54" s="370"/>
      <c r="AP54" s="370"/>
      <c r="AQ54" s="370"/>
      <c r="AR54" s="370"/>
      <c r="AS54" s="370"/>
      <c r="AT54" s="370"/>
      <c r="AU54" s="370"/>
      <c r="AV54" s="370"/>
      <c r="AW54" s="370"/>
      <c r="AX54" s="370"/>
      <c r="AY54" s="370"/>
      <c r="AZ54" s="370"/>
      <c r="BA54" s="370"/>
      <c r="BB54" s="370"/>
      <c r="BC54" s="370"/>
      <c r="BD54" s="370"/>
      <c r="BE54" s="370"/>
      <c r="BF54" s="370"/>
      <c r="BG54" s="370"/>
      <c r="BH54" s="370"/>
      <c r="BI54" s="370"/>
      <c r="BJ54" s="370"/>
      <c r="BK54" s="370"/>
      <c r="BL54" s="370"/>
      <c r="BM54" s="370"/>
      <c r="BN54" s="370"/>
      <c r="BO54" s="370"/>
      <c r="BP54" s="370"/>
      <c r="BQ54" s="370"/>
      <c r="BR54" s="370"/>
      <c r="BS54" s="370"/>
      <c r="BT54" s="370"/>
      <c r="BU54" s="370"/>
      <c r="BV54" s="370"/>
      <c r="BW54" s="370"/>
      <c r="BX54" s="370"/>
      <c r="BY54" s="370"/>
      <c r="BZ54" s="370"/>
      <c r="CA54" s="370"/>
      <c r="CB54" s="370"/>
    </row>
    <row r="55" spans="1:8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1" x14ac:dyDescent="0.2">
      <c r="A56" s="266" t="s">
        <v>110</v>
      </c>
      <c r="B56" s="267"/>
      <c r="C56" s="267"/>
      <c r="D56" s="268"/>
      <c r="E56" s="266" t="s">
        <v>117</v>
      </c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268"/>
      <c r="BD56" s="266" t="s">
        <v>119</v>
      </c>
      <c r="BE56" s="267"/>
      <c r="BF56" s="267"/>
      <c r="BG56" s="267"/>
      <c r="BH56" s="267"/>
      <c r="BI56" s="267"/>
      <c r="BJ56" s="267"/>
      <c r="BK56" s="267"/>
      <c r="BL56" s="267"/>
      <c r="BM56" s="268"/>
      <c r="BN56" s="266" t="s">
        <v>173</v>
      </c>
      <c r="BO56" s="267"/>
      <c r="BP56" s="267"/>
      <c r="BQ56" s="267"/>
      <c r="BR56" s="267"/>
      <c r="BS56" s="267"/>
      <c r="BT56" s="267"/>
      <c r="BU56" s="267"/>
      <c r="BV56" s="267"/>
      <c r="BW56" s="267"/>
      <c r="BX56" s="267"/>
      <c r="BY56" s="267"/>
      <c r="BZ56" s="267"/>
      <c r="CA56" s="267"/>
      <c r="CB56" s="268"/>
    </row>
    <row r="57" spans="1:81" x14ac:dyDescent="0.2">
      <c r="A57" s="262" t="s">
        <v>111</v>
      </c>
      <c r="B57" s="263"/>
      <c r="C57" s="263"/>
      <c r="D57" s="264"/>
      <c r="E57" s="262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4"/>
      <c r="BD57" s="262" t="s">
        <v>193</v>
      </c>
      <c r="BE57" s="263"/>
      <c r="BF57" s="263"/>
      <c r="BG57" s="263"/>
      <c r="BH57" s="263"/>
      <c r="BI57" s="263"/>
      <c r="BJ57" s="263"/>
      <c r="BK57" s="263"/>
      <c r="BL57" s="263"/>
      <c r="BM57" s="264"/>
      <c r="BN57" s="262" t="s">
        <v>194</v>
      </c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4"/>
    </row>
    <row r="58" spans="1:81" x14ac:dyDescent="0.2">
      <c r="A58" s="262"/>
      <c r="B58" s="263"/>
      <c r="C58" s="263"/>
      <c r="D58" s="264"/>
      <c r="E58" s="269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0"/>
      <c r="T58" s="270"/>
      <c r="U58" s="270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70"/>
      <c r="AS58" s="270"/>
      <c r="AT58" s="270"/>
      <c r="AU58" s="270"/>
      <c r="AV58" s="270"/>
      <c r="AW58" s="270"/>
      <c r="AX58" s="270"/>
      <c r="AY58" s="270"/>
      <c r="AZ58" s="270"/>
      <c r="BA58" s="270"/>
      <c r="BB58" s="270"/>
      <c r="BC58" s="271"/>
      <c r="BD58" s="262"/>
      <c r="BE58" s="263"/>
      <c r="BF58" s="263"/>
      <c r="BG58" s="263"/>
      <c r="BH58" s="263"/>
      <c r="BI58" s="263"/>
      <c r="BJ58" s="263"/>
      <c r="BK58" s="263"/>
      <c r="BL58" s="263"/>
      <c r="BM58" s="264"/>
      <c r="BN58" s="262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4"/>
    </row>
    <row r="59" spans="1:81" x14ac:dyDescent="0.2">
      <c r="A59" s="290">
        <v>1</v>
      </c>
      <c r="B59" s="291"/>
      <c r="C59" s="291"/>
      <c r="D59" s="292"/>
      <c r="E59" s="290">
        <v>2</v>
      </c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2"/>
      <c r="BD59" s="290">
        <v>3</v>
      </c>
      <c r="BE59" s="291"/>
      <c r="BF59" s="291"/>
      <c r="BG59" s="291"/>
      <c r="BH59" s="291"/>
      <c r="BI59" s="291"/>
      <c r="BJ59" s="291"/>
      <c r="BK59" s="291"/>
      <c r="BL59" s="291"/>
      <c r="BM59" s="292"/>
      <c r="BN59" s="290">
        <v>4</v>
      </c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2"/>
    </row>
    <row r="60" spans="1:81" s="203" customFormat="1" x14ac:dyDescent="0.2">
      <c r="A60" s="424">
        <v>1</v>
      </c>
      <c r="B60" s="425"/>
      <c r="C60" s="425"/>
      <c r="D60" s="426"/>
      <c r="E60" s="427" t="s">
        <v>482</v>
      </c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8"/>
      <c r="Q60" s="428"/>
      <c r="R60" s="428"/>
      <c r="S60" s="428"/>
      <c r="T60" s="428"/>
      <c r="U60" s="428"/>
      <c r="V60" s="428"/>
      <c r="W60" s="428"/>
      <c r="X60" s="428"/>
      <c r="Y60" s="428"/>
      <c r="Z60" s="428"/>
      <c r="AA60" s="428"/>
      <c r="AB60" s="428"/>
      <c r="AC60" s="428"/>
      <c r="AD60" s="428"/>
      <c r="AE60" s="428"/>
      <c r="AF60" s="428"/>
      <c r="AG60" s="428"/>
      <c r="AH60" s="428"/>
      <c r="AI60" s="428"/>
      <c r="AJ60" s="428"/>
      <c r="AK60" s="428"/>
      <c r="AL60" s="428"/>
      <c r="AM60" s="428"/>
      <c r="AN60" s="428"/>
      <c r="AO60" s="428"/>
      <c r="AP60" s="428"/>
      <c r="AQ60" s="428"/>
      <c r="AR60" s="428"/>
      <c r="AS60" s="428"/>
      <c r="AT60" s="428"/>
      <c r="AU60" s="428"/>
      <c r="AV60" s="428"/>
      <c r="AW60" s="428"/>
      <c r="AX60" s="428"/>
      <c r="AY60" s="428"/>
      <c r="AZ60" s="428"/>
      <c r="BA60" s="428"/>
      <c r="BB60" s="428"/>
      <c r="BC60" s="429"/>
      <c r="BD60" s="430">
        <v>1</v>
      </c>
      <c r="BE60" s="431"/>
      <c r="BF60" s="431"/>
      <c r="BG60" s="431"/>
      <c r="BH60" s="431"/>
      <c r="BI60" s="431"/>
      <c r="BJ60" s="431"/>
      <c r="BK60" s="431"/>
      <c r="BL60" s="431"/>
      <c r="BM60" s="432"/>
      <c r="BN60" s="401"/>
      <c r="BO60" s="402"/>
      <c r="BP60" s="402"/>
      <c r="BQ60" s="402"/>
      <c r="BR60" s="402"/>
      <c r="BS60" s="402"/>
      <c r="BT60" s="402"/>
      <c r="BU60" s="402"/>
      <c r="BV60" s="402"/>
      <c r="BW60" s="402"/>
      <c r="BX60" s="402"/>
      <c r="BY60" s="402"/>
      <c r="BZ60" s="402"/>
      <c r="CA60" s="402"/>
      <c r="CB60" s="403"/>
    </row>
    <row r="61" spans="1:81" s="203" customFormat="1" x14ac:dyDescent="0.2">
      <c r="A61" s="424">
        <v>2</v>
      </c>
      <c r="B61" s="425"/>
      <c r="C61" s="425"/>
      <c r="D61" s="426"/>
      <c r="E61" s="427" t="s">
        <v>265</v>
      </c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8"/>
      <c r="Q61" s="428"/>
      <c r="R61" s="428"/>
      <c r="S61" s="428"/>
      <c r="T61" s="428"/>
      <c r="U61" s="428"/>
      <c r="V61" s="428"/>
      <c r="W61" s="428"/>
      <c r="X61" s="428"/>
      <c r="Y61" s="428"/>
      <c r="Z61" s="428"/>
      <c r="AA61" s="428"/>
      <c r="AB61" s="428"/>
      <c r="AC61" s="428"/>
      <c r="AD61" s="428"/>
      <c r="AE61" s="428"/>
      <c r="AF61" s="428"/>
      <c r="AG61" s="428"/>
      <c r="AH61" s="428"/>
      <c r="AI61" s="428"/>
      <c r="AJ61" s="428"/>
      <c r="AK61" s="428"/>
      <c r="AL61" s="428"/>
      <c r="AM61" s="428"/>
      <c r="AN61" s="428"/>
      <c r="AO61" s="428"/>
      <c r="AP61" s="428"/>
      <c r="AQ61" s="428"/>
      <c r="AR61" s="428"/>
      <c r="AS61" s="428"/>
      <c r="AT61" s="428"/>
      <c r="AU61" s="428"/>
      <c r="AV61" s="428"/>
      <c r="AW61" s="428"/>
      <c r="AX61" s="428"/>
      <c r="AY61" s="428"/>
      <c r="AZ61" s="428"/>
      <c r="BA61" s="428"/>
      <c r="BB61" s="428"/>
      <c r="BC61" s="429"/>
      <c r="BD61" s="430">
        <v>1</v>
      </c>
      <c r="BE61" s="431"/>
      <c r="BF61" s="431"/>
      <c r="BG61" s="431"/>
      <c r="BH61" s="431"/>
      <c r="BI61" s="431"/>
      <c r="BJ61" s="431"/>
      <c r="BK61" s="431"/>
      <c r="BL61" s="431"/>
      <c r="BM61" s="432"/>
      <c r="BN61" s="401">
        <v>50000</v>
      </c>
      <c r="BO61" s="402"/>
      <c r="BP61" s="402"/>
      <c r="BQ61" s="402"/>
      <c r="BR61" s="402"/>
      <c r="BS61" s="402"/>
      <c r="BT61" s="402"/>
      <c r="BU61" s="402"/>
      <c r="BV61" s="402"/>
      <c r="BW61" s="402"/>
      <c r="BX61" s="402"/>
      <c r="BY61" s="402"/>
      <c r="BZ61" s="402"/>
      <c r="CA61" s="402"/>
      <c r="CB61" s="403"/>
    </row>
    <row r="62" spans="1:81" x14ac:dyDescent="0.2">
      <c r="A62" s="272">
        <v>3</v>
      </c>
      <c r="B62" s="273"/>
      <c r="C62" s="273"/>
      <c r="D62" s="274"/>
      <c r="E62" s="404" t="s">
        <v>505</v>
      </c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0"/>
      <c r="AP62" s="320"/>
      <c r="AQ62" s="320"/>
      <c r="AR62" s="320"/>
      <c r="AS62" s="320"/>
      <c r="AT62" s="320"/>
      <c r="AU62" s="320"/>
      <c r="AV62" s="320"/>
      <c r="AW62" s="320"/>
      <c r="AX62" s="320"/>
      <c r="AY62" s="320"/>
      <c r="AZ62" s="320"/>
      <c r="BA62" s="320"/>
      <c r="BB62" s="320"/>
      <c r="BC62" s="321"/>
      <c r="BD62" s="281">
        <v>1</v>
      </c>
      <c r="BE62" s="282"/>
      <c r="BF62" s="282"/>
      <c r="BG62" s="282"/>
      <c r="BH62" s="282"/>
      <c r="BI62" s="282"/>
      <c r="BJ62" s="282"/>
      <c r="BK62" s="282"/>
      <c r="BL62" s="282"/>
      <c r="BM62" s="283"/>
      <c r="BN62" s="405"/>
      <c r="BO62" s="406"/>
      <c r="BP62" s="406"/>
      <c r="BQ62" s="406"/>
      <c r="BR62" s="406"/>
      <c r="BS62" s="406"/>
      <c r="BT62" s="406"/>
      <c r="BU62" s="406"/>
      <c r="BV62" s="406"/>
      <c r="BW62" s="406"/>
      <c r="BX62" s="406"/>
      <c r="BY62" s="406"/>
      <c r="BZ62" s="406"/>
      <c r="CA62" s="406"/>
      <c r="CB62" s="407"/>
    </row>
    <row r="63" spans="1:81" hidden="1" x14ac:dyDescent="0.2">
      <c r="A63" s="272">
        <v>4</v>
      </c>
      <c r="B63" s="273"/>
      <c r="C63" s="273"/>
      <c r="D63" s="274"/>
      <c r="E63" s="319" t="s">
        <v>375</v>
      </c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320"/>
      <c r="AE63" s="320"/>
      <c r="AF63" s="320"/>
      <c r="AG63" s="320"/>
      <c r="AH63" s="320"/>
      <c r="AI63" s="320"/>
      <c r="AJ63" s="320"/>
      <c r="AK63" s="320"/>
      <c r="AL63" s="320"/>
      <c r="AM63" s="320"/>
      <c r="AN63" s="320"/>
      <c r="AO63" s="320"/>
      <c r="AP63" s="320"/>
      <c r="AQ63" s="320"/>
      <c r="AR63" s="320"/>
      <c r="AS63" s="320"/>
      <c r="AT63" s="320"/>
      <c r="AU63" s="320"/>
      <c r="AV63" s="320"/>
      <c r="AW63" s="320"/>
      <c r="AX63" s="320"/>
      <c r="AY63" s="320"/>
      <c r="AZ63" s="320"/>
      <c r="BA63" s="320"/>
      <c r="BB63" s="320"/>
      <c r="BC63" s="321"/>
      <c r="BD63" s="281">
        <v>1</v>
      </c>
      <c r="BE63" s="282"/>
      <c r="BF63" s="282"/>
      <c r="BG63" s="282"/>
      <c r="BH63" s="282"/>
      <c r="BI63" s="282"/>
      <c r="BJ63" s="282"/>
      <c r="BK63" s="282"/>
      <c r="BL63" s="282"/>
      <c r="BM63" s="283"/>
      <c r="BN63" s="405"/>
      <c r="BO63" s="406"/>
      <c r="BP63" s="406"/>
      <c r="BQ63" s="406"/>
      <c r="BR63" s="406"/>
      <c r="BS63" s="406"/>
      <c r="BT63" s="406"/>
      <c r="BU63" s="406"/>
      <c r="BV63" s="406"/>
      <c r="BW63" s="406"/>
      <c r="BX63" s="406"/>
      <c r="BY63" s="406"/>
      <c r="BZ63" s="406"/>
      <c r="CA63" s="406"/>
      <c r="CB63" s="407"/>
    </row>
    <row r="64" spans="1:81" hidden="1" x14ac:dyDescent="0.2">
      <c r="A64" s="272">
        <v>4</v>
      </c>
      <c r="B64" s="273"/>
      <c r="C64" s="273"/>
      <c r="D64" s="274"/>
      <c r="E64" s="319" t="s">
        <v>376</v>
      </c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0"/>
      <c r="AJ64" s="320"/>
      <c r="AK64" s="320"/>
      <c r="AL64" s="320"/>
      <c r="AM64" s="320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0"/>
      <c r="BC64" s="321"/>
      <c r="BD64" s="281">
        <v>1</v>
      </c>
      <c r="BE64" s="282"/>
      <c r="BF64" s="282"/>
      <c r="BG64" s="282"/>
      <c r="BH64" s="282"/>
      <c r="BI64" s="282"/>
      <c r="BJ64" s="282"/>
      <c r="BK64" s="282"/>
      <c r="BL64" s="282"/>
      <c r="BM64" s="283"/>
      <c r="BN64" s="405"/>
      <c r="BO64" s="406"/>
      <c r="BP64" s="406"/>
      <c r="BQ64" s="406"/>
      <c r="BR64" s="406"/>
      <c r="BS64" s="406"/>
      <c r="BT64" s="406"/>
      <c r="BU64" s="406"/>
      <c r="BV64" s="406"/>
      <c r="BW64" s="406"/>
      <c r="BX64" s="406"/>
      <c r="BY64" s="406"/>
      <c r="BZ64" s="406"/>
      <c r="CA64" s="406"/>
      <c r="CB64" s="407"/>
    </row>
    <row r="65" spans="1:81" hidden="1" x14ac:dyDescent="0.2">
      <c r="A65" s="272">
        <v>5</v>
      </c>
      <c r="B65" s="273"/>
      <c r="C65" s="273"/>
      <c r="D65" s="274"/>
      <c r="E65" s="319" t="s">
        <v>377</v>
      </c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20"/>
      <c r="Z65" s="320"/>
      <c r="AA65" s="320"/>
      <c r="AB65" s="320"/>
      <c r="AC65" s="320"/>
      <c r="AD65" s="320"/>
      <c r="AE65" s="320"/>
      <c r="AF65" s="320"/>
      <c r="AG65" s="320"/>
      <c r="AH65" s="320"/>
      <c r="AI65" s="320"/>
      <c r="AJ65" s="320"/>
      <c r="AK65" s="320"/>
      <c r="AL65" s="320"/>
      <c r="AM65" s="320"/>
      <c r="AN65" s="320"/>
      <c r="AO65" s="320"/>
      <c r="AP65" s="320"/>
      <c r="AQ65" s="320"/>
      <c r="AR65" s="320"/>
      <c r="AS65" s="320"/>
      <c r="AT65" s="320"/>
      <c r="AU65" s="320"/>
      <c r="AV65" s="320"/>
      <c r="AW65" s="320"/>
      <c r="AX65" s="320"/>
      <c r="AY65" s="320"/>
      <c r="AZ65" s="320"/>
      <c r="BA65" s="320"/>
      <c r="BB65" s="320"/>
      <c r="BC65" s="321"/>
      <c r="BD65" s="281">
        <v>1</v>
      </c>
      <c r="BE65" s="282"/>
      <c r="BF65" s="282"/>
      <c r="BG65" s="282"/>
      <c r="BH65" s="282"/>
      <c r="BI65" s="282"/>
      <c r="BJ65" s="282"/>
      <c r="BK65" s="282"/>
      <c r="BL65" s="282"/>
      <c r="BM65" s="283"/>
      <c r="BN65" s="405"/>
      <c r="BO65" s="406"/>
      <c r="BP65" s="406"/>
      <c r="BQ65" s="406"/>
      <c r="BR65" s="406"/>
      <c r="BS65" s="406"/>
      <c r="BT65" s="406"/>
      <c r="BU65" s="406"/>
      <c r="BV65" s="406"/>
      <c r="BW65" s="406"/>
      <c r="BX65" s="406"/>
      <c r="BY65" s="406"/>
      <c r="BZ65" s="406"/>
      <c r="CA65" s="406"/>
      <c r="CB65" s="407"/>
    </row>
    <row r="66" spans="1:81" hidden="1" x14ac:dyDescent="0.2">
      <c r="A66" s="272">
        <v>6</v>
      </c>
      <c r="B66" s="273"/>
      <c r="C66" s="273"/>
      <c r="D66" s="274"/>
      <c r="E66" s="319" t="s">
        <v>266</v>
      </c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V66" s="320"/>
      <c r="W66" s="320"/>
      <c r="X66" s="320"/>
      <c r="Y66" s="320"/>
      <c r="Z66" s="320"/>
      <c r="AA66" s="320"/>
      <c r="AB66" s="320"/>
      <c r="AC66" s="320"/>
      <c r="AD66" s="320"/>
      <c r="AE66" s="320"/>
      <c r="AF66" s="320"/>
      <c r="AG66" s="320"/>
      <c r="AH66" s="320"/>
      <c r="AI66" s="320"/>
      <c r="AJ66" s="320"/>
      <c r="AK66" s="320"/>
      <c r="AL66" s="320"/>
      <c r="AM66" s="320"/>
      <c r="AN66" s="320"/>
      <c r="AO66" s="320"/>
      <c r="AP66" s="320"/>
      <c r="AQ66" s="320"/>
      <c r="AR66" s="320"/>
      <c r="AS66" s="320"/>
      <c r="AT66" s="320"/>
      <c r="AU66" s="320"/>
      <c r="AV66" s="320"/>
      <c r="AW66" s="320"/>
      <c r="AX66" s="320"/>
      <c r="AY66" s="320"/>
      <c r="AZ66" s="320"/>
      <c r="BA66" s="320"/>
      <c r="BB66" s="320"/>
      <c r="BC66" s="321"/>
      <c r="BD66" s="281">
        <v>5</v>
      </c>
      <c r="BE66" s="282"/>
      <c r="BF66" s="282"/>
      <c r="BG66" s="282"/>
      <c r="BH66" s="282"/>
      <c r="BI66" s="282"/>
      <c r="BJ66" s="282"/>
      <c r="BK66" s="282"/>
      <c r="BL66" s="282"/>
      <c r="BM66" s="283"/>
      <c r="BN66" s="405"/>
      <c r="BO66" s="406"/>
      <c r="BP66" s="406"/>
      <c r="BQ66" s="406"/>
      <c r="BR66" s="406"/>
      <c r="BS66" s="406"/>
      <c r="BT66" s="406"/>
      <c r="BU66" s="406"/>
      <c r="BV66" s="406"/>
      <c r="BW66" s="406"/>
      <c r="BX66" s="406"/>
      <c r="BY66" s="406"/>
      <c r="BZ66" s="406"/>
      <c r="CA66" s="406"/>
      <c r="CB66" s="407"/>
    </row>
    <row r="67" spans="1:81" hidden="1" x14ac:dyDescent="0.2">
      <c r="A67" s="272">
        <v>7</v>
      </c>
      <c r="B67" s="273"/>
      <c r="C67" s="273"/>
      <c r="D67" s="274"/>
      <c r="E67" s="319" t="s">
        <v>304</v>
      </c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  <c r="U67" s="320"/>
      <c r="V67" s="320"/>
      <c r="W67" s="320"/>
      <c r="X67" s="320"/>
      <c r="Y67" s="320"/>
      <c r="Z67" s="320"/>
      <c r="AA67" s="320"/>
      <c r="AB67" s="320"/>
      <c r="AC67" s="320"/>
      <c r="AD67" s="320"/>
      <c r="AE67" s="320"/>
      <c r="AF67" s="320"/>
      <c r="AG67" s="320"/>
      <c r="AH67" s="320"/>
      <c r="AI67" s="320"/>
      <c r="AJ67" s="320"/>
      <c r="AK67" s="320"/>
      <c r="AL67" s="320"/>
      <c r="AM67" s="320"/>
      <c r="AN67" s="320"/>
      <c r="AO67" s="320"/>
      <c r="AP67" s="320"/>
      <c r="AQ67" s="320"/>
      <c r="AR67" s="320"/>
      <c r="AS67" s="320"/>
      <c r="AT67" s="320"/>
      <c r="AU67" s="320"/>
      <c r="AV67" s="320"/>
      <c r="AW67" s="320"/>
      <c r="AX67" s="320"/>
      <c r="AY67" s="320"/>
      <c r="AZ67" s="320"/>
      <c r="BA67" s="320"/>
      <c r="BB67" s="320"/>
      <c r="BC67" s="321"/>
      <c r="BD67" s="281">
        <v>1</v>
      </c>
      <c r="BE67" s="282"/>
      <c r="BF67" s="282"/>
      <c r="BG67" s="282"/>
      <c r="BH67" s="282"/>
      <c r="BI67" s="282"/>
      <c r="BJ67" s="282"/>
      <c r="BK67" s="282"/>
      <c r="BL67" s="282"/>
      <c r="BM67" s="283"/>
      <c r="BN67" s="398"/>
      <c r="BO67" s="399"/>
      <c r="BP67" s="399"/>
      <c r="BQ67" s="399"/>
      <c r="BR67" s="399"/>
      <c r="BS67" s="399"/>
      <c r="BT67" s="399"/>
      <c r="BU67" s="399"/>
      <c r="BV67" s="399"/>
      <c r="BW67" s="399"/>
      <c r="BX67" s="399"/>
      <c r="BY67" s="399"/>
      <c r="BZ67" s="399"/>
      <c r="CA67" s="399"/>
      <c r="CB67" s="400"/>
    </row>
    <row r="68" spans="1:81" hidden="1" x14ac:dyDescent="0.2">
      <c r="A68" s="272">
        <v>8</v>
      </c>
      <c r="B68" s="273"/>
      <c r="C68" s="273"/>
      <c r="D68" s="274"/>
      <c r="E68" s="319" t="s">
        <v>305</v>
      </c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  <c r="U68" s="320"/>
      <c r="V68" s="320"/>
      <c r="W68" s="320"/>
      <c r="X68" s="320"/>
      <c r="Y68" s="320"/>
      <c r="Z68" s="320"/>
      <c r="AA68" s="320"/>
      <c r="AB68" s="320"/>
      <c r="AC68" s="320"/>
      <c r="AD68" s="320"/>
      <c r="AE68" s="320"/>
      <c r="AF68" s="320"/>
      <c r="AG68" s="320"/>
      <c r="AH68" s="320"/>
      <c r="AI68" s="320"/>
      <c r="AJ68" s="320"/>
      <c r="AK68" s="320"/>
      <c r="AL68" s="320"/>
      <c r="AM68" s="320"/>
      <c r="AN68" s="320"/>
      <c r="AO68" s="320"/>
      <c r="AP68" s="320"/>
      <c r="AQ68" s="320"/>
      <c r="AR68" s="320"/>
      <c r="AS68" s="320"/>
      <c r="AT68" s="320"/>
      <c r="AU68" s="320"/>
      <c r="AV68" s="320"/>
      <c r="AW68" s="320"/>
      <c r="AX68" s="320"/>
      <c r="AY68" s="320"/>
      <c r="AZ68" s="320"/>
      <c r="BA68" s="320"/>
      <c r="BB68" s="320"/>
      <c r="BC68" s="321"/>
      <c r="BD68" s="281">
        <v>1</v>
      </c>
      <c r="BE68" s="282"/>
      <c r="BF68" s="282"/>
      <c r="BG68" s="282"/>
      <c r="BH68" s="282"/>
      <c r="BI68" s="282"/>
      <c r="BJ68" s="282"/>
      <c r="BK68" s="282"/>
      <c r="BL68" s="282"/>
      <c r="BM68" s="283"/>
      <c r="BN68" s="398"/>
      <c r="BO68" s="399"/>
      <c r="BP68" s="399"/>
      <c r="BQ68" s="399"/>
      <c r="BR68" s="399"/>
      <c r="BS68" s="399"/>
      <c r="BT68" s="399"/>
      <c r="BU68" s="399"/>
      <c r="BV68" s="399"/>
      <c r="BW68" s="399"/>
      <c r="BX68" s="399"/>
      <c r="BY68" s="399"/>
      <c r="BZ68" s="399"/>
      <c r="CA68" s="399"/>
      <c r="CB68" s="400"/>
    </row>
    <row r="69" spans="1:81" x14ac:dyDescent="0.2">
      <c r="A69" s="391"/>
      <c r="B69" s="392"/>
      <c r="C69" s="392"/>
      <c r="D69" s="393"/>
      <c r="E69" s="305" t="s">
        <v>115</v>
      </c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7"/>
      <c r="BD69" s="352" t="s">
        <v>22</v>
      </c>
      <c r="BE69" s="353"/>
      <c r="BF69" s="353"/>
      <c r="BG69" s="353"/>
      <c r="BH69" s="353"/>
      <c r="BI69" s="353"/>
      <c r="BJ69" s="353"/>
      <c r="BK69" s="353"/>
      <c r="BL69" s="353"/>
      <c r="BM69" s="354"/>
      <c r="BN69" s="287">
        <f>SUM(BN60:CB68)</f>
        <v>50000</v>
      </c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89"/>
      <c r="CC69" s="62"/>
    </row>
    <row r="70" spans="1:81" x14ac:dyDescent="0.2">
      <c r="A70" s="58"/>
      <c r="B70" s="58"/>
      <c r="C70" s="58"/>
      <c r="D70" s="58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</row>
    <row r="71" spans="1:81" ht="15.75" x14ac:dyDescent="0.25">
      <c r="A71" s="53" t="s">
        <v>108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370" t="s">
        <v>398</v>
      </c>
      <c r="T71" s="370"/>
      <c r="U71" s="370"/>
      <c r="V71" s="370"/>
      <c r="W71" s="370"/>
      <c r="X71" s="370"/>
      <c r="Y71" s="370"/>
      <c r="Z71" s="370"/>
      <c r="AA71" s="370"/>
      <c r="AB71" s="370"/>
      <c r="AC71" s="370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370"/>
      <c r="AO71" s="370"/>
      <c r="AP71" s="370"/>
      <c r="AQ71" s="370"/>
      <c r="AR71" s="370"/>
      <c r="AS71" s="370"/>
      <c r="AT71" s="370"/>
      <c r="AU71" s="370"/>
      <c r="AV71" s="370"/>
      <c r="AW71" s="370"/>
      <c r="AX71" s="370"/>
      <c r="AY71" s="370"/>
      <c r="AZ71" s="370"/>
      <c r="BA71" s="370"/>
      <c r="BB71" s="370"/>
      <c r="BC71" s="370"/>
      <c r="BD71" s="370"/>
      <c r="BE71" s="370"/>
      <c r="BF71" s="370"/>
      <c r="BG71" s="370"/>
      <c r="BH71" s="370"/>
      <c r="BI71" s="370"/>
      <c r="BJ71" s="370"/>
      <c r="BK71" s="370"/>
      <c r="BL71" s="370"/>
      <c r="BM71" s="370"/>
      <c r="BN71" s="370"/>
      <c r="BO71" s="370"/>
      <c r="BP71" s="370"/>
      <c r="BQ71" s="370"/>
      <c r="BR71" s="370"/>
      <c r="BS71" s="370"/>
      <c r="BT71" s="370"/>
      <c r="BU71" s="370"/>
      <c r="BV71" s="370"/>
      <c r="BW71" s="370"/>
      <c r="BX71" s="370"/>
      <c r="BY71" s="370"/>
      <c r="BZ71" s="370"/>
      <c r="CA71" s="370"/>
      <c r="CB71" s="370"/>
    </row>
    <row r="72" spans="1:8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</row>
    <row r="73" spans="1:81" x14ac:dyDescent="0.2">
      <c r="A73" s="266" t="s">
        <v>110</v>
      </c>
      <c r="B73" s="267"/>
      <c r="C73" s="267"/>
      <c r="D73" s="268"/>
      <c r="E73" s="266" t="s">
        <v>117</v>
      </c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8"/>
      <c r="BD73" s="266" t="s">
        <v>119</v>
      </c>
      <c r="BE73" s="267"/>
      <c r="BF73" s="267"/>
      <c r="BG73" s="267"/>
      <c r="BH73" s="267"/>
      <c r="BI73" s="267"/>
      <c r="BJ73" s="267"/>
      <c r="BK73" s="267"/>
      <c r="BL73" s="267"/>
      <c r="BM73" s="268"/>
      <c r="BN73" s="266" t="s">
        <v>173</v>
      </c>
      <c r="BO73" s="267"/>
      <c r="BP73" s="267"/>
      <c r="BQ73" s="267"/>
      <c r="BR73" s="267"/>
      <c r="BS73" s="267"/>
      <c r="BT73" s="267"/>
      <c r="BU73" s="267"/>
      <c r="BV73" s="267"/>
      <c r="BW73" s="267"/>
      <c r="BX73" s="267"/>
      <c r="BY73" s="267"/>
      <c r="BZ73" s="267"/>
      <c r="CA73" s="267"/>
      <c r="CB73" s="268"/>
    </row>
    <row r="74" spans="1:81" x14ac:dyDescent="0.2">
      <c r="A74" s="262" t="s">
        <v>111</v>
      </c>
      <c r="B74" s="263"/>
      <c r="C74" s="263"/>
      <c r="D74" s="264"/>
      <c r="E74" s="262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4"/>
      <c r="BD74" s="262" t="s">
        <v>193</v>
      </c>
      <c r="BE74" s="263"/>
      <c r="BF74" s="263"/>
      <c r="BG74" s="263"/>
      <c r="BH74" s="263"/>
      <c r="BI74" s="263"/>
      <c r="BJ74" s="263"/>
      <c r="BK74" s="263"/>
      <c r="BL74" s="263"/>
      <c r="BM74" s="264"/>
      <c r="BN74" s="262" t="s">
        <v>194</v>
      </c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4"/>
    </row>
    <row r="75" spans="1:81" x14ac:dyDescent="0.2">
      <c r="A75" s="262"/>
      <c r="B75" s="263"/>
      <c r="C75" s="263"/>
      <c r="D75" s="264"/>
      <c r="E75" s="269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  <c r="Z75" s="270"/>
      <c r="AA75" s="270"/>
      <c r="AB75" s="270"/>
      <c r="AC75" s="270"/>
      <c r="AD75" s="270"/>
      <c r="AE75" s="270"/>
      <c r="AF75" s="270"/>
      <c r="AG75" s="270"/>
      <c r="AH75" s="270"/>
      <c r="AI75" s="270"/>
      <c r="AJ75" s="270"/>
      <c r="AK75" s="270"/>
      <c r="AL75" s="270"/>
      <c r="AM75" s="270"/>
      <c r="AN75" s="270"/>
      <c r="AO75" s="270"/>
      <c r="AP75" s="270"/>
      <c r="AQ75" s="270"/>
      <c r="AR75" s="270"/>
      <c r="AS75" s="270"/>
      <c r="AT75" s="270"/>
      <c r="AU75" s="270"/>
      <c r="AV75" s="270"/>
      <c r="AW75" s="270"/>
      <c r="AX75" s="270"/>
      <c r="AY75" s="270"/>
      <c r="AZ75" s="270"/>
      <c r="BA75" s="270"/>
      <c r="BB75" s="270"/>
      <c r="BC75" s="271"/>
      <c r="BD75" s="262"/>
      <c r="BE75" s="263"/>
      <c r="BF75" s="263"/>
      <c r="BG75" s="263"/>
      <c r="BH75" s="263"/>
      <c r="BI75" s="263"/>
      <c r="BJ75" s="263"/>
      <c r="BK75" s="263"/>
      <c r="BL75" s="263"/>
      <c r="BM75" s="264"/>
      <c r="BN75" s="262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4"/>
    </row>
    <row r="76" spans="1:81" x14ac:dyDescent="0.2">
      <c r="A76" s="290">
        <v>1</v>
      </c>
      <c r="B76" s="291"/>
      <c r="C76" s="291"/>
      <c r="D76" s="292"/>
      <c r="E76" s="290">
        <v>2</v>
      </c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2"/>
      <c r="BD76" s="290">
        <v>3</v>
      </c>
      <c r="BE76" s="291"/>
      <c r="BF76" s="291"/>
      <c r="BG76" s="291"/>
      <c r="BH76" s="291"/>
      <c r="BI76" s="291"/>
      <c r="BJ76" s="291"/>
      <c r="BK76" s="291"/>
      <c r="BL76" s="291"/>
      <c r="BM76" s="292"/>
      <c r="BN76" s="290">
        <v>4</v>
      </c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2"/>
    </row>
    <row r="77" spans="1:81" x14ac:dyDescent="0.2">
      <c r="A77" s="272">
        <v>1</v>
      </c>
      <c r="B77" s="273"/>
      <c r="C77" s="273"/>
      <c r="D77" s="274"/>
      <c r="E77" s="404" t="s">
        <v>378</v>
      </c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  <c r="BA77" s="320"/>
      <c r="BB77" s="320"/>
      <c r="BC77" s="321"/>
      <c r="BD77" s="281">
        <v>1</v>
      </c>
      <c r="BE77" s="282"/>
      <c r="BF77" s="282"/>
      <c r="BG77" s="282"/>
      <c r="BH77" s="282"/>
      <c r="BI77" s="282"/>
      <c r="BJ77" s="282"/>
      <c r="BK77" s="282"/>
      <c r="BL77" s="282"/>
      <c r="BM77" s="283"/>
      <c r="BN77" s="408">
        <v>30000</v>
      </c>
      <c r="BO77" s="409"/>
      <c r="BP77" s="409"/>
      <c r="BQ77" s="409"/>
      <c r="BR77" s="409"/>
      <c r="BS77" s="409"/>
      <c r="BT77" s="409"/>
      <c r="BU77" s="409"/>
      <c r="BV77" s="409"/>
      <c r="BW77" s="409"/>
      <c r="BX77" s="409"/>
      <c r="BY77" s="409"/>
      <c r="BZ77" s="409"/>
      <c r="CA77" s="409"/>
      <c r="CB77" s="410"/>
    </row>
    <row r="78" spans="1:81" hidden="1" x14ac:dyDescent="0.2">
      <c r="A78" s="272">
        <v>3</v>
      </c>
      <c r="B78" s="273"/>
      <c r="C78" s="273"/>
      <c r="D78" s="274"/>
      <c r="E78" s="319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  <c r="BA78" s="320"/>
      <c r="BB78" s="320"/>
      <c r="BC78" s="321"/>
      <c r="BD78" s="281"/>
      <c r="BE78" s="282"/>
      <c r="BF78" s="282"/>
      <c r="BG78" s="282"/>
      <c r="BH78" s="282"/>
      <c r="BI78" s="282"/>
      <c r="BJ78" s="282"/>
      <c r="BK78" s="282"/>
      <c r="BL78" s="282"/>
      <c r="BM78" s="283"/>
      <c r="BN78" s="398"/>
      <c r="BO78" s="399"/>
      <c r="BP78" s="399"/>
      <c r="BQ78" s="399"/>
      <c r="BR78" s="399"/>
      <c r="BS78" s="399"/>
      <c r="BT78" s="399"/>
      <c r="BU78" s="399"/>
      <c r="BV78" s="399"/>
      <c r="BW78" s="399"/>
      <c r="BX78" s="399"/>
      <c r="BY78" s="399"/>
      <c r="BZ78" s="399"/>
      <c r="CA78" s="399"/>
      <c r="CB78" s="400"/>
    </row>
    <row r="79" spans="1:81" x14ac:dyDescent="0.2">
      <c r="A79" s="391"/>
      <c r="B79" s="392"/>
      <c r="C79" s="392"/>
      <c r="D79" s="393"/>
      <c r="E79" s="305" t="s">
        <v>115</v>
      </c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7"/>
      <c r="BD79" s="352" t="s">
        <v>22</v>
      </c>
      <c r="BE79" s="353"/>
      <c r="BF79" s="353"/>
      <c r="BG79" s="353"/>
      <c r="BH79" s="353"/>
      <c r="BI79" s="353"/>
      <c r="BJ79" s="353"/>
      <c r="BK79" s="353"/>
      <c r="BL79" s="353"/>
      <c r="BM79" s="354"/>
      <c r="BN79" s="287">
        <f>SUM(BN77:CB78)</f>
        <v>30000</v>
      </c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9"/>
    </row>
    <row r="80" spans="1:81" x14ac:dyDescent="0.2">
      <c r="A80" s="58"/>
      <c r="B80" s="58"/>
      <c r="C80" s="58"/>
      <c r="D80" s="58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</row>
    <row r="81" spans="4:35" x14ac:dyDescent="0.2">
      <c r="D81" s="66" t="str">
        <f>'221, 223'!F65</f>
        <v>Директор МОБУООШ №27</v>
      </c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 t="str">
        <f>'221, 223'!AF65</f>
        <v>С.Ю.Гуров</v>
      </c>
      <c r="AF81" s="66"/>
      <c r="AG81" s="66"/>
      <c r="AH81" s="66"/>
      <c r="AI81" s="66"/>
    </row>
  </sheetData>
  <mergeCells count="276">
    <mergeCell ref="A32:D32"/>
    <mergeCell ref="E32:AM32"/>
    <mergeCell ref="AN32:BC32"/>
    <mergeCell ref="BD32:BM32"/>
    <mergeCell ref="BN32:CB32"/>
    <mergeCell ref="A30:D30"/>
    <mergeCell ref="E30:AM30"/>
    <mergeCell ref="AN30:BC30"/>
    <mergeCell ref="BD30:BM30"/>
    <mergeCell ref="BN30:CB30"/>
    <mergeCell ref="A31:D31"/>
    <mergeCell ref="E31:AM31"/>
    <mergeCell ref="AN31:BC31"/>
    <mergeCell ref="BD31:BM31"/>
    <mergeCell ref="BN31:CB31"/>
    <mergeCell ref="A28:D28"/>
    <mergeCell ref="E28:AM28"/>
    <mergeCell ref="AN28:BC28"/>
    <mergeCell ref="BD28:BM28"/>
    <mergeCell ref="BN28:CB28"/>
    <mergeCell ref="A29:D29"/>
    <mergeCell ref="E29:AM29"/>
    <mergeCell ref="AN29:BC29"/>
    <mergeCell ref="BD29:BM29"/>
    <mergeCell ref="BN29:CB29"/>
    <mergeCell ref="S24:CB24"/>
    <mergeCell ref="A26:D26"/>
    <mergeCell ref="E26:AM26"/>
    <mergeCell ref="AN26:BC26"/>
    <mergeCell ref="BD26:BM26"/>
    <mergeCell ref="BN26:CB26"/>
    <mergeCell ref="A27:D27"/>
    <mergeCell ref="E27:AM27"/>
    <mergeCell ref="AN27:BC27"/>
    <mergeCell ref="BD27:BM27"/>
    <mergeCell ref="BN27:CB27"/>
    <mergeCell ref="A68:D68"/>
    <mergeCell ref="E68:BC68"/>
    <mergeCell ref="BD68:BM68"/>
    <mergeCell ref="BN68:CB68"/>
    <mergeCell ref="A69:D69"/>
    <mergeCell ref="E69:BC69"/>
    <mergeCell ref="BD69:BM69"/>
    <mergeCell ref="BN69:CB69"/>
    <mergeCell ref="A43:D43"/>
    <mergeCell ref="E43:BC43"/>
    <mergeCell ref="BD43:BM43"/>
    <mergeCell ref="BN43:CB43"/>
    <mergeCell ref="A65:D65"/>
    <mergeCell ref="E65:BC65"/>
    <mergeCell ref="BD65:BM65"/>
    <mergeCell ref="BN65:CB65"/>
    <mergeCell ref="A66:D66"/>
    <mergeCell ref="E66:BC66"/>
    <mergeCell ref="BD66:BM66"/>
    <mergeCell ref="BN66:CB66"/>
    <mergeCell ref="A67:D67"/>
    <mergeCell ref="E67:BC67"/>
    <mergeCell ref="BD67:BM67"/>
    <mergeCell ref="BN67:CB67"/>
    <mergeCell ref="A60:D60"/>
    <mergeCell ref="E60:BC60"/>
    <mergeCell ref="BD60:BM60"/>
    <mergeCell ref="BN60:CB60"/>
    <mergeCell ref="A61:D61"/>
    <mergeCell ref="E61:BC61"/>
    <mergeCell ref="BD61:BM61"/>
    <mergeCell ref="A64:D64"/>
    <mergeCell ref="E64:BC64"/>
    <mergeCell ref="BD64:BM64"/>
    <mergeCell ref="BN64:CB64"/>
    <mergeCell ref="BN63:CB63"/>
    <mergeCell ref="A57:D57"/>
    <mergeCell ref="E57:BC57"/>
    <mergeCell ref="BD57:BM57"/>
    <mergeCell ref="BN57:CB57"/>
    <mergeCell ref="A58:D58"/>
    <mergeCell ref="E58:BC58"/>
    <mergeCell ref="BD58:BM58"/>
    <mergeCell ref="BN58:CB58"/>
    <mergeCell ref="A59:D59"/>
    <mergeCell ref="E59:BC59"/>
    <mergeCell ref="BD59:BM59"/>
    <mergeCell ref="BN59:CB59"/>
    <mergeCell ref="BN17:CB17"/>
    <mergeCell ref="A18:D18"/>
    <mergeCell ref="E18:AM18"/>
    <mergeCell ref="AN18:BC18"/>
    <mergeCell ref="BD18:BM18"/>
    <mergeCell ref="BN18:CB18"/>
    <mergeCell ref="S54:CB54"/>
    <mergeCell ref="A56:D56"/>
    <mergeCell ref="E56:BC56"/>
    <mergeCell ref="BD56:BM56"/>
    <mergeCell ref="BN56:CB56"/>
    <mergeCell ref="A52:D52"/>
    <mergeCell ref="E52:BC52"/>
    <mergeCell ref="BD52:BM52"/>
    <mergeCell ref="BN52:CB52"/>
    <mergeCell ref="A50:D50"/>
    <mergeCell ref="E50:BC50"/>
    <mergeCell ref="BD50:BM50"/>
    <mergeCell ref="BN50:CB50"/>
    <mergeCell ref="A51:D51"/>
    <mergeCell ref="E51:BC51"/>
    <mergeCell ref="BD51:BM51"/>
    <mergeCell ref="BN51:CB51"/>
    <mergeCell ref="A48:D48"/>
    <mergeCell ref="S71:CB71"/>
    <mergeCell ref="A73:D73"/>
    <mergeCell ref="E73:BC73"/>
    <mergeCell ref="BD73:BM73"/>
    <mergeCell ref="BN73:CB73"/>
    <mergeCell ref="A74:D74"/>
    <mergeCell ref="E74:BC74"/>
    <mergeCell ref="BD74:BM74"/>
    <mergeCell ref="BN74:CB74"/>
    <mergeCell ref="E48:BC48"/>
    <mergeCell ref="BD48:BM48"/>
    <mergeCell ref="BN48:CB48"/>
    <mergeCell ref="A49:D49"/>
    <mergeCell ref="E49:BC49"/>
    <mergeCell ref="BD49:BM49"/>
    <mergeCell ref="BN49:CB49"/>
    <mergeCell ref="A45:D45"/>
    <mergeCell ref="E45:BC45"/>
    <mergeCell ref="BD45:BM45"/>
    <mergeCell ref="BN45:CB45"/>
    <mergeCell ref="A47:D47"/>
    <mergeCell ref="E47:BC47"/>
    <mergeCell ref="BD47:BM47"/>
    <mergeCell ref="BN47:CB47"/>
    <mergeCell ref="A46:D46"/>
    <mergeCell ref="E46:BC46"/>
    <mergeCell ref="BD46:BM46"/>
    <mergeCell ref="BN46:CB46"/>
    <mergeCell ref="A39:D39"/>
    <mergeCell ref="E39:BC39"/>
    <mergeCell ref="BD39:BM39"/>
    <mergeCell ref="BN39:CB39"/>
    <mergeCell ref="A44:D44"/>
    <mergeCell ref="E44:BC44"/>
    <mergeCell ref="BD44:BM44"/>
    <mergeCell ref="BN44:CB44"/>
    <mergeCell ref="A40:D40"/>
    <mergeCell ref="E40:BC40"/>
    <mergeCell ref="BD40:BM40"/>
    <mergeCell ref="BN40:CB40"/>
    <mergeCell ref="A41:D41"/>
    <mergeCell ref="E41:BC41"/>
    <mergeCell ref="BD41:BM41"/>
    <mergeCell ref="BN41:CB41"/>
    <mergeCell ref="A13:D13"/>
    <mergeCell ref="E13:AM13"/>
    <mergeCell ref="AN13:BC13"/>
    <mergeCell ref="BD13:BM13"/>
    <mergeCell ref="BN13:CB13"/>
    <mergeCell ref="A14:D14"/>
    <mergeCell ref="E14:AM14"/>
    <mergeCell ref="AN14:BC14"/>
    <mergeCell ref="BD14:BM14"/>
    <mergeCell ref="BN14:CB14"/>
    <mergeCell ref="A11:D11"/>
    <mergeCell ref="E11:AM11"/>
    <mergeCell ref="AN11:BC11"/>
    <mergeCell ref="BD11:BM11"/>
    <mergeCell ref="BN11:CB11"/>
    <mergeCell ref="A12:D12"/>
    <mergeCell ref="E12:AM12"/>
    <mergeCell ref="AN12:BC12"/>
    <mergeCell ref="BD12:BM12"/>
    <mergeCell ref="BN12:CB12"/>
    <mergeCell ref="A9:D9"/>
    <mergeCell ref="E9:AM9"/>
    <mergeCell ref="AN9:BC9"/>
    <mergeCell ref="BD9:BM9"/>
    <mergeCell ref="BN9:CB9"/>
    <mergeCell ref="A10:D10"/>
    <mergeCell ref="E10:AM10"/>
    <mergeCell ref="AN10:BC10"/>
    <mergeCell ref="BD10:BM10"/>
    <mergeCell ref="BN10:CB10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1:CB1"/>
    <mergeCell ref="S3:CB3"/>
    <mergeCell ref="A5:D5"/>
    <mergeCell ref="E5:AM5"/>
    <mergeCell ref="AN5:BC5"/>
    <mergeCell ref="BD5:BM5"/>
    <mergeCell ref="BN5:CB5"/>
    <mergeCell ref="A6:D6"/>
    <mergeCell ref="E6:AM6"/>
    <mergeCell ref="AN6:BC6"/>
    <mergeCell ref="BD6:BM6"/>
    <mergeCell ref="BN6:CB6"/>
    <mergeCell ref="E17:AM17"/>
    <mergeCell ref="AN17:BC17"/>
    <mergeCell ref="BD17:BM17"/>
    <mergeCell ref="A76:D76"/>
    <mergeCell ref="E76:BC76"/>
    <mergeCell ref="BD76:BM76"/>
    <mergeCell ref="BN76:CB76"/>
    <mergeCell ref="A77:D77"/>
    <mergeCell ref="E77:BC77"/>
    <mergeCell ref="BD77:BM77"/>
    <mergeCell ref="BN77:CB77"/>
    <mergeCell ref="A75:D75"/>
    <mergeCell ref="BD22:BM22"/>
    <mergeCell ref="BN22:CB22"/>
    <mergeCell ref="A34:CB34"/>
    <mergeCell ref="A42:D42"/>
    <mergeCell ref="E42:BC42"/>
    <mergeCell ref="BD42:BM42"/>
    <mergeCell ref="BN42:CB42"/>
    <mergeCell ref="A38:D38"/>
    <mergeCell ref="E38:BC38"/>
    <mergeCell ref="BD38:BM38"/>
    <mergeCell ref="BN38:CB38"/>
    <mergeCell ref="S36:CB36"/>
    <mergeCell ref="E75:BC75"/>
    <mergeCell ref="BD75:BM75"/>
    <mergeCell ref="BN75:CB75"/>
    <mergeCell ref="A15:D15"/>
    <mergeCell ref="E15:AM15"/>
    <mergeCell ref="AN15:BC15"/>
    <mergeCell ref="BD15:BM15"/>
    <mergeCell ref="BN15:CB15"/>
    <mergeCell ref="A20:D20"/>
    <mergeCell ref="E20:AM20"/>
    <mergeCell ref="AN20:BC20"/>
    <mergeCell ref="BD20:BM20"/>
    <mergeCell ref="BN20:CB20"/>
    <mergeCell ref="A16:D16"/>
    <mergeCell ref="E16:AM16"/>
    <mergeCell ref="AN16:BC16"/>
    <mergeCell ref="BD16:BM16"/>
    <mergeCell ref="BN16:CB16"/>
    <mergeCell ref="A19:D19"/>
    <mergeCell ref="E19:AM19"/>
    <mergeCell ref="AN19:BC19"/>
    <mergeCell ref="BD19:BM19"/>
    <mergeCell ref="BN19:CB19"/>
    <mergeCell ref="A17:D17"/>
    <mergeCell ref="A79:D79"/>
    <mergeCell ref="E79:BC79"/>
    <mergeCell ref="BD79:BM79"/>
    <mergeCell ref="BN79:CB79"/>
    <mergeCell ref="A21:D21"/>
    <mergeCell ref="E21:AM21"/>
    <mergeCell ref="AN21:BC21"/>
    <mergeCell ref="BD21:BM21"/>
    <mergeCell ref="BN21:CB21"/>
    <mergeCell ref="A22:D22"/>
    <mergeCell ref="E22:AM22"/>
    <mergeCell ref="AN22:BC22"/>
    <mergeCell ref="A78:D78"/>
    <mergeCell ref="E78:BC78"/>
    <mergeCell ref="BD78:BM78"/>
    <mergeCell ref="BN78:CB78"/>
    <mergeCell ref="BN61:CB61"/>
    <mergeCell ref="A62:D62"/>
    <mergeCell ref="E62:BC62"/>
    <mergeCell ref="BD62:BM62"/>
    <mergeCell ref="BN62:CB62"/>
    <mergeCell ref="A63:D63"/>
    <mergeCell ref="E63:BC63"/>
    <mergeCell ref="BD63:BM63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C100"/>
  <sheetViews>
    <sheetView view="pageBreakPreview" topLeftCell="A18" zoomScaleNormal="100" zoomScaleSheetLayoutView="100" workbookViewId="0">
      <selection activeCell="L12" sqref="L12"/>
    </sheetView>
  </sheetViews>
  <sheetFormatPr defaultColWidth="1.140625" defaultRowHeight="12.75" x14ac:dyDescent="0.2"/>
  <cols>
    <col min="1" max="1" width="7.42578125" style="24" bestFit="1" customWidth="1"/>
    <col min="2" max="4" width="1.140625" style="24"/>
    <col min="5" max="5" width="7.42578125" style="24" bestFit="1" customWidth="1"/>
    <col min="6" max="25" width="1.140625" style="24"/>
    <col min="26" max="26" width="4.5703125" style="24" customWidth="1"/>
    <col min="27" max="30" width="1.140625" style="24"/>
    <col min="31" max="31" width="3" style="24" customWidth="1"/>
    <col min="32" max="80" width="1.140625" style="24"/>
    <col min="81" max="92" width="12.140625" style="24" customWidth="1"/>
    <col min="93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1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1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1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1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1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1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1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1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1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1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1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1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1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1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1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1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1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1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1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1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1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1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1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1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1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1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1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1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1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1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1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1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1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1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1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1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1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1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1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1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1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1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1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1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1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1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1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1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1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1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1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1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1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1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1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1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1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1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1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1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1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1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1.140625" style="24" customWidth="1"/>
    <col min="16211" max="16384" width="1.140625" style="24"/>
  </cols>
  <sheetData>
    <row r="1" spans="1:80" s="21" customFormat="1" ht="15.75" x14ac:dyDescent="0.25">
      <c r="A1" s="249" t="s">
        <v>275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</row>
    <row r="2" spans="1:80" s="21" customFormat="1" ht="15.75" x14ac:dyDescent="0.25">
      <c r="A2" s="249" t="s">
        <v>198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</row>
    <row r="3" spans="1:80" s="53" customFormat="1" ht="15.75" x14ac:dyDescent="0.25">
      <c r="A3" s="53" t="s">
        <v>108</v>
      </c>
      <c r="S3" s="370" t="s">
        <v>462</v>
      </c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370"/>
      <c r="BI3" s="370"/>
      <c r="BJ3" s="370"/>
      <c r="BK3" s="370"/>
      <c r="BL3" s="370"/>
      <c r="BM3" s="370"/>
      <c r="BN3" s="370"/>
      <c r="BO3" s="370"/>
      <c r="BP3" s="370"/>
      <c r="BQ3" s="370"/>
      <c r="BR3" s="370"/>
      <c r="BS3" s="370"/>
      <c r="BT3" s="370"/>
      <c r="BU3" s="370"/>
      <c r="BV3" s="370"/>
      <c r="BW3" s="370"/>
      <c r="BX3" s="370"/>
      <c r="BY3" s="370"/>
      <c r="BZ3" s="370"/>
      <c r="CA3" s="370"/>
      <c r="CB3" s="370"/>
    </row>
    <row r="4" spans="1:80" s="23" customFormat="1" ht="9.7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 x14ac:dyDescent="0.2">
      <c r="A5" s="266" t="s">
        <v>110</v>
      </c>
      <c r="B5" s="267"/>
      <c r="C5" s="267"/>
      <c r="D5" s="268"/>
      <c r="E5" s="266" t="s">
        <v>117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8"/>
      <c r="AS5" s="266" t="s">
        <v>119</v>
      </c>
      <c r="AT5" s="267"/>
      <c r="AU5" s="267"/>
      <c r="AV5" s="267"/>
      <c r="AW5" s="267"/>
      <c r="AX5" s="267"/>
      <c r="AY5" s="267"/>
      <c r="AZ5" s="267"/>
      <c r="BA5" s="267"/>
      <c r="BB5" s="268"/>
      <c r="BC5" s="266" t="s">
        <v>195</v>
      </c>
      <c r="BD5" s="267"/>
      <c r="BE5" s="267"/>
      <c r="BF5" s="267"/>
      <c r="BG5" s="267"/>
      <c r="BH5" s="267"/>
      <c r="BI5" s="267"/>
      <c r="BJ5" s="267"/>
      <c r="BK5" s="267"/>
      <c r="BL5" s="267"/>
      <c r="BM5" s="268"/>
      <c r="BN5" s="266" t="s">
        <v>120</v>
      </c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8"/>
    </row>
    <row r="6" spans="1:80" x14ac:dyDescent="0.2">
      <c r="A6" s="262" t="s">
        <v>111</v>
      </c>
      <c r="B6" s="263"/>
      <c r="C6" s="263"/>
      <c r="D6" s="264"/>
      <c r="E6" s="262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4"/>
      <c r="AS6" s="262"/>
      <c r="AT6" s="263"/>
      <c r="AU6" s="263"/>
      <c r="AV6" s="263"/>
      <c r="AW6" s="263"/>
      <c r="AX6" s="263"/>
      <c r="AY6" s="263"/>
      <c r="AZ6" s="263"/>
      <c r="BA6" s="263"/>
      <c r="BB6" s="264"/>
      <c r="BC6" s="262" t="s">
        <v>196</v>
      </c>
      <c r="BD6" s="263"/>
      <c r="BE6" s="263"/>
      <c r="BF6" s="263"/>
      <c r="BG6" s="263"/>
      <c r="BH6" s="263"/>
      <c r="BI6" s="263"/>
      <c r="BJ6" s="263"/>
      <c r="BK6" s="263"/>
      <c r="BL6" s="263"/>
      <c r="BM6" s="264"/>
      <c r="BN6" s="262" t="s">
        <v>197</v>
      </c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4"/>
    </row>
    <row r="7" spans="1:80" x14ac:dyDescent="0.2">
      <c r="A7" s="262"/>
      <c r="B7" s="263"/>
      <c r="C7" s="263"/>
      <c r="D7" s="264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4"/>
      <c r="AS7" s="262"/>
      <c r="AT7" s="263"/>
      <c r="AU7" s="263"/>
      <c r="AV7" s="263"/>
      <c r="AW7" s="263"/>
      <c r="AX7" s="263"/>
      <c r="AY7" s="263"/>
      <c r="AZ7" s="263"/>
      <c r="BA7" s="263"/>
      <c r="BB7" s="264"/>
      <c r="BC7" s="262" t="s">
        <v>127</v>
      </c>
      <c r="BD7" s="263"/>
      <c r="BE7" s="263"/>
      <c r="BF7" s="263"/>
      <c r="BG7" s="263"/>
      <c r="BH7" s="263"/>
      <c r="BI7" s="263"/>
      <c r="BJ7" s="263"/>
      <c r="BK7" s="263"/>
      <c r="BL7" s="263"/>
      <c r="BM7" s="264"/>
      <c r="BN7" s="262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4"/>
    </row>
    <row r="8" spans="1:80" x14ac:dyDescent="0.2">
      <c r="A8" s="290"/>
      <c r="B8" s="291"/>
      <c r="C8" s="291"/>
      <c r="D8" s="292"/>
      <c r="E8" s="290">
        <v>1</v>
      </c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2"/>
      <c r="AS8" s="290">
        <v>2</v>
      </c>
      <c r="AT8" s="291"/>
      <c r="AU8" s="291"/>
      <c r="AV8" s="291"/>
      <c r="AW8" s="291"/>
      <c r="AX8" s="291"/>
      <c r="AY8" s="291"/>
      <c r="AZ8" s="291"/>
      <c r="BA8" s="291"/>
      <c r="BB8" s="292"/>
      <c r="BC8" s="290">
        <v>3</v>
      </c>
      <c r="BD8" s="291"/>
      <c r="BE8" s="291"/>
      <c r="BF8" s="291"/>
      <c r="BG8" s="291"/>
      <c r="BH8" s="291"/>
      <c r="BI8" s="291"/>
      <c r="BJ8" s="291"/>
      <c r="BK8" s="291"/>
      <c r="BL8" s="291"/>
      <c r="BM8" s="292"/>
      <c r="BN8" s="290">
        <v>4</v>
      </c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2"/>
    </row>
    <row r="9" spans="1:80" x14ac:dyDescent="0.2">
      <c r="A9" s="272">
        <v>1</v>
      </c>
      <c r="B9" s="273"/>
      <c r="C9" s="273"/>
      <c r="D9" s="274"/>
      <c r="E9" s="394" t="s">
        <v>379</v>
      </c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4"/>
      <c r="AS9" s="275"/>
      <c r="AT9" s="276"/>
      <c r="AU9" s="276"/>
      <c r="AV9" s="276"/>
      <c r="AW9" s="276"/>
      <c r="AX9" s="276"/>
      <c r="AY9" s="276"/>
      <c r="AZ9" s="276"/>
      <c r="BA9" s="276"/>
      <c r="BB9" s="277"/>
      <c r="BC9" s="436"/>
      <c r="BD9" s="282"/>
      <c r="BE9" s="282"/>
      <c r="BF9" s="282"/>
      <c r="BG9" s="282"/>
      <c r="BH9" s="282"/>
      <c r="BI9" s="282"/>
      <c r="BJ9" s="282"/>
      <c r="BK9" s="282"/>
      <c r="BL9" s="282"/>
      <c r="BM9" s="283"/>
      <c r="BN9" s="437">
        <v>280840</v>
      </c>
      <c r="BO9" s="438"/>
      <c r="BP9" s="438"/>
      <c r="BQ9" s="438"/>
      <c r="BR9" s="438"/>
      <c r="BS9" s="438"/>
      <c r="BT9" s="438"/>
      <c r="BU9" s="438"/>
      <c r="BV9" s="438"/>
      <c r="BW9" s="438"/>
      <c r="BX9" s="438"/>
      <c r="BY9" s="438"/>
      <c r="BZ9" s="438"/>
      <c r="CA9" s="438"/>
      <c r="CB9" s="439"/>
    </row>
    <row r="10" spans="1:80" hidden="1" x14ac:dyDescent="0.2">
      <c r="A10" s="272">
        <v>2</v>
      </c>
      <c r="B10" s="273"/>
      <c r="C10" s="273"/>
      <c r="D10" s="274"/>
      <c r="E10" s="394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4"/>
      <c r="AS10" s="275"/>
      <c r="AT10" s="276"/>
      <c r="AU10" s="276"/>
      <c r="AV10" s="276"/>
      <c r="AW10" s="276"/>
      <c r="AX10" s="276"/>
      <c r="AY10" s="276"/>
      <c r="AZ10" s="276"/>
      <c r="BA10" s="276"/>
      <c r="BB10" s="277"/>
      <c r="BC10" s="436"/>
      <c r="BD10" s="282"/>
      <c r="BE10" s="282"/>
      <c r="BF10" s="282"/>
      <c r="BG10" s="282"/>
      <c r="BH10" s="282"/>
      <c r="BI10" s="282"/>
      <c r="BJ10" s="282"/>
      <c r="BK10" s="282"/>
      <c r="BL10" s="282"/>
      <c r="BM10" s="283"/>
      <c r="BN10" s="437"/>
      <c r="BO10" s="438"/>
      <c r="BP10" s="438"/>
      <c r="BQ10" s="438"/>
      <c r="BR10" s="438"/>
      <c r="BS10" s="438"/>
      <c r="BT10" s="438"/>
      <c r="BU10" s="438"/>
      <c r="BV10" s="438"/>
      <c r="BW10" s="438"/>
      <c r="BX10" s="438"/>
      <c r="BY10" s="438"/>
      <c r="BZ10" s="438"/>
      <c r="CA10" s="438"/>
      <c r="CB10" s="439"/>
    </row>
    <row r="11" spans="1:80" hidden="1" x14ac:dyDescent="0.2">
      <c r="A11" s="272">
        <v>3</v>
      </c>
      <c r="B11" s="273"/>
      <c r="C11" s="273"/>
      <c r="D11" s="274"/>
      <c r="E11" s="272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4"/>
      <c r="AS11" s="275"/>
      <c r="AT11" s="276"/>
      <c r="AU11" s="276"/>
      <c r="AV11" s="276"/>
      <c r="AW11" s="276"/>
      <c r="AX11" s="276"/>
      <c r="AY11" s="276"/>
      <c r="AZ11" s="276"/>
      <c r="BA11" s="276"/>
      <c r="BB11" s="277"/>
      <c r="BC11" s="436"/>
      <c r="BD11" s="282"/>
      <c r="BE11" s="282"/>
      <c r="BF11" s="282"/>
      <c r="BG11" s="282"/>
      <c r="BH11" s="282"/>
      <c r="BI11" s="282"/>
      <c r="BJ11" s="282"/>
      <c r="BK11" s="282"/>
      <c r="BL11" s="282"/>
      <c r="BM11" s="283"/>
      <c r="BN11" s="437"/>
      <c r="BO11" s="438"/>
      <c r="BP11" s="438"/>
      <c r="BQ11" s="438"/>
      <c r="BR11" s="438"/>
      <c r="BS11" s="438"/>
      <c r="BT11" s="438"/>
      <c r="BU11" s="438"/>
      <c r="BV11" s="438"/>
      <c r="BW11" s="438"/>
      <c r="BX11" s="438"/>
      <c r="BY11" s="438"/>
      <c r="BZ11" s="438"/>
      <c r="CA11" s="438"/>
      <c r="CB11" s="439"/>
    </row>
    <row r="12" spans="1:80" x14ac:dyDescent="0.2">
      <c r="A12" s="272"/>
      <c r="B12" s="273"/>
      <c r="C12" s="273"/>
      <c r="D12" s="274"/>
      <c r="E12" s="305" t="s">
        <v>115</v>
      </c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7"/>
      <c r="AS12" s="299" t="s">
        <v>22</v>
      </c>
      <c r="AT12" s="300"/>
      <c r="AU12" s="300"/>
      <c r="AV12" s="300"/>
      <c r="AW12" s="300"/>
      <c r="AX12" s="300"/>
      <c r="AY12" s="300"/>
      <c r="AZ12" s="300"/>
      <c r="BA12" s="300"/>
      <c r="BB12" s="301"/>
      <c r="BC12" s="352" t="s">
        <v>22</v>
      </c>
      <c r="BD12" s="353"/>
      <c r="BE12" s="353"/>
      <c r="BF12" s="353"/>
      <c r="BG12" s="353"/>
      <c r="BH12" s="353"/>
      <c r="BI12" s="353"/>
      <c r="BJ12" s="353"/>
      <c r="BK12" s="353"/>
      <c r="BL12" s="353"/>
      <c r="BM12" s="354"/>
      <c r="BN12" s="411">
        <f>SUM(BN9:CB11)</f>
        <v>280840</v>
      </c>
      <c r="BO12" s="412"/>
      <c r="BP12" s="412"/>
      <c r="BQ12" s="412"/>
      <c r="BR12" s="412"/>
      <c r="BS12" s="412"/>
      <c r="BT12" s="412"/>
      <c r="BU12" s="412"/>
      <c r="BV12" s="412"/>
      <c r="BW12" s="412"/>
      <c r="BX12" s="412"/>
      <c r="BY12" s="412"/>
      <c r="BZ12" s="412"/>
      <c r="CA12" s="412"/>
      <c r="CB12" s="413"/>
    </row>
    <row r="13" spans="1:80" x14ac:dyDescent="0.2">
      <c r="A13" s="33"/>
      <c r="B13" s="33"/>
      <c r="C13" s="33"/>
      <c r="D13" s="33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</row>
    <row r="14" spans="1:80" s="53" customFormat="1" ht="15.75" customHeight="1" x14ac:dyDescent="0.25">
      <c r="A14" s="53" t="s">
        <v>108</v>
      </c>
      <c r="S14" s="453" t="s">
        <v>428</v>
      </c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  <c r="AN14" s="453"/>
      <c r="AO14" s="453"/>
      <c r="AP14" s="453"/>
      <c r="AQ14" s="453"/>
      <c r="AR14" s="453"/>
      <c r="AS14" s="453"/>
      <c r="AT14" s="453"/>
      <c r="AU14" s="453"/>
      <c r="AV14" s="453"/>
      <c r="AW14" s="453"/>
      <c r="AX14" s="453"/>
      <c r="AY14" s="453"/>
      <c r="AZ14" s="453"/>
      <c r="BA14" s="453"/>
      <c r="BB14" s="453"/>
      <c r="BC14" s="453"/>
      <c r="BD14" s="453"/>
      <c r="BE14" s="453"/>
      <c r="BF14" s="453"/>
      <c r="BG14" s="453"/>
      <c r="BH14" s="453"/>
      <c r="BI14" s="453"/>
      <c r="BJ14" s="453"/>
      <c r="BK14" s="453"/>
      <c r="BL14" s="453"/>
      <c r="BM14" s="453"/>
      <c r="BN14" s="453"/>
      <c r="BO14" s="453"/>
      <c r="BP14" s="453"/>
      <c r="BQ14" s="453"/>
      <c r="BR14" s="453"/>
      <c r="BS14" s="453"/>
      <c r="BT14" s="453"/>
      <c r="BU14" s="453"/>
      <c r="BV14" s="453"/>
      <c r="BW14" s="453"/>
      <c r="BX14" s="453"/>
      <c r="BY14" s="453"/>
      <c r="BZ14" s="453"/>
      <c r="CA14" s="453"/>
      <c r="CB14" s="453"/>
    </row>
    <row r="15" spans="1:80" s="23" customFormat="1" ht="9.7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</row>
    <row r="16" spans="1:80" x14ac:dyDescent="0.2">
      <c r="A16" s="266" t="s">
        <v>110</v>
      </c>
      <c r="B16" s="267"/>
      <c r="C16" s="267"/>
      <c r="D16" s="268"/>
      <c r="E16" s="266" t="s">
        <v>117</v>
      </c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8"/>
      <c r="AS16" s="266" t="s">
        <v>119</v>
      </c>
      <c r="AT16" s="267"/>
      <c r="AU16" s="267"/>
      <c r="AV16" s="267"/>
      <c r="AW16" s="267"/>
      <c r="AX16" s="267"/>
      <c r="AY16" s="267"/>
      <c r="AZ16" s="267"/>
      <c r="BA16" s="267"/>
      <c r="BB16" s="268"/>
      <c r="BC16" s="266" t="s">
        <v>195</v>
      </c>
      <c r="BD16" s="267"/>
      <c r="BE16" s="267"/>
      <c r="BF16" s="267"/>
      <c r="BG16" s="267"/>
      <c r="BH16" s="267"/>
      <c r="BI16" s="267"/>
      <c r="BJ16" s="267"/>
      <c r="BK16" s="267"/>
      <c r="BL16" s="267"/>
      <c r="BM16" s="268"/>
      <c r="BN16" s="266" t="s">
        <v>120</v>
      </c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8"/>
    </row>
    <row r="17" spans="1:80" x14ac:dyDescent="0.2">
      <c r="A17" s="262" t="s">
        <v>111</v>
      </c>
      <c r="B17" s="263"/>
      <c r="C17" s="263"/>
      <c r="D17" s="264"/>
      <c r="E17" s="262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4"/>
      <c r="AS17" s="262"/>
      <c r="AT17" s="263"/>
      <c r="AU17" s="263"/>
      <c r="AV17" s="263"/>
      <c r="AW17" s="263"/>
      <c r="AX17" s="263"/>
      <c r="AY17" s="263"/>
      <c r="AZ17" s="263"/>
      <c r="BA17" s="263"/>
      <c r="BB17" s="264"/>
      <c r="BC17" s="262" t="s">
        <v>196</v>
      </c>
      <c r="BD17" s="263"/>
      <c r="BE17" s="263"/>
      <c r="BF17" s="263"/>
      <c r="BG17" s="263"/>
      <c r="BH17" s="263"/>
      <c r="BI17" s="263"/>
      <c r="BJ17" s="263"/>
      <c r="BK17" s="263"/>
      <c r="BL17" s="263"/>
      <c r="BM17" s="264"/>
      <c r="BN17" s="262" t="s">
        <v>197</v>
      </c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4"/>
    </row>
    <row r="18" spans="1:80" x14ac:dyDescent="0.2">
      <c r="A18" s="262"/>
      <c r="B18" s="263"/>
      <c r="C18" s="263"/>
      <c r="D18" s="264"/>
      <c r="E18" s="262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4"/>
      <c r="AS18" s="262"/>
      <c r="AT18" s="263"/>
      <c r="AU18" s="263"/>
      <c r="AV18" s="263"/>
      <c r="AW18" s="263"/>
      <c r="AX18" s="263"/>
      <c r="AY18" s="263"/>
      <c r="AZ18" s="263"/>
      <c r="BA18" s="263"/>
      <c r="BB18" s="264"/>
      <c r="BC18" s="262" t="s">
        <v>127</v>
      </c>
      <c r="BD18" s="263"/>
      <c r="BE18" s="263"/>
      <c r="BF18" s="263"/>
      <c r="BG18" s="263"/>
      <c r="BH18" s="263"/>
      <c r="BI18" s="263"/>
      <c r="BJ18" s="263"/>
      <c r="BK18" s="263"/>
      <c r="BL18" s="263"/>
      <c r="BM18" s="264"/>
      <c r="BN18" s="262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4"/>
    </row>
    <row r="19" spans="1:80" x14ac:dyDescent="0.2">
      <c r="A19" s="290"/>
      <c r="B19" s="291"/>
      <c r="C19" s="291"/>
      <c r="D19" s="292"/>
      <c r="E19" s="290">
        <v>1</v>
      </c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2"/>
      <c r="AS19" s="290">
        <v>2</v>
      </c>
      <c r="AT19" s="291"/>
      <c r="AU19" s="291"/>
      <c r="AV19" s="291"/>
      <c r="AW19" s="291"/>
      <c r="AX19" s="291"/>
      <c r="AY19" s="291"/>
      <c r="AZ19" s="291"/>
      <c r="BA19" s="291"/>
      <c r="BB19" s="292"/>
      <c r="BC19" s="290">
        <v>3</v>
      </c>
      <c r="BD19" s="291"/>
      <c r="BE19" s="291"/>
      <c r="BF19" s="291"/>
      <c r="BG19" s="291"/>
      <c r="BH19" s="291"/>
      <c r="BI19" s="291"/>
      <c r="BJ19" s="291"/>
      <c r="BK19" s="291"/>
      <c r="BL19" s="291"/>
      <c r="BM19" s="292"/>
      <c r="BN19" s="290">
        <v>4</v>
      </c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2"/>
    </row>
    <row r="20" spans="1:80" x14ac:dyDescent="0.2">
      <c r="A20" s="272">
        <v>1</v>
      </c>
      <c r="B20" s="273"/>
      <c r="C20" s="273"/>
      <c r="D20" s="274"/>
      <c r="E20" s="394" t="s">
        <v>430</v>
      </c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4"/>
      <c r="AS20" s="275"/>
      <c r="AT20" s="276"/>
      <c r="AU20" s="276"/>
      <c r="AV20" s="276"/>
      <c r="AW20" s="276"/>
      <c r="AX20" s="276"/>
      <c r="AY20" s="276"/>
      <c r="AZ20" s="276"/>
      <c r="BA20" s="276"/>
      <c r="BB20" s="277"/>
      <c r="BC20" s="436"/>
      <c r="BD20" s="282"/>
      <c r="BE20" s="282"/>
      <c r="BF20" s="282"/>
      <c r="BG20" s="282"/>
      <c r="BH20" s="282"/>
      <c r="BI20" s="282"/>
      <c r="BJ20" s="282"/>
      <c r="BK20" s="282"/>
      <c r="BL20" s="282"/>
      <c r="BM20" s="283"/>
      <c r="BN20" s="437"/>
      <c r="BO20" s="438"/>
      <c r="BP20" s="438"/>
      <c r="BQ20" s="438"/>
      <c r="BR20" s="438"/>
      <c r="BS20" s="438"/>
      <c r="BT20" s="438"/>
      <c r="BU20" s="438"/>
      <c r="BV20" s="438"/>
      <c r="BW20" s="438"/>
      <c r="BX20" s="438"/>
      <c r="BY20" s="438"/>
      <c r="BZ20" s="438"/>
      <c r="CA20" s="438"/>
      <c r="CB20" s="439"/>
    </row>
    <row r="21" spans="1:80" hidden="1" x14ac:dyDescent="0.2">
      <c r="A21" s="272">
        <v>2</v>
      </c>
      <c r="B21" s="273"/>
      <c r="C21" s="273"/>
      <c r="D21" s="274"/>
      <c r="E21" s="394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4"/>
      <c r="AS21" s="275"/>
      <c r="AT21" s="276"/>
      <c r="AU21" s="276"/>
      <c r="AV21" s="276"/>
      <c r="AW21" s="276"/>
      <c r="AX21" s="276"/>
      <c r="AY21" s="276"/>
      <c r="AZ21" s="276"/>
      <c r="BA21" s="276"/>
      <c r="BB21" s="277"/>
      <c r="BC21" s="436"/>
      <c r="BD21" s="282"/>
      <c r="BE21" s="282"/>
      <c r="BF21" s="282"/>
      <c r="BG21" s="282"/>
      <c r="BH21" s="282"/>
      <c r="BI21" s="282"/>
      <c r="BJ21" s="282"/>
      <c r="BK21" s="282"/>
      <c r="BL21" s="282"/>
      <c r="BM21" s="283"/>
      <c r="BN21" s="437"/>
      <c r="BO21" s="438"/>
      <c r="BP21" s="438"/>
      <c r="BQ21" s="438"/>
      <c r="BR21" s="438"/>
      <c r="BS21" s="438"/>
      <c r="BT21" s="438"/>
      <c r="BU21" s="438"/>
      <c r="BV21" s="438"/>
      <c r="BW21" s="438"/>
      <c r="BX21" s="438"/>
      <c r="BY21" s="438"/>
      <c r="BZ21" s="438"/>
      <c r="CA21" s="438"/>
      <c r="CB21" s="439"/>
    </row>
    <row r="22" spans="1:80" x14ac:dyDescent="0.2">
      <c r="A22" s="272"/>
      <c r="B22" s="273"/>
      <c r="C22" s="273"/>
      <c r="D22" s="274"/>
      <c r="E22" s="305" t="s">
        <v>115</v>
      </c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7"/>
      <c r="AS22" s="299" t="s">
        <v>22</v>
      </c>
      <c r="AT22" s="300"/>
      <c r="AU22" s="300"/>
      <c r="AV22" s="300"/>
      <c r="AW22" s="300"/>
      <c r="AX22" s="300"/>
      <c r="AY22" s="300"/>
      <c r="AZ22" s="300"/>
      <c r="BA22" s="300"/>
      <c r="BB22" s="301"/>
      <c r="BC22" s="352" t="s">
        <v>22</v>
      </c>
      <c r="BD22" s="353"/>
      <c r="BE22" s="353"/>
      <c r="BF22" s="353"/>
      <c r="BG22" s="353"/>
      <c r="BH22" s="353"/>
      <c r="BI22" s="353"/>
      <c r="BJ22" s="353"/>
      <c r="BK22" s="353"/>
      <c r="BL22" s="353"/>
      <c r="BM22" s="354"/>
      <c r="BN22" s="411">
        <f>SUM(BN20:CB21)</f>
        <v>0</v>
      </c>
      <c r="BO22" s="412"/>
      <c r="BP22" s="412"/>
      <c r="BQ22" s="412"/>
      <c r="BR22" s="412"/>
      <c r="BS22" s="412"/>
      <c r="BT22" s="412"/>
      <c r="BU22" s="412"/>
      <c r="BV22" s="412"/>
      <c r="BW22" s="412"/>
      <c r="BX22" s="412"/>
      <c r="BY22" s="412"/>
      <c r="BZ22" s="412"/>
      <c r="CA22" s="412"/>
      <c r="CB22" s="413"/>
    </row>
    <row r="23" spans="1:80" x14ac:dyDescent="0.2">
      <c r="A23" s="33"/>
      <c r="B23" s="33"/>
      <c r="C23" s="33"/>
      <c r="D23" s="33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</row>
    <row r="24" spans="1:80" hidden="1" x14ac:dyDescent="0.2">
      <c r="A24" s="33"/>
      <c r="B24" s="33"/>
      <c r="C24" s="33"/>
      <c r="D24" s="33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</row>
    <row r="25" spans="1:80" s="70" customFormat="1" ht="15.75" hidden="1" x14ac:dyDescent="0.25">
      <c r="A25" s="70" t="s">
        <v>108</v>
      </c>
      <c r="S25" s="370" t="s">
        <v>429</v>
      </c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70"/>
      <c r="AV25" s="370"/>
      <c r="AW25" s="370"/>
      <c r="AX25" s="370"/>
      <c r="AY25" s="370"/>
      <c r="AZ25" s="370"/>
      <c r="BA25" s="370"/>
      <c r="BB25" s="370"/>
      <c r="BC25" s="370"/>
      <c r="BD25" s="370"/>
      <c r="BE25" s="370"/>
      <c r="BF25" s="370"/>
      <c r="BG25" s="370"/>
      <c r="BH25" s="370"/>
      <c r="BI25" s="370"/>
      <c r="BJ25" s="370"/>
      <c r="BK25" s="370"/>
      <c r="BL25" s="370"/>
      <c r="BM25" s="370"/>
      <c r="BN25" s="370"/>
      <c r="BO25" s="370"/>
      <c r="BP25" s="370"/>
      <c r="BQ25" s="370"/>
      <c r="BR25" s="370"/>
      <c r="BS25" s="370"/>
      <c r="BT25" s="370"/>
      <c r="BU25" s="370"/>
      <c r="BV25" s="370"/>
      <c r="BW25" s="370"/>
      <c r="BX25" s="370"/>
      <c r="BY25" s="370"/>
      <c r="BZ25" s="370"/>
      <c r="CA25" s="370"/>
      <c r="CB25" s="370"/>
    </row>
    <row r="26" spans="1:80" s="23" customFormat="1" ht="9.75" hidden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</row>
    <row r="27" spans="1:80" hidden="1" x14ac:dyDescent="0.2">
      <c r="A27" s="266" t="s">
        <v>110</v>
      </c>
      <c r="B27" s="267"/>
      <c r="C27" s="267"/>
      <c r="D27" s="268"/>
      <c r="E27" s="266" t="s">
        <v>117</v>
      </c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8"/>
      <c r="AS27" s="266" t="s">
        <v>119</v>
      </c>
      <c r="AT27" s="267"/>
      <c r="AU27" s="267"/>
      <c r="AV27" s="267"/>
      <c r="AW27" s="267"/>
      <c r="AX27" s="267"/>
      <c r="AY27" s="267"/>
      <c r="AZ27" s="267"/>
      <c r="BA27" s="267"/>
      <c r="BB27" s="268"/>
      <c r="BC27" s="266" t="s">
        <v>195</v>
      </c>
      <c r="BD27" s="267"/>
      <c r="BE27" s="267"/>
      <c r="BF27" s="267"/>
      <c r="BG27" s="267"/>
      <c r="BH27" s="267"/>
      <c r="BI27" s="267"/>
      <c r="BJ27" s="267"/>
      <c r="BK27" s="267"/>
      <c r="BL27" s="267"/>
      <c r="BM27" s="268"/>
      <c r="BN27" s="266" t="s">
        <v>120</v>
      </c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  <c r="CA27" s="267"/>
      <c r="CB27" s="268"/>
    </row>
    <row r="28" spans="1:80" hidden="1" x14ac:dyDescent="0.2">
      <c r="A28" s="262" t="s">
        <v>111</v>
      </c>
      <c r="B28" s="263"/>
      <c r="C28" s="263"/>
      <c r="D28" s="264"/>
      <c r="E28" s="262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4"/>
      <c r="AS28" s="262"/>
      <c r="AT28" s="263"/>
      <c r="AU28" s="263"/>
      <c r="AV28" s="263"/>
      <c r="AW28" s="263"/>
      <c r="AX28" s="263"/>
      <c r="AY28" s="263"/>
      <c r="AZ28" s="263"/>
      <c r="BA28" s="263"/>
      <c r="BB28" s="264"/>
      <c r="BC28" s="262" t="s">
        <v>196</v>
      </c>
      <c r="BD28" s="263"/>
      <c r="BE28" s="263"/>
      <c r="BF28" s="263"/>
      <c r="BG28" s="263"/>
      <c r="BH28" s="263"/>
      <c r="BI28" s="263"/>
      <c r="BJ28" s="263"/>
      <c r="BK28" s="263"/>
      <c r="BL28" s="263"/>
      <c r="BM28" s="264"/>
      <c r="BN28" s="262" t="s">
        <v>197</v>
      </c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4"/>
    </row>
    <row r="29" spans="1:80" hidden="1" x14ac:dyDescent="0.2">
      <c r="A29" s="262"/>
      <c r="B29" s="263"/>
      <c r="C29" s="263"/>
      <c r="D29" s="264"/>
      <c r="E29" s="262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4"/>
      <c r="AS29" s="262"/>
      <c r="AT29" s="263"/>
      <c r="AU29" s="263"/>
      <c r="AV29" s="263"/>
      <c r="AW29" s="263"/>
      <c r="AX29" s="263"/>
      <c r="AY29" s="263"/>
      <c r="AZ29" s="263"/>
      <c r="BA29" s="263"/>
      <c r="BB29" s="264"/>
      <c r="BC29" s="262" t="s">
        <v>127</v>
      </c>
      <c r="BD29" s="263"/>
      <c r="BE29" s="263"/>
      <c r="BF29" s="263"/>
      <c r="BG29" s="263"/>
      <c r="BH29" s="263"/>
      <c r="BI29" s="263"/>
      <c r="BJ29" s="263"/>
      <c r="BK29" s="263"/>
      <c r="BL29" s="263"/>
      <c r="BM29" s="264"/>
      <c r="BN29" s="262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4"/>
    </row>
    <row r="30" spans="1:80" hidden="1" x14ac:dyDescent="0.2">
      <c r="A30" s="290"/>
      <c r="B30" s="291"/>
      <c r="C30" s="291"/>
      <c r="D30" s="292"/>
      <c r="E30" s="290">
        <v>1</v>
      </c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2"/>
      <c r="AS30" s="290">
        <v>2</v>
      </c>
      <c r="AT30" s="291"/>
      <c r="AU30" s="291"/>
      <c r="AV30" s="291"/>
      <c r="AW30" s="291"/>
      <c r="AX30" s="291"/>
      <c r="AY30" s="291"/>
      <c r="AZ30" s="291"/>
      <c r="BA30" s="291"/>
      <c r="BB30" s="292"/>
      <c r="BC30" s="290">
        <v>3</v>
      </c>
      <c r="BD30" s="291"/>
      <c r="BE30" s="291"/>
      <c r="BF30" s="291"/>
      <c r="BG30" s="291"/>
      <c r="BH30" s="291"/>
      <c r="BI30" s="291"/>
      <c r="BJ30" s="291"/>
      <c r="BK30" s="291"/>
      <c r="BL30" s="291"/>
      <c r="BM30" s="292"/>
      <c r="BN30" s="290">
        <v>4</v>
      </c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2"/>
    </row>
    <row r="31" spans="1:80" hidden="1" x14ac:dyDescent="0.2">
      <c r="A31" s="272">
        <v>1</v>
      </c>
      <c r="B31" s="273"/>
      <c r="C31" s="273"/>
      <c r="D31" s="274"/>
      <c r="E31" s="394" t="s">
        <v>430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4"/>
      <c r="AS31" s="275"/>
      <c r="AT31" s="276"/>
      <c r="AU31" s="276"/>
      <c r="AV31" s="276"/>
      <c r="AW31" s="276"/>
      <c r="AX31" s="276"/>
      <c r="AY31" s="276"/>
      <c r="AZ31" s="276"/>
      <c r="BA31" s="276"/>
      <c r="BB31" s="277"/>
      <c r="BC31" s="436"/>
      <c r="BD31" s="282"/>
      <c r="BE31" s="282"/>
      <c r="BF31" s="282"/>
      <c r="BG31" s="282"/>
      <c r="BH31" s="282"/>
      <c r="BI31" s="282"/>
      <c r="BJ31" s="282"/>
      <c r="BK31" s="282"/>
      <c r="BL31" s="282"/>
      <c r="BM31" s="283"/>
      <c r="BN31" s="437"/>
      <c r="BO31" s="438"/>
      <c r="BP31" s="438"/>
      <c r="BQ31" s="438"/>
      <c r="BR31" s="438"/>
      <c r="BS31" s="438"/>
      <c r="BT31" s="438"/>
      <c r="BU31" s="438"/>
      <c r="BV31" s="438"/>
      <c r="BW31" s="438"/>
      <c r="BX31" s="438"/>
      <c r="BY31" s="438"/>
      <c r="BZ31" s="438"/>
      <c r="CA31" s="438"/>
      <c r="CB31" s="439"/>
    </row>
    <row r="32" spans="1:80" hidden="1" x14ac:dyDescent="0.2">
      <c r="A32" s="272">
        <v>2</v>
      </c>
      <c r="B32" s="273"/>
      <c r="C32" s="273"/>
      <c r="D32" s="274"/>
      <c r="E32" s="394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4"/>
      <c r="AS32" s="275"/>
      <c r="AT32" s="276"/>
      <c r="AU32" s="276"/>
      <c r="AV32" s="276"/>
      <c r="AW32" s="276"/>
      <c r="AX32" s="276"/>
      <c r="AY32" s="276"/>
      <c r="AZ32" s="276"/>
      <c r="BA32" s="276"/>
      <c r="BB32" s="277"/>
      <c r="BC32" s="436"/>
      <c r="BD32" s="282"/>
      <c r="BE32" s="282"/>
      <c r="BF32" s="282"/>
      <c r="BG32" s="282"/>
      <c r="BH32" s="282"/>
      <c r="BI32" s="282"/>
      <c r="BJ32" s="282"/>
      <c r="BK32" s="282"/>
      <c r="BL32" s="282"/>
      <c r="BM32" s="283"/>
      <c r="BN32" s="437"/>
      <c r="BO32" s="438"/>
      <c r="BP32" s="438"/>
      <c r="BQ32" s="438"/>
      <c r="BR32" s="438"/>
      <c r="BS32" s="438"/>
      <c r="BT32" s="438"/>
      <c r="BU32" s="438"/>
      <c r="BV32" s="438"/>
      <c r="BW32" s="438"/>
      <c r="BX32" s="438"/>
      <c r="BY32" s="438"/>
      <c r="BZ32" s="438"/>
      <c r="CA32" s="438"/>
      <c r="CB32" s="439"/>
    </row>
    <row r="33" spans="1:80" hidden="1" x14ac:dyDescent="0.2">
      <c r="A33" s="272"/>
      <c r="B33" s="273"/>
      <c r="C33" s="273"/>
      <c r="D33" s="274"/>
      <c r="E33" s="305" t="s">
        <v>115</v>
      </c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7"/>
      <c r="AS33" s="299" t="s">
        <v>22</v>
      </c>
      <c r="AT33" s="300"/>
      <c r="AU33" s="300"/>
      <c r="AV33" s="300"/>
      <c r="AW33" s="300"/>
      <c r="AX33" s="300"/>
      <c r="AY33" s="300"/>
      <c r="AZ33" s="300"/>
      <c r="BA33" s="300"/>
      <c r="BB33" s="301"/>
      <c r="BC33" s="352" t="s">
        <v>22</v>
      </c>
      <c r="BD33" s="353"/>
      <c r="BE33" s="353"/>
      <c r="BF33" s="353"/>
      <c r="BG33" s="353"/>
      <c r="BH33" s="353"/>
      <c r="BI33" s="353"/>
      <c r="BJ33" s="353"/>
      <c r="BK33" s="353"/>
      <c r="BL33" s="353"/>
      <c r="BM33" s="354"/>
      <c r="BN33" s="411">
        <f>SUM(BN31:CB32)</f>
        <v>0</v>
      </c>
      <c r="BO33" s="412"/>
      <c r="BP33" s="412"/>
      <c r="BQ33" s="412"/>
      <c r="BR33" s="412"/>
      <c r="BS33" s="412"/>
      <c r="BT33" s="412"/>
      <c r="BU33" s="412"/>
      <c r="BV33" s="412"/>
      <c r="BW33" s="412"/>
      <c r="BX33" s="412"/>
      <c r="BY33" s="412"/>
      <c r="BZ33" s="412"/>
      <c r="CA33" s="412"/>
      <c r="CB33" s="413"/>
    </row>
    <row r="34" spans="1:80" hidden="1" x14ac:dyDescent="0.2">
      <c r="A34" s="33"/>
      <c r="B34" s="33"/>
      <c r="C34" s="33"/>
      <c r="D34" s="33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</row>
    <row r="35" spans="1:80" s="53" customFormat="1" ht="15.75" x14ac:dyDescent="0.25">
      <c r="A35" s="53" t="s">
        <v>108</v>
      </c>
      <c r="S35" s="370" t="s">
        <v>463</v>
      </c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370"/>
      <c r="AQ35" s="370"/>
      <c r="AR35" s="370"/>
      <c r="AS35" s="370"/>
      <c r="AT35" s="370"/>
      <c r="AU35" s="370"/>
      <c r="AV35" s="370"/>
      <c r="AW35" s="370"/>
      <c r="AX35" s="370"/>
      <c r="AY35" s="370"/>
      <c r="AZ35" s="370"/>
      <c r="BA35" s="370"/>
      <c r="BB35" s="370"/>
      <c r="BC35" s="370"/>
      <c r="BD35" s="370"/>
      <c r="BE35" s="370"/>
      <c r="BF35" s="370"/>
      <c r="BG35" s="370"/>
      <c r="BH35" s="370"/>
      <c r="BI35" s="370"/>
      <c r="BJ35" s="370"/>
      <c r="BK35" s="370"/>
      <c r="BL35" s="370"/>
      <c r="BM35" s="370"/>
      <c r="BN35" s="370"/>
      <c r="BO35" s="370"/>
      <c r="BP35" s="370"/>
      <c r="BQ35" s="370"/>
      <c r="BR35" s="370"/>
      <c r="BS35" s="370"/>
      <c r="BT35" s="370"/>
      <c r="BU35" s="370"/>
      <c r="BV35" s="370"/>
      <c r="BW35" s="370"/>
      <c r="BX35" s="370"/>
      <c r="BY35" s="370"/>
      <c r="BZ35" s="370"/>
      <c r="CA35" s="370"/>
      <c r="CB35" s="370"/>
    </row>
    <row r="36" spans="1:80" s="23" customFormat="1" ht="9.7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</row>
    <row r="37" spans="1:80" x14ac:dyDescent="0.2">
      <c r="A37" s="266" t="s">
        <v>110</v>
      </c>
      <c r="B37" s="267"/>
      <c r="C37" s="267"/>
      <c r="D37" s="268"/>
      <c r="E37" s="266" t="s">
        <v>117</v>
      </c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  <c r="AQ37" s="267"/>
      <c r="AR37" s="268"/>
      <c r="AS37" s="266" t="s">
        <v>119</v>
      </c>
      <c r="AT37" s="267"/>
      <c r="AU37" s="267"/>
      <c r="AV37" s="267"/>
      <c r="AW37" s="267"/>
      <c r="AX37" s="267"/>
      <c r="AY37" s="267"/>
      <c r="AZ37" s="267"/>
      <c r="BA37" s="267"/>
      <c r="BB37" s="268"/>
      <c r="BC37" s="266" t="s">
        <v>195</v>
      </c>
      <c r="BD37" s="267"/>
      <c r="BE37" s="267"/>
      <c r="BF37" s="267"/>
      <c r="BG37" s="267"/>
      <c r="BH37" s="267"/>
      <c r="BI37" s="267"/>
      <c r="BJ37" s="267"/>
      <c r="BK37" s="267"/>
      <c r="BL37" s="267"/>
      <c r="BM37" s="268"/>
      <c r="BN37" s="266" t="s">
        <v>120</v>
      </c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  <c r="CA37" s="267"/>
      <c r="CB37" s="268"/>
    </row>
    <row r="38" spans="1:80" x14ac:dyDescent="0.2">
      <c r="A38" s="262" t="s">
        <v>111</v>
      </c>
      <c r="B38" s="263"/>
      <c r="C38" s="263"/>
      <c r="D38" s="264"/>
      <c r="E38" s="262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4"/>
      <c r="AS38" s="262"/>
      <c r="AT38" s="263"/>
      <c r="AU38" s="263"/>
      <c r="AV38" s="263"/>
      <c r="AW38" s="263"/>
      <c r="AX38" s="263"/>
      <c r="AY38" s="263"/>
      <c r="AZ38" s="263"/>
      <c r="BA38" s="263"/>
      <c r="BB38" s="264"/>
      <c r="BC38" s="262" t="s">
        <v>196</v>
      </c>
      <c r="BD38" s="263"/>
      <c r="BE38" s="263"/>
      <c r="BF38" s="263"/>
      <c r="BG38" s="263"/>
      <c r="BH38" s="263"/>
      <c r="BI38" s="263"/>
      <c r="BJ38" s="263"/>
      <c r="BK38" s="263"/>
      <c r="BL38" s="263"/>
      <c r="BM38" s="264"/>
      <c r="BN38" s="262" t="s">
        <v>197</v>
      </c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4"/>
    </row>
    <row r="39" spans="1:80" x14ac:dyDescent="0.2">
      <c r="A39" s="262"/>
      <c r="B39" s="263"/>
      <c r="C39" s="263"/>
      <c r="D39" s="264"/>
      <c r="E39" s="262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4"/>
      <c r="AS39" s="262"/>
      <c r="AT39" s="263"/>
      <c r="AU39" s="263"/>
      <c r="AV39" s="263"/>
      <c r="AW39" s="263"/>
      <c r="AX39" s="263"/>
      <c r="AY39" s="263"/>
      <c r="AZ39" s="263"/>
      <c r="BA39" s="263"/>
      <c r="BB39" s="264"/>
      <c r="BC39" s="262" t="s">
        <v>127</v>
      </c>
      <c r="BD39" s="263"/>
      <c r="BE39" s="263"/>
      <c r="BF39" s="263"/>
      <c r="BG39" s="263"/>
      <c r="BH39" s="263"/>
      <c r="BI39" s="263"/>
      <c r="BJ39" s="263"/>
      <c r="BK39" s="263"/>
      <c r="BL39" s="263"/>
      <c r="BM39" s="264"/>
      <c r="BN39" s="262"/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3"/>
      <c r="BZ39" s="263"/>
      <c r="CA39" s="263"/>
      <c r="CB39" s="264"/>
    </row>
    <row r="40" spans="1:80" x14ac:dyDescent="0.2">
      <c r="A40" s="290"/>
      <c r="B40" s="291"/>
      <c r="C40" s="291"/>
      <c r="D40" s="292"/>
      <c r="E40" s="290">
        <v>1</v>
      </c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2"/>
      <c r="AS40" s="290">
        <v>2</v>
      </c>
      <c r="AT40" s="291"/>
      <c r="AU40" s="291"/>
      <c r="AV40" s="291"/>
      <c r="AW40" s="291"/>
      <c r="AX40" s="291"/>
      <c r="AY40" s="291"/>
      <c r="AZ40" s="291"/>
      <c r="BA40" s="291"/>
      <c r="BB40" s="292"/>
      <c r="BC40" s="290">
        <v>3</v>
      </c>
      <c r="BD40" s="291"/>
      <c r="BE40" s="291"/>
      <c r="BF40" s="291"/>
      <c r="BG40" s="291"/>
      <c r="BH40" s="291"/>
      <c r="BI40" s="291"/>
      <c r="BJ40" s="291"/>
      <c r="BK40" s="291"/>
      <c r="BL40" s="291"/>
      <c r="BM40" s="292"/>
      <c r="BN40" s="290">
        <v>4</v>
      </c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2"/>
    </row>
    <row r="41" spans="1:80" x14ac:dyDescent="0.2">
      <c r="A41" s="319">
        <v>1</v>
      </c>
      <c r="B41" s="320"/>
      <c r="C41" s="320"/>
      <c r="D41" s="321"/>
      <c r="E41" s="319" t="s">
        <v>507</v>
      </c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0"/>
      <c r="AR41" s="321"/>
      <c r="AS41" s="290"/>
      <c r="AT41" s="291"/>
      <c r="AU41" s="291"/>
      <c r="AV41" s="291"/>
      <c r="AW41" s="291"/>
      <c r="AX41" s="291"/>
      <c r="AY41" s="291"/>
      <c r="AZ41" s="291"/>
      <c r="BA41" s="291"/>
      <c r="BB41" s="292"/>
      <c r="BC41" s="290"/>
      <c r="BD41" s="291"/>
      <c r="BE41" s="291"/>
      <c r="BF41" s="291"/>
      <c r="BG41" s="291"/>
      <c r="BH41" s="291"/>
      <c r="BI41" s="291"/>
      <c r="BJ41" s="291"/>
      <c r="BK41" s="291"/>
      <c r="BL41" s="291"/>
      <c r="BM41" s="292"/>
      <c r="BN41" s="433"/>
      <c r="BO41" s="434"/>
      <c r="BP41" s="434"/>
      <c r="BQ41" s="434"/>
      <c r="BR41" s="434"/>
      <c r="BS41" s="434"/>
      <c r="BT41" s="434"/>
      <c r="BU41" s="434"/>
      <c r="BV41" s="434"/>
      <c r="BW41" s="434"/>
      <c r="BX41" s="434"/>
      <c r="BY41" s="434"/>
      <c r="BZ41" s="434"/>
      <c r="CA41" s="434"/>
      <c r="CB41" s="435"/>
    </row>
    <row r="42" spans="1:80" x14ac:dyDescent="0.2">
      <c r="A42" s="272">
        <v>2</v>
      </c>
      <c r="B42" s="273"/>
      <c r="C42" s="273"/>
      <c r="D42" s="274"/>
      <c r="E42" s="394" t="s">
        <v>395</v>
      </c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4"/>
      <c r="AS42" s="454"/>
      <c r="AT42" s="276"/>
      <c r="AU42" s="276"/>
      <c r="AV42" s="276"/>
      <c r="AW42" s="276"/>
      <c r="AX42" s="276"/>
      <c r="AY42" s="276"/>
      <c r="AZ42" s="276"/>
      <c r="BA42" s="276"/>
      <c r="BB42" s="277"/>
      <c r="BC42" s="436"/>
      <c r="BD42" s="282"/>
      <c r="BE42" s="282"/>
      <c r="BF42" s="282"/>
      <c r="BG42" s="282"/>
      <c r="BH42" s="282"/>
      <c r="BI42" s="282"/>
      <c r="BJ42" s="282"/>
      <c r="BK42" s="282"/>
      <c r="BL42" s="282"/>
      <c r="BM42" s="283"/>
      <c r="BN42" s="437"/>
      <c r="BO42" s="438"/>
      <c r="BP42" s="438"/>
      <c r="BQ42" s="438"/>
      <c r="BR42" s="438"/>
      <c r="BS42" s="438"/>
      <c r="BT42" s="438"/>
      <c r="BU42" s="438"/>
      <c r="BV42" s="438"/>
      <c r="BW42" s="438"/>
      <c r="BX42" s="438"/>
      <c r="BY42" s="438"/>
      <c r="BZ42" s="438"/>
      <c r="CA42" s="438"/>
      <c r="CB42" s="439"/>
    </row>
    <row r="43" spans="1:80" x14ac:dyDescent="0.2">
      <c r="A43" s="272">
        <v>3</v>
      </c>
      <c r="B43" s="273"/>
      <c r="C43" s="273"/>
      <c r="D43" s="274"/>
      <c r="E43" s="394" t="s">
        <v>506</v>
      </c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4"/>
      <c r="AS43" s="275"/>
      <c r="AT43" s="276"/>
      <c r="AU43" s="276"/>
      <c r="AV43" s="276"/>
      <c r="AW43" s="276"/>
      <c r="AX43" s="276"/>
      <c r="AY43" s="276"/>
      <c r="AZ43" s="276"/>
      <c r="BA43" s="276"/>
      <c r="BB43" s="277"/>
      <c r="BC43" s="436"/>
      <c r="BD43" s="282"/>
      <c r="BE43" s="282"/>
      <c r="BF43" s="282"/>
      <c r="BG43" s="282"/>
      <c r="BH43" s="282"/>
      <c r="BI43" s="282"/>
      <c r="BJ43" s="282"/>
      <c r="BK43" s="282"/>
      <c r="BL43" s="282"/>
      <c r="BM43" s="283"/>
      <c r="BN43" s="437"/>
      <c r="BO43" s="438"/>
      <c r="BP43" s="438"/>
      <c r="BQ43" s="438"/>
      <c r="BR43" s="438"/>
      <c r="BS43" s="438"/>
      <c r="BT43" s="438"/>
      <c r="BU43" s="438"/>
      <c r="BV43" s="438"/>
      <c r="BW43" s="438"/>
      <c r="BX43" s="438"/>
      <c r="BY43" s="438"/>
      <c r="BZ43" s="438"/>
      <c r="CA43" s="438"/>
      <c r="CB43" s="439"/>
    </row>
    <row r="44" spans="1:80" x14ac:dyDescent="0.2">
      <c r="A44" s="272"/>
      <c r="B44" s="273"/>
      <c r="C44" s="273"/>
      <c r="D44" s="274"/>
      <c r="E44" s="305" t="s">
        <v>115</v>
      </c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7"/>
      <c r="AS44" s="299" t="s">
        <v>22</v>
      </c>
      <c r="AT44" s="300"/>
      <c r="AU44" s="300"/>
      <c r="AV44" s="300"/>
      <c r="AW44" s="300"/>
      <c r="AX44" s="300"/>
      <c r="AY44" s="300"/>
      <c r="AZ44" s="300"/>
      <c r="BA44" s="300"/>
      <c r="BB44" s="301"/>
      <c r="BC44" s="352" t="s">
        <v>22</v>
      </c>
      <c r="BD44" s="353"/>
      <c r="BE44" s="353"/>
      <c r="BF44" s="353"/>
      <c r="BG44" s="353"/>
      <c r="BH44" s="353"/>
      <c r="BI44" s="353"/>
      <c r="BJ44" s="353"/>
      <c r="BK44" s="353"/>
      <c r="BL44" s="353"/>
      <c r="BM44" s="354"/>
      <c r="BN44" s="411">
        <f>SUM(BN41:CB43)</f>
        <v>0</v>
      </c>
      <c r="BO44" s="412"/>
      <c r="BP44" s="412"/>
      <c r="BQ44" s="412"/>
      <c r="BR44" s="412"/>
      <c r="BS44" s="412"/>
      <c r="BT44" s="412"/>
      <c r="BU44" s="412"/>
      <c r="BV44" s="412"/>
      <c r="BW44" s="412"/>
      <c r="BX44" s="412"/>
      <c r="BY44" s="412"/>
      <c r="BZ44" s="412"/>
      <c r="CA44" s="412"/>
      <c r="CB44" s="413"/>
    </row>
    <row r="46" spans="1:80" s="53" customFormat="1" ht="15.75" x14ac:dyDescent="0.25">
      <c r="A46" s="53" t="s">
        <v>108</v>
      </c>
      <c r="S46" s="370" t="s">
        <v>464</v>
      </c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370"/>
      <c r="AO46" s="370"/>
      <c r="AP46" s="370"/>
      <c r="AQ46" s="370"/>
      <c r="AR46" s="370"/>
      <c r="AS46" s="370"/>
      <c r="AT46" s="370"/>
      <c r="AU46" s="370"/>
      <c r="AV46" s="370"/>
      <c r="AW46" s="370"/>
      <c r="AX46" s="370"/>
      <c r="AY46" s="370"/>
      <c r="AZ46" s="370"/>
      <c r="BA46" s="370"/>
      <c r="BB46" s="370"/>
      <c r="BC46" s="370"/>
      <c r="BD46" s="370"/>
      <c r="BE46" s="370"/>
      <c r="BF46" s="370"/>
      <c r="BG46" s="370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370"/>
      <c r="BV46" s="370"/>
      <c r="BW46" s="370"/>
      <c r="BX46" s="370"/>
      <c r="BY46" s="370"/>
      <c r="BZ46" s="370"/>
      <c r="CA46" s="370"/>
      <c r="CB46" s="370"/>
    </row>
    <row r="47" spans="1:80" s="23" customFormat="1" ht="9.7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</row>
    <row r="48" spans="1:80" x14ac:dyDescent="0.2">
      <c r="A48" s="266" t="s">
        <v>110</v>
      </c>
      <c r="B48" s="267"/>
      <c r="C48" s="267"/>
      <c r="D48" s="268"/>
      <c r="E48" s="266" t="s">
        <v>117</v>
      </c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8"/>
      <c r="AS48" s="266" t="s">
        <v>119</v>
      </c>
      <c r="AT48" s="267"/>
      <c r="AU48" s="267"/>
      <c r="AV48" s="267"/>
      <c r="AW48" s="267"/>
      <c r="AX48" s="267"/>
      <c r="AY48" s="267"/>
      <c r="AZ48" s="267"/>
      <c r="BA48" s="267"/>
      <c r="BB48" s="268"/>
      <c r="BC48" s="266" t="s">
        <v>195</v>
      </c>
      <c r="BD48" s="267"/>
      <c r="BE48" s="267"/>
      <c r="BF48" s="267"/>
      <c r="BG48" s="267"/>
      <c r="BH48" s="267"/>
      <c r="BI48" s="267"/>
      <c r="BJ48" s="267"/>
      <c r="BK48" s="267"/>
      <c r="BL48" s="267"/>
      <c r="BM48" s="268"/>
      <c r="BN48" s="266" t="s">
        <v>120</v>
      </c>
      <c r="BO48" s="267"/>
      <c r="BP48" s="267"/>
      <c r="BQ48" s="267"/>
      <c r="BR48" s="267"/>
      <c r="BS48" s="267"/>
      <c r="BT48" s="267"/>
      <c r="BU48" s="267"/>
      <c r="BV48" s="267"/>
      <c r="BW48" s="267"/>
      <c r="BX48" s="267"/>
      <c r="BY48" s="267"/>
      <c r="BZ48" s="267"/>
      <c r="CA48" s="267"/>
      <c r="CB48" s="268"/>
    </row>
    <row r="49" spans="1:80" x14ac:dyDescent="0.2">
      <c r="A49" s="262" t="s">
        <v>111</v>
      </c>
      <c r="B49" s="263"/>
      <c r="C49" s="263"/>
      <c r="D49" s="264"/>
      <c r="E49" s="262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4"/>
      <c r="AS49" s="262"/>
      <c r="AT49" s="263"/>
      <c r="AU49" s="263"/>
      <c r="AV49" s="263"/>
      <c r="AW49" s="263"/>
      <c r="AX49" s="263"/>
      <c r="AY49" s="263"/>
      <c r="AZ49" s="263"/>
      <c r="BA49" s="263"/>
      <c r="BB49" s="264"/>
      <c r="BC49" s="262" t="s">
        <v>196</v>
      </c>
      <c r="BD49" s="263"/>
      <c r="BE49" s="263"/>
      <c r="BF49" s="263"/>
      <c r="BG49" s="263"/>
      <c r="BH49" s="263"/>
      <c r="BI49" s="263"/>
      <c r="BJ49" s="263"/>
      <c r="BK49" s="263"/>
      <c r="BL49" s="263"/>
      <c r="BM49" s="264"/>
      <c r="BN49" s="262" t="s">
        <v>197</v>
      </c>
      <c r="BO49" s="263"/>
      <c r="BP49" s="263"/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  <c r="CA49" s="263"/>
      <c r="CB49" s="264"/>
    </row>
    <row r="50" spans="1:80" x14ac:dyDescent="0.2">
      <c r="A50" s="262"/>
      <c r="B50" s="263"/>
      <c r="C50" s="263"/>
      <c r="D50" s="264"/>
      <c r="E50" s="262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4"/>
      <c r="AS50" s="262"/>
      <c r="AT50" s="263"/>
      <c r="AU50" s="263"/>
      <c r="AV50" s="263"/>
      <c r="AW50" s="263"/>
      <c r="AX50" s="263"/>
      <c r="AY50" s="263"/>
      <c r="AZ50" s="263"/>
      <c r="BA50" s="263"/>
      <c r="BB50" s="264"/>
      <c r="BC50" s="262" t="s">
        <v>127</v>
      </c>
      <c r="BD50" s="263"/>
      <c r="BE50" s="263"/>
      <c r="BF50" s="263"/>
      <c r="BG50" s="263"/>
      <c r="BH50" s="263"/>
      <c r="BI50" s="263"/>
      <c r="BJ50" s="263"/>
      <c r="BK50" s="263"/>
      <c r="BL50" s="263"/>
      <c r="BM50" s="264"/>
      <c r="BN50" s="262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4"/>
    </row>
    <row r="51" spans="1:80" x14ac:dyDescent="0.2">
      <c r="A51" s="290"/>
      <c r="B51" s="291"/>
      <c r="C51" s="291"/>
      <c r="D51" s="292"/>
      <c r="E51" s="290">
        <v>1</v>
      </c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2"/>
      <c r="AS51" s="290">
        <v>2</v>
      </c>
      <c r="AT51" s="291"/>
      <c r="AU51" s="291"/>
      <c r="AV51" s="291"/>
      <c r="AW51" s="291"/>
      <c r="AX51" s="291"/>
      <c r="AY51" s="291"/>
      <c r="AZ51" s="291"/>
      <c r="BA51" s="291"/>
      <c r="BB51" s="292"/>
      <c r="BC51" s="290">
        <v>3</v>
      </c>
      <c r="BD51" s="291"/>
      <c r="BE51" s="291"/>
      <c r="BF51" s="291"/>
      <c r="BG51" s="291"/>
      <c r="BH51" s="291"/>
      <c r="BI51" s="291"/>
      <c r="BJ51" s="291"/>
      <c r="BK51" s="291"/>
      <c r="BL51" s="291"/>
      <c r="BM51" s="292"/>
      <c r="BN51" s="290">
        <v>4</v>
      </c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2"/>
    </row>
    <row r="52" spans="1:80" x14ac:dyDescent="0.2">
      <c r="A52" s="272">
        <v>1</v>
      </c>
      <c r="B52" s="273"/>
      <c r="C52" s="273"/>
      <c r="D52" s="274"/>
      <c r="E52" s="394" t="s">
        <v>394</v>
      </c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4"/>
      <c r="AS52" s="275"/>
      <c r="AT52" s="276"/>
      <c r="AU52" s="276"/>
      <c r="AV52" s="276"/>
      <c r="AW52" s="276"/>
      <c r="AX52" s="276"/>
      <c r="AY52" s="276"/>
      <c r="AZ52" s="276"/>
      <c r="BA52" s="276"/>
      <c r="BB52" s="277"/>
      <c r="BC52" s="436"/>
      <c r="BD52" s="282"/>
      <c r="BE52" s="282"/>
      <c r="BF52" s="282"/>
      <c r="BG52" s="282"/>
      <c r="BH52" s="282"/>
      <c r="BI52" s="282"/>
      <c r="BJ52" s="282"/>
      <c r="BK52" s="282"/>
      <c r="BL52" s="282"/>
      <c r="BM52" s="283"/>
      <c r="BN52" s="437"/>
      <c r="BO52" s="438"/>
      <c r="BP52" s="438"/>
      <c r="BQ52" s="438"/>
      <c r="BR52" s="438"/>
      <c r="BS52" s="438"/>
      <c r="BT52" s="438"/>
      <c r="BU52" s="438"/>
      <c r="BV52" s="438"/>
      <c r="BW52" s="438"/>
      <c r="BX52" s="438"/>
      <c r="BY52" s="438"/>
      <c r="BZ52" s="438"/>
      <c r="CA52" s="438"/>
      <c r="CB52" s="439"/>
    </row>
    <row r="53" spans="1:80" ht="12.75" hidden="1" customHeight="1" x14ac:dyDescent="0.2">
      <c r="A53" s="272">
        <v>2</v>
      </c>
      <c r="B53" s="273"/>
      <c r="C53" s="273"/>
      <c r="D53" s="274"/>
      <c r="E53" s="394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4"/>
      <c r="AS53" s="275"/>
      <c r="AT53" s="276"/>
      <c r="AU53" s="276"/>
      <c r="AV53" s="276"/>
      <c r="AW53" s="276"/>
      <c r="AX53" s="276"/>
      <c r="AY53" s="276"/>
      <c r="AZ53" s="276"/>
      <c r="BA53" s="276"/>
      <c r="BB53" s="277"/>
      <c r="BC53" s="436"/>
      <c r="BD53" s="282"/>
      <c r="BE53" s="282"/>
      <c r="BF53" s="282"/>
      <c r="BG53" s="282"/>
      <c r="BH53" s="282"/>
      <c r="BI53" s="282"/>
      <c r="BJ53" s="282"/>
      <c r="BK53" s="282"/>
      <c r="BL53" s="282"/>
      <c r="BM53" s="283"/>
      <c r="BN53" s="437"/>
      <c r="BO53" s="438"/>
      <c r="BP53" s="438"/>
      <c r="BQ53" s="438"/>
      <c r="BR53" s="438"/>
      <c r="BS53" s="438"/>
      <c r="BT53" s="438"/>
      <c r="BU53" s="438"/>
      <c r="BV53" s="438"/>
      <c r="BW53" s="438"/>
      <c r="BX53" s="438"/>
      <c r="BY53" s="438"/>
      <c r="BZ53" s="438"/>
      <c r="CA53" s="438"/>
      <c r="CB53" s="439"/>
    </row>
    <row r="54" spans="1:80" x14ac:dyDescent="0.2">
      <c r="A54" s="272"/>
      <c r="B54" s="273"/>
      <c r="C54" s="273"/>
      <c r="D54" s="274"/>
      <c r="E54" s="305" t="s">
        <v>115</v>
      </c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7"/>
      <c r="AS54" s="299" t="s">
        <v>22</v>
      </c>
      <c r="AT54" s="300"/>
      <c r="AU54" s="300"/>
      <c r="AV54" s="300"/>
      <c r="AW54" s="300"/>
      <c r="AX54" s="300"/>
      <c r="AY54" s="300"/>
      <c r="AZ54" s="300"/>
      <c r="BA54" s="300"/>
      <c r="BB54" s="301"/>
      <c r="BC54" s="352" t="s">
        <v>22</v>
      </c>
      <c r="BD54" s="353"/>
      <c r="BE54" s="353"/>
      <c r="BF54" s="353"/>
      <c r="BG54" s="353"/>
      <c r="BH54" s="353"/>
      <c r="BI54" s="353"/>
      <c r="BJ54" s="353"/>
      <c r="BK54" s="353"/>
      <c r="BL54" s="353"/>
      <c r="BM54" s="354"/>
      <c r="BN54" s="411">
        <f>SUM(BN52:CB53)</f>
        <v>0</v>
      </c>
      <c r="BO54" s="412"/>
      <c r="BP54" s="412"/>
      <c r="BQ54" s="412"/>
      <c r="BR54" s="412"/>
      <c r="BS54" s="412"/>
      <c r="BT54" s="412"/>
      <c r="BU54" s="412"/>
      <c r="BV54" s="412"/>
      <c r="BW54" s="412"/>
      <c r="BX54" s="412"/>
      <c r="BY54" s="412"/>
      <c r="BZ54" s="412"/>
      <c r="CA54" s="412"/>
      <c r="CB54" s="413"/>
    </row>
    <row r="56" spans="1:80" s="53" customFormat="1" ht="15.75" customHeight="1" x14ac:dyDescent="0.25">
      <c r="A56" s="53" t="s">
        <v>108</v>
      </c>
      <c r="S56" s="370" t="s">
        <v>465</v>
      </c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370"/>
      <c r="AO56" s="370"/>
      <c r="AP56" s="370"/>
      <c r="AQ56" s="370"/>
      <c r="AR56" s="370"/>
      <c r="AS56" s="370"/>
      <c r="AT56" s="370"/>
      <c r="AU56" s="370"/>
      <c r="AV56" s="370"/>
      <c r="AW56" s="370"/>
      <c r="AX56" s="370"/>
      <c r="AY56" s="370"/>
      <c r="AZ56" s="370"/>
      <c r="BA56" s="370"/>
      <c r="BB56" s="370"/>
      <c r="BC56" s="370"/>
      <c r="BD56" s="370"/>
      <c r="BE56" s="370"/>
      <c r="BF56" s="370"/>
      <c r="BG56" s="370"/>
      <c r="BH56" s="370"/>
      <c r="BI56" s="370"/>
      <c r="BJ56" s="370"/>
      <c r="BK56" s="370"/>
      <c r="BL56" s="370"/>
      <c r="BM56" s="370"/>
      <c r="BN56" s="370"/>
      <c r="BO56" s="370"/>
      <c r="BP56" s="370"/>
      <c r="BQ56" s="370"/>
      <c r="BR56" s="370"/>
      <c r="BS56" s="370"/>
      <c r="BT56" s="370"/>
      <c r="BU56" s="370"/>
      <c r="BV56" s="370"/>
      <c r="BW56" s="370"/>
      <c r="BX56" s="370"/>
      <c r="BY56" s="370"/>
      <c r="BZ56" s="370"/>
      <c r="CA56" s="370"/>
      <c r="CB56" s="370"/>
    </row>
    <row r="57" spans="1:80" s="23" customFormat="1" ht="9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12.75" customHeight="1" x14ac:dyDescent="0.2">
      <c r="A58" s="266" t="s">
        <v>110</v>
      </c>
      <c r="B58" s="267"/>
      <c r="C58" s="267"/>
      <c r="D58" s="268"/>
      <c r="E58" s="266" t="s">
        <v>117</v>
      </c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8"/>
      <c r="AS58" s="266" t="s">
        <v>119</v>
      </c>
      <c r="AT58" s="267"/>
      <c r="AU58" s="267"/>
      <c r="AV58" s="267"/>
      <c r="AW58" s="267"/>
      <c r="AX58" s="267"/>
      <c r="AY58" s="267"/>
      <c r="AZ58" s="267"/>
      <c r="BA58" s="267"/>
      <c r="BB58" s="268"/>
      <c r="BC58" s="266" t="s">
        <v>195</v>
      </c>
      <c r="BD58" s="267"/>
      <c r="BE58" s="267"/>
      <c r="BF58" s="267"/>
      <c r="BG58" s="267"/>
      <c r="BH58" s="267"/>
      <c r="BI58" s="267"/>
      <c r="BJ58" s="267"/>
      <c r="BK58" s="267"/>
      <c r="BL58" s="267"/>
      <c r="BM58" s="268"/>
      <c r="BN58" s="266" t="s">
        <v>120</v>
      </c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  <c r="CA58" s="267"/>
      <c r="CB58" s="268"/>
    </row>
    <row r="59" spans="1:80" ht="12.75" customHeight="1" x14ac:dyDescent="0.2">
      <c r="A59" s="262" t="s">
        <v>111</v>
      </c>
      <c r="B59" s="263"/>
      <c r="C59" s="263"/>
      <c r="D59" s="264"/>
      <c r="E59" s="262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3"/>
      <c r="AR59" s="264"/>
      <c r="AS59" s="262"/>
      <c r="AT59" s="263"/>
      <c r="AU59" s="263"/>
      <c r="AV59" s="263"/>
      <c r="AW59" s="263"/>
      <c r="AX59" s="263"/>
      <c r="AY59" s="263"/>
      <c r="AZ59" s="263"/>
      <c r="BA59" s="263"/>
      <c r="BB59" s="264"/>
      <c r="BC59" s="262" t="s">
        <v>196</v>
      </c>
      <c r="BD59" s="263"/>
      <c r="BE59" s="263"/>
      <c r="BF59" s="263"/>
      <c r="BG59" s="263"/>
      <c r="BH59" s="263"/>
      <c r="BI59" s="263"/>
      <c r="BJ59" s="263"/>
      <c r="BK59" s="263"/>
      <c r="BL59" s="263"/>
      <c r="BM59" s="264"/>
      <c r="BN59" s="262" t="s">
        <v>197</v>
      </c>
      <c r="BO59" s="263"/>
      <c r="BP59" s="263"/>
      <c r="BQ59" s="263"/>
      <c r="BR59" s="263"/>
      <c r="BS59" s="263"/>
      <c r="BT59" s="263"/>
      <c r="BU59" s="263"/>
      <c r="BV59" s="263"/>
      <c r="BW59" s="263"/>
      <c r="BX59" s="263"/>
      <c r="BY59" s="263"/>
      <c r="BZ59" s="263"/>
      <c r="CA59" s="263"/>
      <c r="CB59" s="264"/>
    </row>
    <row r="60" spans="1:80" ht="12.75" customHeight="1" x14ac:dyDescent="0.2">
      <c r="A60" s="262"/>
      <c r="B60" s="263"/>
      <c r="C60" s="263"/>
      <c r="D60" s="264"/>
      <c r="E60" s="262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64"/>
      <c r="AS60" s="262"/>
      <c r="AT60" s="263"/>
      <c r="AU60" s="263"/>
      <c r="AV60" s="263"/>
      <c r="AW60" s="263"/>
      <c r="AX60" s="263"/>
      <c r="AY60" s="263"/>
      <c r="AZ60" s="263"/>
      <c r="BA60" s="263"/>
      <c r="BB60" s="264"/>
      <c r="BC60" s="262" t="s">
        <v>127</v>
      </c>
      <c r="BD60" s="263"/>
      <c r="BE60" s="263"/>
      <c r="BF60" s="263"/>
      <c r="BG60" s="263"/>
      <c r="BH60" s="263"/>
      <c r="BI60" s="263"/>
      <c r="BJ60" s="263"/>
      <c r="BK60" s="263"/>
      <c r="BL60" s="263"/>
      <c r="BM60" s="264"/>
      <c r="BN60" s="262"/>
      <c r="BO60" s="263"/>
      <c r="BP60" s="263"/>
      <c r="BQ60" s="263"/>
      <c r="BR60" s="263"/>
      <c r="BS60" s="263"/>
      <c r="BT60" s="263"/>
      <c r="BU60" s="263"/>
      <c r="BV60" s="263"/>
      <c r="BW60" s="263"/>
      <c r="BX60" s="263"/>
      <c r="BY60" s="263"/>
      <c r="BZ60" s="263"/>
      <c r="CA60" s="263"/>
      <c r="CB60" s="264"/>
    </row>
    <row r="61" spans="1:80" ht="12.75" customHeight="1" x14ac:dyDescent="0.2">
      <c r="A61" s="290"/>
      <c r="B61" s="291"/>
      <c r="C61" s="291"/>
      <c r="D61" s="292"/>
      <c r="E61" s="290">
        <v>1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2"/>
      <c r="AS61" s="290">
        <v>2</v>
      </c>
      <c r="AT61" s="291"/>
      <c r="AU61" s="291"/>
      <c r="AV61" s="291"/>
      <c r="AW61" s="291"/>
      <c r="AX61" s="291"/>
      <c r="AY61" s="291"/>
      <c r="AZ61" s="291"/>
      <c r="BA61" s="291"/>
      <c r="BB61" s="292"/>
      <c r="BC61" s="290">
        <v>3</v>
      </c>
      <c r="BD61" s="291"/>
      <c r="BE61" s="291"/>
      <c r="BF61" s="291"/>
      <c r="BG61" s="291"/>
      <c r="BH61" s="291"/>
      <c r="BI61" s="291"/>
      <c r="BJ61" s="291"/>
      <c r="BK61" s="291"/>
      <c r="BL61" s="291"/>
      <c r="BM61" s="292"/>
      <c r="BN61" s="290">
        <v>4</v>
      </c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2"/>
    </row>
    <row r="62" spans="1:80" ht="12.75" customHeight="1" x14ac:dyDescent="0.2">
      <c r="A62" s="272">
        <v>1</v>
      </c>
      <c r="B62" s="273"/>
      <c r="C62" s="273"/>
      <c r="D62" s="274"/>
      <c r="E62" s="394" t="s">
        <v>262</v>
      </c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4"/>
      <c r="AS62" s="275"/>
      <c r="AT62" s="276"/>
      <c r="AU62" s="276"/>
      <c r="AV62" s="276"/>
      <c r="AW62" s="276"/>
      <c r="AX62" s="276"/>
      <c r="AY62" s="276"/>
      <c r="AZ62" s="276"/>
      <c r="BA62" s="276"/>
      <c r="BB62" s="277"/>
      <c r="BC62" s="436"/>
      <c r="BD62" s="282"/>
      <c r="BE62" s="282"/>
      <c r="BF62" s="282"/>
      <c r="BG62" s="282"/>
      <c r="BH62" s="282"/>
      <c r="BI62" s="282"/>
      <c r="BJ62" s="282"/>
      <c r="BK62" s="282"/>
      <c r="BL62" s="282"/>
      <c r="BM62" s="283"/>
      <c r="BN62" s="437">
        <v>380800</v>
      </c>
      <c r="BO62" s="438"/>
      <c r="BP62" s="438"/>
      <c r="BQ62" s="438"/>
      <c r="BR62" s="438"/>
      <c r="BS62" s="438"/>
      <c r="BT62" s="438"/>
      <c r="BU62" s="438"/>
      <c r="BV62" s="438"/>
      <c r="BW62" s="438"/>
      <c r="BX62" s="438"/>
      <c r="BY62" s="438"/>
      <c r="BZ62" s="438"/>
      <c r="CA62" s="438"/>
      <c r="CB62" s="439"/>
    </row>
    <row r="63" spans="1:80" ht="12.75" hidden="1" customHeight="1" x14ac:dyDescent="0.2">
      <c r="A63" s="272">
        <v>2</v>
      </c>
      <c r="B63" s="273"/>
      <c r="C63" s="273"/>
      <c r="D63" s="274"/>
      <c r="E63" s="394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4"/>
      <c r="AS63" s="275"/>
      <c r="AT63" s="276"/>
      <c r="AU63" s="276"/>
      <c r="AV63" s="276"/>
      <c r="AW63" s="276"/>
      <c r="AX63" s="276"/>
      <c r="AY63" s="276"/>
      <c r="AZ63" s="276"/>
      <c r="BA63" s="276"/>
      <c r="BB63" s="277"/>
      <c r="BC63" s="436"/>
      <c r="BD63" s="282"/>
      <c r="BE63" s="282"/>
      <c r="BF63" s="282"/>
      <c r="BG63" s="282"/>
      <c r="BH63" s="282"/>
      <c r="BI63" s="282"/>
      <c r="BJ63" s="282"/>
      <c r="BK63" s="282"/>
      <c r="BL63" s="282"/>
      <c r="BM63" s="283"/>
      <c r="BN63" s="437"/>
      <c r="BO63" s="438"/>
      <c r="BP63" s="438"/>
      <c r="BQ63" s="438"/>
      <c r="BR63" s="438"/>
      <c r="BS63" s="438"/>
      <c r="BT63" s="438"/>
      <c r="BU63" s="438"/>
      <c r="BV63" s="438"/>
      <c r="BW63" s="438"/>
      <c r="BX63" s="438"/>
      <c r="BY63" s="438"/>
      <c r="BZ63" s="438"/>
      <c r="CA63" s="438"/>
      <c r="CB63" s="439"/>
    </row>
    <row r="64" spans="1:80" ht="12.75" customHeight="1" x14ac:dyDescent="0.2">
      <c r="A64" s="272"/>
      <c r="B64" s="273"/>
      <c r="C64" s="273"/>
      <c r="D64" s="274"/>
      <c r="E64" s="305" t="s">
        <v>115</v>
      </c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7"/>
      <c r="AS64" s="299" t="s">
        <v>22</v>
      </c>
      <c r="AT64" s="300"/>
      <c r="AU64" s="300"/>
      <c r="AV64" s="300"/>
      <c r="AW64" s="300"/>
      <c r="AX64" s="300"/>
      <c r="AY64" s="300"/>
      <c r="AZ64" s="300"/>
      <c r="BA64" s="300"/>
      <c r="BB64" s="301"/>
      <c r="BC64" s="352" t="s">
        <v>22</v>
      </c>
      <c r="BD64" s="353"/>
      <c r="BE64" s="353"/>
      <c r="BF64" s="353"/>
      <c r="BG64" s="353"/>
      <c r="BH64" s="353"/>
      <c r="BI64" s="353"/>
      <c r="BJ64" s="353"/>
      <c r="BK64" s="353"/>
      <c r="BL64" s="353"/>
      <c r="BM64" s="354"/>
      <c r="BN64" s="411">
        <f>SUM(BN62:CB63)</f>
        <v>380800</v>
      </c>
      <c r="BO64" s="412"/>
      <c r="BP64" s="412"/>
      <c r="BQ64" s="412"/>
      <c r="BR64" s="412"/>
      <c r="BS64" s="412"/>
      <c r="BT64" s="412"/>
      <c r="BU64" s="412"/>
      <c r="BV64" s="412"/>
      <c r="BW64" s="412"/>
      <c r="BX64" s="412"/>
      <c r="BY64" s="412"/>
      <c r="BZ64" s="412"/>
      <c r="CA64" s="412"/>
      <c r="CB64" s="413"/>
    </row>
    <row r="66" spans="1:81" ht="13.5" hidden="1" customHeight="1" thickBot="1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</row>
    <row r="67" spans="1:81" ht="12.75" hidden="1" customHeight="1" x14ac:dyDescent="0.2"/>
    <row r="68" spans="1:81" hidden="1" x14ac:dyDescent="0.2"/>
    <row r="69" spans="1:81" hidden="1" x14ac:dyDescent="0.2"/>
    <row r="70" spans="1:81" s="53" customFormat="1" ht="15.75" hidden="1" x14ac:dyDescent="0.25">
      <c r="A70" s="53" t="s">
        <v>108</v>
      </c>
      <c r="S70" s="370" t="s">
        <v>380</v>
      </c>
      <c r="T70" s="370"/>
      <c r="U70" s="370"/>
      <c r="V70" s="370"/>
      <c r="W70" s="370"/>
      <c r="X70" s="370"/>
      <c r="Y70" s="370"/>
      <c r="Z70" s="370"/>
      <c r="AA70" s="370"/>
      <c r="AB70" s="370"/>
      <c r="AC70" s="370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370"/>
      <c r="AO70" s="370"/>
      <c r="AP70" s="370"/>
      <c r="AQ70" s="370"/>
      <c r="AR70" s="370"/>
      <c r="AS70" s="370"/>
      <c r="AT70" s="370"/>
      <c r="AU70" s="370"/>
      <c r="AV70" s="370"/>
      <c r="AW70" s="370"/>
      <c r="AX70" s="370"/>
      <c r="AY70" s="370"/>
      <c r="AZ70" s="370"/>
      <c r="BA70" s="370"/>
      <c r="BB70" s="370"/>
      <c r="BC70" s="370"/>
      <c r="BD70" s="370"/>
      <c r="BE70" s="370"/>
      <c r="BF70" s="370"/>
      <c r="BG70" s="370"/>
      <c r="BH70" s="370"/>
      <c r="BI70" s="370"/>
      <c r="BJ70" s="370"/>
      <c r="BK70" s="370"/>
      <c r="BL70" s="370"/>
      <c r="BM70" s="370"/>
      <c r="BN70" s="370"/>
      <c r="BO70" s="370"/>
      <c r="BP70" s="370"/>
      <c r="BQ70" s="370"/>
      <c r="BR70" s="370"/>
      <c r="BS70" s="370"/>
      <c r="BT70" s="370"/>
      <c r="BU70" s="370"/>
      <c r="BV70" s="370"/>
      <c r="BW70" s="370"/>
      <c r="BX70" s="370"/>
      <c r="BY70" s="370"/>
      <c r="BZ70" s="370"/>
      <c r="CA70" s="370"/>
      <c r="CB70" s="370"/>
    </row>
    <row r="71" spans="1:81" s="23" customFormat="1" ht="9.75" hidden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</row>
    <row r="72" spans="1:81" hidden="1" x14ac:dyDescent="0.2">
      <c r="A72" s="266" t="s">
        <v>110</v>
      </c>
      <c r="B72" s="267"/>
      <c r="C72" s="267"/>
      <c r="D72" s="268"/>
      <c r="E72" s="266" t="s">
        <v>117</v>
      </c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8"/>
      <c r="AS72" s="266" t="s">
        <v>119</v>
      </c>
      <c r="AT72" s="267"/>
      <c r="AU72" s="267"/>
      <c r="AV72" s="267"/>
      <c r="AW72" s="267"/>
      <c r="AX72" s="267"/>
      <c r="AY72" s="267"/>
      <c r="AZ72" s="267"/>
      <c r="BA72" s="267"/>
      <c r="BB72" s="268"/>
      <c r="BC72" s="266" t="s">
        <v>195</v>
      </c>
      <c r="BD72" s="267"/>
      <c r="BE72" s="267"/>
      <c r="BF72" s="267"/>
      <c r="BG72" s="267"/>
      <c r="BH72" s="267"/>
      <c r="BI72" s="267"/>
      <c r="BJ72" s="267"/>
      <c r="BK72" s="267"/>
      <c r="BL72" s="267"/>
      <c r="BM72" s="268"/>
      <c r="BN72" s="266" t="s">
        <v>120</v>
      </c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  <c r="CA72" s="267"/>
      <c r="CB72" s="268"/>
    </row>
    <row r="73" spans="1:81" hidden="1" x14ac:dyDescent="0.2">
      <c r="A73" s="262" t="s">
        <v>111</v>
      </c>
      <c r="B73" s="263"/>
      <c r="C73" s="263"/>
      <c r="D73" s="264"/>
      <c r="E73" s="262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4"/>
      <c r="AS73" s="262"/>
      <c r="AT73" s="263"/>
      <c r="AU73" s="263"/>
      <c r="AV73" s="263"/>
      <c r="AW73" s="263"/>
      <c r="AX73" s="263"/>
      <c r="AY73" s="263"/>
      <c r="AZ73" s="263"/>
      <c r="BA73" s="263"/>
      <c r="BB73" s="264"/>
      <c r="BC73" s="262" t="s">
        <v>196</v>
      </c>
      <c r="BD73" s="263"/>
      <c r="BE73" s="263"/>
      <c r="BF73" s="263"/>
      <c r="BG73" s="263"/>
      <c r="BH73" s="263"/>
      <c r="BI73" s="263"/>
      <c r="BJ73" s="263"/>
      <c r="BK73" s="263"/>
      <c r="BL73" s="263"/>
      <c r="BM73" s="264"/>
      <c r="BN73" s="262" t="s">
        <v>197</v>
      </c>
      <c r="BO73" s="263"/>
      <c r="BP73" s="263"/>
      <c r="BQ73" s="263"/>
      <c r="BR73" s="263"/>
      <c r="BS73" s="263"/>
      <c r="BT73" s="263"/>
      <c r="BU73" s="263"/>
      <c r="BV73" s="263"/>
      <c r="BW73" s="263"/>
      <c r="BX73" s="263"/>
      <c r="BY73" s="263"/>
      <c r="BZ73" s="263"/>
      <c r="CA73" s="263"/>
      <c r="CB73" s="264"/>
    </row>
    <row r="74" spans="1:81" hidden="1" x14ac:dyDescent="0.2">
      <c r="A74" s="269"/>
      <c r="B74" s="270"/>
      <c r="C74" s="270"/>
      <c r="D74" s="271"/>
      <c r="E74" s="269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1"/>
      <c r="AS74" s="269"/>
      <c r="AT74" s="270"/>
      <c r="AU74" s="270"/>
      <c r="AV74" s="270"/>
      <c r="AW74" s="270"/>
      <c r="AX74" s="270"/>
      <c r="AY74" s="270"/>
      <c r="AZ74" s="270"/>
      <c r="BA74" s="270"/>
      <c r="BB74" s="271"/>
      <c r="BC74" s="269" t="s">
        <v>127</v>
      </c>
      <c r="BD74" s="270"/>
      <c r="BE74" s="270"/>
      <c r="BF74" s="270"/>
      <c r="BG74" s="270"/>
      <c r="BH74" s="270"/>
      <c r="BI74" s="270"/>
      <c r="BJ74" s="270"/>
      <c r="BK74" s="270"/>
      <c r="BL74" s="270"/>
      <c r="BM74" s="271"/>
      <c r="BN74" s="269"/>
      <c r="BO74" s="270"/>
      <c r="BP74" s="270"/>
      <c r="BQ74" s="270"/>
      <c r="BR74" s="270"/>
      <c r="BS74" s="270"/>
      <c r="BT74" s="270"/>
      <c r="BU74" s="270"/>
      <c r="BV74" s="270"/>
      <c r="BW74" s="270"/>
      <c r="BX74" s="270"/>
      <c r="BY74" s="270"/>
      <c r="BZ74" s="270"/>
      <c r="CA74" s="270"/>
      <c r="CB74" s="271"/>
    </row>
    <row r="75" spans="1:81" hidden="1" x14ac:dyDescent="0.2">
      <c r="A75" s="290"/>
      <c r="B75" s="291"/>
      <c r="C75" s="291"/>
      <c r="D75" s="292"/>
      <c r="E75" s="290">
        <v>1</v>
      </c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2"/>
      <c r="AS75" s="290">
        <v>2</v>
      </c>
      <c r="AT75" s="291"/>
      <c r="AU75" s="291"/>
      <c r="AV75" s="291"/>
      <c r="AW75" s="291"/>
      <c r="AX75" s="291"/>
      <c r="AY75" s="291"/>
      <c r="AZ75" s="291"/>
      <c r="BA75" s="291"/>
      <c r="BB75" s="292"/>
      <c r="BC75" s="290">
        <v>3</v>
      </c>
      <c r="BD75" s="291"/>
      <c r="BE75" s="291"/>
      <c r="BF75" s="291"/>
      <c r="BG75" s="291"/>
      <c r="BH75" s="291"/>
      <c r="BI75" s="291"/>
      <c r="BJ75" s="291"/>
      <c r="BK75" s="291"/>
      <c r="BL75" s="291"/>
      <c r="BM75" s="292"/>
      <c r="BN75" s="290">
        <v>4</v>
      </c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2"/>
    </row>
    <row r="76" spans="1:81" hidden="1" x14ac:dyDescent="0.2">
      <c r="A76" s="319">
        <v>1</v>
      </c>
      <c r="B76" s="320"/>
      <c r="C76" s="320"/>
      <c r="D76" s="321"/>
      <c r="E76" s="404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  <c r="T76" s="446"/>
      <c r="U76" s="446"/>
      <c r="V76" s="446"/>
      <c r="W76" s="446"/>
      <c r="X76" s="446"/>
      <c r="Y76" s="446"/>
      <c r="Z76" s="446"/>
      <c r="AA76" s="446"/>
      <c r="AB76" s="446"/>
      <c r="AC76" s="446"/>
      <c r="AD76" s="446"/>
      <c r="AE76" s="446"/>
      <c r="AF76" s="446"/>
      <c r="AG76" s="446"/>
      <c r="AH76" s="446"/>
      <c r="AI76" s="446"/>
      <c r="AJ76" s="446"/>
      <c r="AK76" s="446"/>
      <c r="AL76" s="446"/>
      <c r="AM76" s="446"/>
      <c r="AN76" s="446"/>
      <c r="AO76" s="446"/>
      <c r="AP76" s="446"/>
      <c r="AQ76" s="446"/>
      <c r="AR76" s="447"/>
      <c r="AS76" s="281"/>
      <c r="AT76" s="282"/>
      <c r="AU76" s="282"/>
      <c r="AV76" s="282"/>
      <c r="AW76" s="282"/>
      <c r="AX76" s="282"/>
      <c r="AY76" s="282"/>
      <c r="AZ76" s="282"/>
      <c r="BA76" s="282"/>
      <c r="BB76" s="283"/>
      <c r="BC76" s="436"/>
      <c r="BD76" s="448"/>
      <c r="BE76" s="448"/>
      <c r="BF76" s="448"/>
      <c r="BG76" s="448"/>
      <c r="BH76" s="448"/>
      <c r="BI76" s="448"/>
      <c r="BJ76" s="448"/>
      <c r="BK76" s="448"/>
      <c r="BL76" s="448"/>
      <c r="BM76" s="449"/>
      <c r="BN76" s="450"/>
      <c r="BO76" s="451"/>
      <c r="BP76" s="451"/>
      <c r="BQ76" s="451"/>
      <c r="BR76" s="451"/>
      <c r="BS76" s="451"/>
      <c r="BT76" s="451"/>
      <c r="BU76" s="451"/>
      <c r="BV76" s="451"/>
      <c r="BW76" s="451"/>
      <c r="BX76" s="451"/>
      <c r="BY76" s="451"/>
      <c r="BZ76" s="451"/>
      <c r="CA76" s="451"/>
      <c r="CB76" s="452"/>
    </row>
    <row r="77" spans="1:81" hidden="1" x14ac:dyDescent="0.2">
      <c r="A77" s="319">
        <v>2</v>
      </c>
      <c r="B77" s="320"/>
      <c r="C77" s="320"/>
      <c r="D77" s="321"/>
      <c r="E77" s="404"/>
      <c r="F77" s="446"/>
      <c r="G77" s="446"/>
      <c r="H77" s="446"/>
      <c r="I77" s="446"/>
      <c r="J77" s="446"/>
      <c r="K77" s="446"/>
      <c r="L77" s="446"/>
      <c r="M77" s="446"/>
      <c r="N77" s="446"/>
      <c r="O77" s="446"/>
      <c r="P77" s="446"/>
      <c r="Q77" s="446"/>
      <c r="R77" s="446"/>
      <c r="S77" s="446"/>
      <c r="T77" s="446"/>
      <c r="U77" s="446"/>
      <c r="V77" s="446"/>
      <c r="W77" s="446"/>
      <c r="X77" s="446"/>
      <c r="Y77" s="446"/>
      <c r="Z77" s="446"/>
      <c r="AA77" s="446"/>
      <c r="AB77" s="446"/>
      <c r="AC77" s="446"/>
      <c r="AD77" s="446"/>
      <c r="AE77" s="446"/>
      <c r="AF77" s="446"/>
      <c r="AG77" s="446"/>
      <c r="AH77" s="446"/>
      <c r="AI77" s="446"/>
      <c r="AJ77" s="446"/>
      <c r="AK77" s="446"/>
      <c r="AL77" s="446"/>
      <c r="AM77" s="446"/>
      <c r="AN77" s="446"/>
      <c r="AO77" s="446"/>
      <c r="AP77" s="446"/>
      <c r="AQ77" s="446"/>
      <c r="AR77" s="447"/>
      <c r="AS77" s="281"/>
      <c r="AT77" s="282"/>
      <c r="AU77" s="282"/>
      <c r="AV77" s="282"/>
      <c r="AW77" s="282"/>
      <c r="AX77" s="282"/>
      <c r="AY77" s="282"/>
      <c r="AZ77" s="282"/>
      <c r="BA77" s="282"/>
      <c r="BB77" s="283"/>
      <c r="BC77" s="436"/>
      <c r="BD77" s="448"/>
      <c r="BE77" s="448"/>
      <c r="BF77" s="448"/>
      <c r="BG77" s="448"/>
      <c r="BH77" s="448"/>
      <c r="BI77" s="448"/>
      <c r="BJ77" s="448"/>
      <c r="BK77" s="448"/>
      <c r="BL77" s="448"/>
      <c r="BM77" s="449"/>
      <c r="BN77" s="450"/>
      <c r="BO77" s="451"/>
      <c r="BP77" s="451"/>
      <c r="BQ77" s="451"/>
      <c r="BR77" s="451"/>
      <c r="BS77" s="451"/>
      <c r="BT77" s="451"/>
      <c r="BU77" s="451"/>
      <c r="BV77" s="451"/>
      <c r="BW77" s="451"/>
      <c r="BX77" s="451"/>
      <c r="BY77" s="451"/>
      <c r="BZ77" s="451"/>
      <c r="CA77" s="451"/>
      <c r="CB77" s="452"/>
    </row>
    <row r="78" spans="1:81" hidden="1" x14ac:dyDescent="0.2">
      <c r="A78" s="319"/>
      <c r="B78" s="320"/>
      <c r="C78" s="320"/>
      <c r="D78" s="321"/>
      <c r="E78" s="305" t="s">
        <v>115</v>
      </c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7"/>
      <c r="AS78" s="352" t="s">
        <v>22</v>
      </c>
      <c r="AT78" s="353"/>
      <c r="AU78" s="353"/>
      <c r="AV78" s="353"/>
      <c r="AW78" s="353"/>
      <c r="AX78" s="353"/>
      <c r="AY78" s="353"/>
      <c r="AZ78" s="353"/>
      <c r="BA78" s="353"/>
      <c r="BB78" s="354"/>
      <c r="BC78" s="352" t="s">
        <v>22</v>
      </c>
      <c r="BD78" s="353"/>
      <c r="BE78" s="353"/>
      <c r="BF78" s="353"/>
      <c r="BG78" s="353"/>
      <c r="BH78" s="353"/>
      <c r="BI78" s="353"/>
      <c r="BJ78" s="353"/>
      <c r="BK78" s="353"/>
      <c r="BL78" s="353"/>
      <c r="BM78" s="354"/>
      <c r="BN78" s="443">
        <f>SUM(BN76:CB77)</f>
        <v>0</v>
      </c>
      <c r="BO78" s="444"/>
      <c r="BP78" s="444"/>
      <c r="BQ78" s="444"/>
      <c r="BR78" s="444"/>
      <c r="BS78" s="444"/>
      <c r="BT78" s="444"/>
      <c r="BU78" s="444"/>
      <c r="BV78" s="444"/>
      <c r="BW78" s="444"/>
      <c r="BX78" s="444"/>
      <c r="BY78" s="444"/>
      <c r="BZ78" s="444"/>
      <c r="CA78" s="444"/>
      <c r="CB78" s="445"/>
      <c r="CC78" s="159"/>
    </row>
    <row r="79" spans="1:81" hidden="1" x14ac:dyDescent="0.2"/>
    <row r="80" spans="1:81" s="108" customFormat="1" ht="15.75" hidden="1" x14ac:dyDescent="0.25">
      <c r="A80" s="108" t="s">
        <v>108</v>
      </c>
      <c r="S80" s="370" t="s">
        <v>381</v>
      </c>
      <c r="T80" s="370"/>
      <c r="U80" s="370"/>
      <c r="V80" s="370"/>
      <c r="W80" s="370"/>
      <c r="X80" s="370"/>
      <c r="Y80" s="370"/>
      <c r="Z80" s="370"/>
      <c r="AA80" s="370"/>
      <c r="AB80" s="370"/>
      <c r="AC80" s="370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370"/>
      <c r="AO80" s="370"/>
      <c r="AP80" s="370"/>
      <c r="AQ80" s="370"/>
      <c r="AR80" s="370"/>
      <c r="AS80" s="370"/>
      <c r="AT80" s="370"/>
      <c r="AU80" s="370"/>
      <c r="AV80" s="370"/>
      <c r="AW80" s="370"/>
      <c r="AX80" s="370"/>
      <c r="AY80" s="370"/>
      <c r="AZ80" s="370"/>
      <c r="BA80" s="370"/>
      <c r="BB80" s="370"/>
      <c r="BC80" s="370"/>
      <c r="BD80" s="370"/>
      <c r="BE80" s="370"/>
      <c r="BF80" s="370"/>
      <c r="BG80" s="370"/>
      <c r="BH80" s="370"/>
      <c r="BI80" s="370"/>
      <c r="BJ80" s="370"/>
      <c r="BK80" s="370"/>
      <c r="BL80" s="370"/>
      <c r="BM80" s="370"/>
      <c r="BN80" s="370"/>
      <c r="BO80" s="370"/>
      <c r="BP80" s="370"/>
      <c r="BQ80" s="370"/>
      <c r="BR80" s="370"/>
      <c r="BS80" s="370"/>
      <c r="BT80" s="370"/>
      <c r="BU80" s="370"/>
      <c r="BV80" s="370"/>
      <c r="BW80" s="370"/>
      <c r="BX80" s="370"/>
      <c r="BY80" s="370"/>
      <c r="BZ80" s="370"/>
      <c r="CA80" s="370"/>
      <c r="CB80" s="370"/>
    </row>
    <row r="81" spans="1:81" s="23" customFormat="1" ht="9.75" hidden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</row>
    <row r="82" spans="1:81" hidden="1" x14ac:dyDescent="0.2">
      <c r="A82" s="266" t="s">
        <v>110</v>
      </c>
      <c r="B82" s="267"/>
      <c r="C82" s="267"/>
      <c r="D82" s="268"/>
      <c r="E82" s="266" t="s">
        <v>117</v>
      </c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8"/>
      <c r="AS82" s="266" t="s">
        <v>119</v>
      </c>
      <c r="AT82" s="267"/>
      <c r="AU82" s="267"/>
      <c r="AV82" s="267"/>
      <c r="AW82" s="267"/>
      <c r="AX82" s="267"/>
      <c r="AY82" s="267"/>
      <c r="AZ82" s="267"/>
      <c r="BA82" s="267"/>
      <c r="BB82" s="268"/>
      <c r="BC82" s="266" t="s">
        <v>195</v>
      </c>
      <c r="BD82" s="267"/>
      <c r="BE82" s="267"/>
      <c r="BF82" s="267"/>
      <c r="BG82" s="267"/>
      <c r="BH82" s="267"/>
      <c r="BI82" s="267"/>
      <c r="BJ82" s="267"/>
      <c r="BK82" s="267"/>
      <c r="BL82" s="267"/>
      <c r="BM82" s="268"/>
      <c r="BN82" s="266" t="s">
        <v>120</v>
      </c>
      <c r="BO82" s="267"/>
      <c r="BP82" s="267"/>
      <c r="BQ82" s="267"/>
      <c r="BR82" s="267"/>
      <c r="BS82" s="267"/>
      <c r="BT82" s="267"/>
      <c r="BU82" s="267"/>
      <c r="BV82" s="267"/>
      <c r="BW82" s="267"/>
      <c r="BX82" s="267"/>
      <c r="BY82" s="267"/>
      <c r="BZ82" s="267"/>
      <c r="CA82" s="267"/>
      <c r="CB82" s="268"/>
    </row>
    <row r="83" spans="1:81" hidden="1" x14ac:dyDescent="0.2">
      <c r="A83" s="262" t="s">
        <v>111</v>
      </c>
      <c r="B83" s="263"/>
      <c r="C83" s="263"/>
      <c r="D83" s="264"/>
      <c r="E83" s="262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4"/>
      <c r="AS83" s="262"/>
      <c r="AT83" s="263"/>
      <c r="AU83" s="263"/>
      <c r="AV83" s="263"/>
      <c r="AW83" s="263"/>
      <c r="AX83" s="263"/>
      <c r="AY83" s="263"/>
      <c r="AZ83" s="263"/>
      <c r="BA83" s="263"/>
      <c r="BB83" s="264"/>
      <c r="BC83" s="262" t="s">
        <v>196</v>
      </c>
      <c r="BD83" s="263"/>
      <c r="BE83" s="263"/>
      <c r="BF83" s="263"/>
      <c r="BG83" s="263"/>
      <c r="BH83" s="263"/>
      <c r="BI83" s="263"/>
      <c r="BJ83" s="263"/>
      <c r="BK83" s="263"/>
      <c r="BL83" s="263"/>
      <c r="BM83" s="264"/>
      <c r="BN83" s="262" t="s">
        <v>197</v>
      </c>
      <c r="BO83" s="263"/>
      <c r="BP83" s="263"/>
      <c r="BQ83" s="263"/>
      <c r="BR83" s="263"/>
      <c r="BS83" s="263"/>
      <c r="BT83" s="263"/>
      <c r="BU83" s="263"/>
      <c r="BV83" s="263"/>
      <c r="BW83" s="263"/>
      <c r="BX83" s="263"/>
      <c r="BY83" s="263"/>
      <c r="BZ83" s="263"/>
      <c r="CA83" s="263"/>
      <c r="CB83" s="264"/>
    </row>
    <row r="84" spans="1:81" hidden="1" x14ac:dyDescent="0.2">
      <c r="A84" s="269"/>
      <c r="B84" s="270"/>
      <c r="C84" s="270"/>
      <c r="D84" s="271"/>
      <c r="E84" s="269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71"/>
      <c r="AS84" s="269"/>
      <c r="AT84" s="270"/>
      <c r="AU84" s="270"/>
      <c r="AV84" s="270"/>
      <c r="AW84" s="270"/>
      <c r="AX84" s="270"/>
      <c r="AY84" s="270"/>
      <c r="AZ84" s="270"/>
      <c r="BA84" s="270"/>
      <c r="BB84" s="271"/>
      <c r="BC84" s="269" t="s">
        <v>127</v>
      </c>
      <c r="BD84" s="270"/>
      <c r="BE84" s="270"/>
      <c r="BF84" s="270"/>
      <c r="BG84" s="270"/>
      <c r="BH84" s="270"/>
      <c r="BI84" s="270"/>
      <c r="BJ84" s="270"/>
      <c r="BK84" s="270"/>
      <c r="BL84" s="270"/>
      <c r="BM84" s="271"/>
      <c r="BN84" s="269"/>
      <c r="BO84" s="270"/>
      <c r="BP84" s="270"/>
      <c r="BQ84" s="270"/>
      <c r="BR84" s="270"/>
      <c r="BS84" s="270"/>
      <c r="BT84" s="270"/>
      <c r="BU84" s="270"/>
      <c r="BV84" s="270"/>
      <c r="BW84" s="270"/>
      <c r="BX84" s="270"/>
      <c r="BY84" s="270"/>
      <c r="BZ84" s="270"/>
      <c r="CA84" s="270"/>
      <c r="CB84" s="271"/>
    </row>
    <row r="85" spans="1:81" hidden="1" x14ac:dyDescent="0.2">
      <c r="A85" s="290"/>
      <c r="B85" s="291"/>
      <c r="C85" s="291"/>
      <c r="D85" s="292"/>
      <c r="E85" s="290">
        <v>1</v>
      </c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2"/>
      <c r="AS85" s="290">
        <v>2</v>
      </c>
      <c r="AT85" s="291"/>
      <c r="AU85" s="291"/>
      <c r="AV85" s="291"/>
      <c r="AW85" s="291"/>
      <c r="AX85" s="291"/>
      <c r="AY85" s="291"/>
      <c r="AZ85" s="291"/>
      <c r="BA85" s="291"/>
      <c r="BB85" s="292"/>
      <c r="BC85" s="290">
        <v>3</v>
      </c>
      <c r="BD85" s="291"/>
      <c r="BE85" s="291"/>
      <c r="BF85" s="291"/>
      <c r="BG85" s="291"/>
      <c r="BH85" s="291"/>
      <c r="BI85" s="291"/>
      <c r="BJ85" s="291"/>
      <c r="BK85" s="291"/>
      <c r="BL85" s="291"/>
      <c r="BM85" s="292"/>
      <c r="BN85" s="290">
        <v>4</v>
      </c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2"/>
    </row>
    <row r="86" spans="1:81" hidden="1" x14ac:dyDescent="0.2">
      <c r="A86" s="319">
        <v>1</v>
      </c>
      <c r="B86" s="320"/>
      <c r="C86" s="320"/>
      <c r="D86" s="321"/>
      <c r="E86" s="404"/>
      <c r="F86" s="446"/>
      <c r="G86" s="446"/>
      <c r="H86" s="446"/>
      <c r="I86" s="446"/>
      <c r="J86" s="446"/>
      <c r="K86" s="446"/>
      <c r="L86" s="446"/>
      <c r="M86" s="446"/>
      <c r="N86" s="446"/>
      <c r="O86" s="446"/>
      <c r="P86" s="446"/>
      <c r="Q86" s="446"/>
      <c r="R86" s="446"/>
      <c r="S86" s="446"/>
      <c r="T86" s="446"/>
      <c r="U86" s="446"/>
      <c r="V86" s="446"/>
      <c r="W86" s="446"/>
      <c r="X86" s="446"/>
      <c r="Y86" s="446"/>
      <c r="Z86" s="446"/>
      <c r="AA86" s="446"/>
      <c r="AB86" s="446"/>
      <c r="AC86" s="446"/>
      <c r="AD86" s="446"/>
      <c r="AE86" s="446"/>
      <c r="AF86" s="446"/>
      <c r="AG86" s="446"/>
      <c r="AH86" s="446"/>
      <c r="AI86" s="446"/>
      <c r="AJ86" s="446"/>
      <c r="AK86" s="446"/>
      <c r="AL86" s="446"/>
      <c r="AM86" s="446"/>
      <c r="AN86" s="446"/>
      <c r="AO86" s="446"/>
      <c r="AP86" s="446"/>
      <c r="AQ86" s="446"/>
      <c r="AR86" s="447"/>
      <c r="AS86" s="281"/>
      <c r="AT86" s="282"/>
      <c r="AU86" s="282"/>
      <c r="AV86" s="282"/>
      <c r="AW86" s="282"/>
      <c r="AX86" s="282"/>
      <c r="AY86" s="282"/>
      <c r="AZ86" s="282"/>
      <c r="BA86" s="282"/>
      <c r="BB86" s="283"/>
      <c r="BC86" s="436"/>
      <c r="BD86" s="448"/>
      <c r="BE86" s="448"/>
      <c r="BF86" s="448"/>
      <c r="BG86" s="448"/>
      <c r="BH86" s="448"/>
      <c r="BI86" s="448"/>
      <c r="BJ86" s="448"/>
      <c r="BK86" s="448"/>
      <c r="BL86" s="448"/>
      <c r="BM86" s="449"/>
      <c r="BN86" s="450"/>
      <c r="BO86" s="451"/>
      <c r="BP86" s="451"/>
      <c r="BQ86" s="451"/>
      <c r="BR86" s="451"/>
      <c r="BS86" s="451"/>
      <c r="BT86" s="451"/>
      <c r="BU86" s="451"/>
      <c r="BV86" s="451"/>
      <c r="BW86" s="451"/>
      <c r="BX86" s="451"/>
      <c r="BY86" s="451"/>
      <c r="BZ86" s="451"/>
      <c r="CA86" s="451"/>
      <c r="CB86" s="452"/>
    </row>
    <row r="87" spans="1:81" hidden="1" x14ac:dyDescent="0.2">
      <c r="A87" s="319">
        <v>2</v>
      </c>
      <c r="B87" s="320"/>
      <c r="C87" s="320"/>
      <c r="D87" s="321"/>
      <c r="E87" s="404"/>
      <c r="F87" s="446"/>
      <c r="G87" s="446"/>
      <c r="H87" s="446"/>
      <c r="I87" s="446"/>
      <c r="J87" s="446"/>
      <c r="K87" s="446"/>
      <c r="L87" s="446"/>
      <c r="M87" s="446"/>
      <c r="N87" s="446"/>
      <c r="O87" s="446"/>
      <c r="P87" s="446"/>
      <c r="Q87" s="446"/>
      <c r="R87" s="446"/>
      <c r="S87" s="446"/>
      <c r="T87" s="446"/>
      <c r="U87" s="446"/>
      <c r="V87" s="446"/>
      <c r="W87" s="446"/>
      <c r="X87" s="446"/>
      <c r="Y87" s="446"/>
      <c r="Z87" s="446"/>
      <c r="AA87" s="446"/>
      <c r="AB87" s="446"/>
      <c r="AC87" s="446"/>
      <c r="AD87" s="446"/>
      <c r="AE87" s="446"/>
      <c r="AF87" s="446"/>
      <c r="AG87" s="446"/>
      <c r="AH87" s="446"/>
      <c r="AI87" s="446"/>
      <c r="AJ87" s="446"/>
      <c r="AK87" s="446"/>
      <c r="AL87" s="446"/>
      <c r="AM87" s="446"/>
      <c r="AN87" s="446"/>
      <c r="AO87" s="446"/>
      <c r="AP87" s="446"/>
      <c r="AQ87" s="446"/>
      <c r="AR87" s="447"/>
      <c r="AS87" s="281"/>
      <c r="AT87" s="282"/>
      <c r="AU87" s="282"/>
      <c r="AV87" s="282"/>
      <c r="AW87" s="282"/>
      <c r="AX87" s="282"/>
      <c r="AY87" s="282"/>
      <c r="AZ87" s="282"/>
      <c r="BA87" s="282"/>
      <c r="BB87" s="283"/>
      <c r="BC87" s="436"/>
      <c r="BD87" s="448"/>
      <c r="BE87" s="448"/>
      <c r="BF87" s="448"/>
      <c r="BG87" s="448"/>
      <c r="BH87" s="448"/>
      <c r="BI87" s="448"/>
      <c r="BJ87" s="448"/>
      <c r="BK87" s="448"/>
      <c r="BL87" s="448"/>
      <c r="BM87" s="449"/>
      <c r="BN87" s="450"/>
      <c r="BO87" s="451"/>
      <c r="BP87" s="451"/>
      <c r="BQ87" s="451"/>
      <c r="BR87" s="451"/>
      <c r="BS87" s="451"/>
      <c r="BT87" s="451"/>
      <c r="BU87" s="451"/>
      <c r="BV87" s="451"/>
      <c r="BW87" s="451"/>
      <c r="BX87" s="451"/>
      <c r="BY87" s="451"/>
      <c r="BZ87" s="451"/>
      <c r="CA87" s="451"/>
      <c r="CB87" s="452"/>
    </row>
    <row r="88" spans="1:81" hidden="1" x14ac:dyDescent="0.2">
      <c r="A88" s="319"/>
      <c r="B88" s="320"/>
      <c r="C88" s="320"/>
      <c r="D88" s="321"/>
      <c r="E88" s="305" t="s">
        <v>115</v>
      </c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7"/>
      <c r="AS88" s="352" t="s">
        <v>22</v>
      </c>
      <c r="AT88" s="353"/>
      <c r="AU88" s="353"/>
      <c r="AV88" s="353"/>
      <c r="AW88" s="353"/>
      <c r="AX88" s="353"/>
      <c r="AY88" s="353"/>
      <c r="AZ88" s="353"/>
      <c r="BA88" s="353"/>
      <c r="BB88" s="354"/>
      <c r="BC88" s="352" t="s">
        <v>22</v>
      </c>
      <c r="BD88" s="353"/>
      <c r="BE88" s="353"/>
      <c r="BF88" s="353"/>
      <c r="BG88" s="353"/>
      <c r="BH88" s="353"/>
      <c r="BI88" s="353"/>
      <c r="BJ88" s="353"/>
      <c r="BK88" s="353"/>
      <c r="BL88" s="353"/>
      <c r="BM88" s="354"/>
      <c r="BN88" s="443">
        <f>SUM(BN86:CB87)</f>
        <v>0</v>
      </c>
      <c r="BO88" s="444"/>
      <c r="BP88" s="444"/>
      <c r="BQ88" s="444"/>
      <c r="BR88" s="444"/>
      <c r="BS88" s="444"/>
      <c r="BT88" s="444"/>
      <c r="BU88" s="444"/>
      <c r="BV88" s="444"/>
      <c r="BW88" s="444"/>
      <c r="BX88" s="444"/>
      <c r="BY88" s="444"/>
      <c r="BZ88" s="444"/>
      <c r="CA88" s="444"/>
      <c r="CB88" s="445"/>
      <c r="CC88" s="159"/>
    </row>
    <row r="89" spans="1:81" hidden="1" x14ac:dyDescent="0.2"/>
    <row r="90" spans="1:81" s="53" customFormat="1" ht="15.75" hidden="1" x14ac:dyDescent="0.25">
      <c r="A90" s="53" t="s">
        <v>108</v>
      </c>
      <c r="S90" s="370" t="s">
        <v>382</v>
      </c>
      <c r="T90" s="370"/>
      <c r="U90" s="370"/>
      <c r="V90" s="370"/>
      <c r="W90" s="370"/>
      <c r="X90" s="370"/>
      <c r="Y90" s="370"/>
      <c r="Z90" s="370"/>
      <c r="AA90" s="370"/>
      <c r="AB90" s="370"/>
      <c r="AC90" s="370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370"/>
      <c r="AO90" s="370"/>
      <c r="AP90" s="370"/>
      <c r="AQ90" s="370"/>
      <c r="AR90" s="370"/>
      <c r="AS90" s="370"/>
      <c r="AT90" s="370"/>
      <c r="AU90" s="370"/>
      <c r="AV90" s="370"/>
      <c r="AW90" s="370"/>
      <c r="AX90" s="370"/>
      <c r="AY90" s="370"/>
      <c r="AZ90" s="370"/>
      <c r="BA90" s="370"/>
      <c r="BB90" s="370"/>
      <c r="BC90" s="370"/>
      <c r="BD90" s="370"/>
      <c r="BE90" s="370"/>
      <c r="BF90" s="370"/>
      <c r="BG90" s="370"/>
      <c r="BH90" s="370"/>
      <c r="BI90" s="370"/>
      <c r="BJ90" s="370"/>
      <c r="BK90" s="370"/>
      <c r="BL90" s="370"/>
      <c r="BM90" s="370"/>
      <c r="BN90" s="370"/>
      <c r="BO90" s="370"/>
      <c r="BP90" s="370"/>
      <c r="BQ90" s="370"/>
      <c r="BR90" s="370"/>
      <c r="BS90" s="370"/>
      <c r="BT90" s="370"/>
      <c r="BU90" s="370"/>
      <c r="BV90" s="370"/>
      <c r="BW90" s="370"/>
      <c r="BX90" s="370"/>
      <c r="BY90" s="370"/>
      <c r="BZ90" s="370"/>
      <c r="CA90" s="370"/>
      <c r="CB90" s="370"/>
    </row>
    <row r="91" spans="1:81" s="23" customFormat="1" ht="9.75" hidden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</row>
    <row r="92" spans="1:81" hidden="1" x14ac:dyDescent="0.2">
      <c r="A92" s="266" t="s">
        <v>110</v>
      </c>
      <c r="B92" s="267"/>
      <c r="C92" s="267"/>
      <c r="D92" s="268"/>
      <c r="E92" s="266" t="s">
        <v>117</v>
      </c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8"/>
      <c r="AS92" s="266" t="s">
        <v>119</v>
      </c>
      <c r="AT92" s="267"/>
      <c r="AU92" s="267"/>
      <c r="AV92" s="267"/>
      <c r="AW92" s="267"/>
      <c r="AX92" s="267"/>
      <c r="AY92" s="267"/>
      <c r="AZ92" s="267"/>
      <c r="BA92" s="267"/>
      <c r="BB92" s="268"/>
      <c r="BC92" s="266" t="s">
        <v>195</v>
      </c>
      <c r="BD92" s="267"/>
      <c r="BE92" s="267"/>
      <c r="BF92" s="267"/>
      <c r="BG92" s="267"/>
      <c r="BH92" s="267"/>
      <c r="BI92" s="267"/>
      <c r="BJ92" s="267"/>
      <c r="BK92" s="267"/>
      <c r="BL92" s="267"/>
      <c r="BM92" s="268"/>
      <c r="BN92" s="266" t="s">
        <v>120</v>
      </c>
      <c r="BO92" s="267"/>
      <c r="BP92" s="267"/>
      <c r="BQ92" s="267"/>
      <c r="BR92" s="267"/>
      <c r="BS92" s="267"/>
      <c r="BT92" s="267"/>
      <c r="BU92" s="267"/>
      <c r="BV92" s="267"/>
      <c r="BW92" s="267"/>
      <c r="BX92" s="267"/>
      <c r="BY92" s="267"/>
      <c r="BZ92" s="267"/>
      <c r="CA92" s="267"/>
      <c r="CB92" s="268"/>
    </row>
    <row r="93" spans="1:81" hidden="1" x14ac:dyDescent="0.2">
      <c r="A93" s="262" t="s">
        <v>111</v>
      </c>
      <c r="B93" s="263"/>
      <c r="C93" s="263"/>
      <c r="D93" s="264"/>
      <c r="E93" s="262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4"/>
      <c r="AS93" s="262"/>
      <c r="AT93" s="263"/>
      <c r="AU93" s="263"/>
      <c r="AV93" s="263"/>
      <c r="AW93" s="263"/>
      <c r="AX93" s="263"/>
      <c r="AY93" s="263"/>
      <c r="AZ93" s="263"/>
      <c r="BA93" s="263"/>
      <c r="BB93" s="264"/>
      <c r="BC93" s="262" t="s">
        <v>196</v>
      </c>
      <c r="BD93" s="263"/>
      <c r="BE93" s="263"/>
      <c r="BF93" s="263"/>
      <c r="BG93" s="263"/>
      <c r="BH93" s="263"/>
      <c r="BI93" s="263"/>
      <c r="BJ93" s="263"/>
      <c r="BK93" s="263"/>
      <c r="BL93" s="263"/>
      <c r="BM93" s="264"/>
      <c r="BN93" s="262" t="s">
        <v>197</v>
      </c>
      <c r="BO93" s="263"/>
      <c r="BP93" s="263"/>
      <c r="BQ93" s="263"/>
      <c r="BR93" s="263"/>
      <c r="BS93" s="263"/>
      <c r="BT93" s="263"/>
      <c r="BU93" s="263"/>
      <c r="BV93" s="263"/>
      <c r="BW93" s="263"/>
      <c r="BX93" s="263"/>
      <c r="BY93" s="263"/>
      <c r="BZ93" s="263"/>
      <c r="CA93" s="263"/>
      <c r="CB93" s="264"/>
    </row>
    <row r="94" spans="1:81" hidden="1" x14ac:dyDescent="0.2">
      <c r="A94" s="262"/>
      <c r="B94" s="263"/>
      <c r="C94" s="263"/>
      <c r="D94" s="264"/>
      <c r="E94" s="262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4"/>
      <c r="AS94" s="262"/>
      <c r="AT94" s="263"/>
      <c r="AU94" s="263"/>
      <c r="AV94" s="263"/>
      <c r="AW94" s="263"/>
      <c r="AX94" s="263"/>
      <c r="AY94" s="263"/>
      <c r="AZ94" s="263"/>
      <c r="BA94" s="263"/>
      <c r="BB94" s="264"/>
      <c r="BC94" s="262" t="s">
        <v>127</v>
      </c>
      <c r="BD94" s="263"/>
      <c r="BE94" s="263"/>
      <c r="BF94" s="263"/>
      <c r="BG94" s="263"/>
      <c r="BH94" s="263"/>
      <c r="BI94" s="263"/>
      <c r="BJ94" s="263"/>
      <c r="BK94" s="263"/>
      <c r="BL94" s="263"/>
      <c r="BM94" s="264"/>
      <c r="BN94" s="262"/>
      <c r="BO94" s="263"/>
      <c r="BP94" s="263"/>
      <c r="BQ94" s="263"/>
      <c r="BR94" s="263"/>
      <c r="BS94" s="263"/>
      <c r="BT94" s="263"/>
      <c r="BU94" s="263"/>
      <c r="BV94" s="263"/>
      <c r="BW94" s="263"/>
      <c r="BX94" s="263"/>
      <c r="BY94" s="263"/>
      <c r="BZ94" s="263"/>
      <c r="CA94" s="263"/>
      <c r="CB94" s="264"/>
    </row>
    <row r="95" spans="1:81" hidden="1" x14ac:dyDescent="0.2">
      <c r="A95" s="290"/>
      <c r="B95" s="291"/>
      <c r="C95" s="291"/>
      <c r="D95" s="292"/>
      <c r="E95" s="290">
        <v>1</v>
      </c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2"/>
      <c r="AS95" s="290">
        <v>2</v>
      </c>
      <c r="AT95" s="291"/>
      <c r="AU95" s="291"/>
      <c r="AV95" s="291"/>
      <c r="AW95" s="291"/>
      <c r="AX95" s="291"/>
      <c r="AY95" s="291"/>
      <c r="AZ95" s="291"/>
      <c r="BA95" s="291"/>
      <c r="BB95" s="292"/>
      <c r="BC95" s="290">
        <v>3</v>
      </c>
      <c r="BD95" s="291"/>
      <c r="BE95" s="291"/>
      <c r="BF95" s="291"/>
      <c r="BG95" s="291"/>
      <c r="BH95" s="291"/>
      <c r="BI95" s="291"/>
      <c r="BJ95" s="291"/>
      <c r="BK95" s="291"/>
      <c r="BL95" s="291"/>
      <c r="BM95" s="292"/>
      <c r="BN95" s="290">
        <v>4</v>
      </c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2"/>
    </row>
    <row r="96" spans="1:81" hidden="1" x14ac:dyDescent="0.2">
      <c r="A96" s="272">
        <v>1</v>
      </c>
      <c r="B96" s="273"/>
      <c r="C96" s="273"/>
      <c r="D96" s="274"/>
      <c r="E96" s="394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4"/>
      <c r="AS96" s="275"/>
      <c r="AT96" s="276"/>
      <c r="AU96" s="276"/>
      <c r="AV96" s="276"/>
      <c r="AW96" s="276"/>
      <c r="AX96" s="276"/>
      <c r="AY96" s="276"/>
      <c r="AZ96" s="276"/>
      <c r="BA96" s="276"/>
      <c r="BB96" s="277"/>
      <c r="BC96" s="440"/>
      <c r="BD96" s="441"/>
      <c r="BE96" s="441"/>
      <c r="BF96" s="441"/>
      <c r="BG96" s="441"/>
      <c r="BH96" s="441"/>
      <c r="BI96" s="441"/>
      <c r="BJ96" s="441"/>
      <c r="BK96" s="441"/>
      <c r="BL96" s="441"/>
      <c r="BM96" s="442"/>
      <c r="BN96" s="437"/>
      <c r="BO96" s="438"/>
      <c r="BP96" s="438"/>
      <c r="BQ96" s="438"/>
      <c r="BR96" s="438"/>
      <c r="BS96" s="438"/>
      <c r="BT96" s="438"/>
      <c r="BU96" s="438"/>
      <c r="BV96" s="438"/>
      <c r="BW96" s="438"/>
      <c r="BX96" s="438"/>
      <c r="BY96" s="438"/>
      <c r="BZ96" s="438"/>
      <c r="CA96" s="438"/>
      <c r="CB96" s="439"/>
    </row>
    <row r="97" spans="1:80" hidden="1" x14ac:dyDescent="0.2">
      <c r="A97" s="272">
        <v>2</v>
      </c>
      <c r="B97" s="273"/>
      <c r="C97" s="273"/>
      <c r="D97" s="274"/>
      <c r="E97" s="394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4"/>
      <c r="AS97" s="275"/>
      <c r="AT97" s="276"/>
      <c r="AU97" s="276"/>
      <c r="AV97" s="276"/>
      <c r="AW97" s="276"/>
      <c r="AX97" s="276"/>
      <c r="AY97" s="276"/>
      <c r="AZ97" s="276"/>
      <c r="BA97" s="276"/>
      <c r="BB97" s="277"/>
      <c r="BC97" s="440"/>
      <c r="BD97" s="441"/>
      <c r="BE97" s="441"/>
      <c r="BF97" s="441"/>
      <c r="BG97" s="441"/>
      <c r="BH97" s="441"/>
      <c r="BI97" s="441"/>
      <c r="BJ97" s="441"/>
      <c r="BK97" s="441"/>
      <c r="BL97" s="441"/>
      <c r="BM97" s="442"/>
      <c r="BN97" s="437"/>
      <c r="BO97" s="438"/>
      <c r="BP97" s="438"/>
      <c r="BQ97" s="438"/>
      <c r="BR97" s="438"/>
      <c r="BS97" s="438"/>
      <c r="BT97" s="438"/>
      <c r="BU97" s="438"/>
      <c r="BV97" s="438"/>
      <c r="BW97" s="438"/>
      <c r="BX97" s="438"/>
      <c r="BY97" s="438"/>
      <c r="BZ97" s="438"/>
      <c r="CA97" s="438"/>
      <c r="CB97" s="439"/>
    </row>
    <row r="98" spans="1:80" hidden="1" x14ac:dyDescent="0.2">
      <c r="A98" s="272"/>
      <c r="B98" s="273"/>
      <c r="C98" s="273"/>
      <c r="D98" s="274"/>
      <c r="E98" s="305" t="s">
        <v>115</v>
      </c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7"/>
      <c r="AS98" s="299" t="s">
        <v>22</v>
      </c>
      <c r="AT98" s="300"/>
      <c r="AU98" s="300"/>
      <c r="AV98" s="300"/>
      <c r="AW98" s="300"/>
      <c r="AX98" s="300"/>
      <c r="AY98" s="300"/>
      <c r="AZ98" s="300"/>
      <c r="BA98" s="300"/>
      <c r="BB98" s="301"/>
      <c r="BC98" s="352" t="s">
        <v>22</v>
      </c>
      <c r="BD98" s="353"/>
      <c r="BE98" s="353"/>
      <c r="BF98" s="353"/>
      <c r="BG98" s="353"/>
      <c r="BH98" s="353"/>
      <c r="BI98" s="353"/>
      <c r="BJ98" s="353"/>
      <c r="BK98" s="353"/>
      <c r="BL98" s="353"/>
      <c r="BM98" s="354"/>
      <c r="BN98" s="411">
        <f>SUM(BN96:CB97)</f>
        <v>0</v>
      </c>
      <c r="BO98" s="412"/>
      <c r="BP98" s="412"/>
      <c r="BQ98" s="412"/>
      <c r="BR98" s="412"/>
      <c r="BS98" s="412"/>
      <c r="BT98" s="412"/>
      <c r="BU98" s="412"/>
      <c r="BV98" s="412"/>
      <c r="BW98" s="412"/>
      <c r="BX98" s="412"/>
      <c r="BY98" s="412"/>
      <c r="BZ98" s="412"/>
      <c r="CA98" s="412"/>
      <c r="CB98" s="413"/>
    </row>
    <row r="99" spans="1:80" hidden="1" x14ac:dyDescent="0.2"/>
    <row r="100" spans="1:80" x14ac:dyDescent="0.2">
      <c r="E100" s="24" t="str">
        <f>'221, 223'!F65</f>
        <v>Директор МОБУООШ №27</v>
      </c>
      <c r="Z100" s="24" t="str">
        <f>'225,226'!AE81</f>
        <v>С.Ю.Гуров</v>
      </c>
    </row>
  </sheetData>
  <mergeCells count="336">
    <mergeCell ref="A88:D88"/>
    <mergeCell ref="E88:AR88"/>
    <mergeCell ref="AS88:BB88"/>
    <mergeCell ref="BC88:BM88"/>
    <mergeCell ref="BN88:CB88"/>
    <mergeCell ref="A86:D86"/>
    <mergeCell ref="E86:AR86"/>
    <mergeCell ref="AS86:BB86"/>
    <mergeCell ref="BC86:BM86"/>
    <mergeCell ref="BN86:CB86"/>
    <mergeCell ref="A87:D87"/>
    <mergeCell ref="E87:AR87"/>
    <mergeCell ref="AS87:BB87"/>
    <mergeCell ref="BC87:BM87"/>
    <mergeCell ref="BN87:CB87"/>
    <mergeCell ref="A84:D84"/>
    <mergeCell ref="E84:AR84"/>
    <mergeCell ref="AS84:BB84"/>
    <mergeCell ref="BC84:BM84"/>
    <mergeCell ref="BN84:CB84"/>
    <mergeCell ref="A85:D85"/>
    <mergeCell ref="E85:AR85"/>
    <mergeCell ref="AS85:BB85"/>
    <mergeCell ref="BC85:BM85"/>
    <mergeCell ref="BN85:CB85"/>
    <mergeCell ref="S80:CB80"/>
    <mergeCell ref="A82:D82"/>
    <mergeCell ref="E82:AR82"/>
    <mergeCell ref="AS82:BB82"/>
    <mergeCell ref="BC82:BM82"/>
    <mergeCell ref="BN82:CB82"/>
    <mergeCell ref="A83:D83"/>
    <mergeCell ref="E83:AR83"/>
    <mergeCell ref="AS83:BB83"/>
    <mergeCell ref="BC83:BM83"/>
    <mergeCell ref="BN83:CB83"/>
    <mergeCell ref="A12:D12"/>
    <mergeCell ref="E12:AR12"/>
    <mergeCell ref="AS12:BB12"/>
    <mergeCell ref="BC12:BM12"/>
    <mergeCell ref="BN12:CB12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  <mergeCell ref="A8:D8"/>
    <mergeCell ref="E8:AR8"/>
    <mergeCell ref="AS8:BB8"/>
    <mergeCell ref="BC8:BM8"/>
    <mergeCell ref="BN8:CB8"/>
    <mergeCell ref="A9:D9"/>
    <mergeCell ref="E9:AR9"/>
    <mergeCell ref="AS9:BB9"/>
    <mergeCell ref="BC9:BM9"/>
    <mergeCell ref="BN9:CB9"/>
    <mergeCell ref="A1:CB1"/>
    <mergeCell ref="A2:CB2"/>
    <mergeCell ref="A22:D22"/>
    <mergeCell ref="BN22:CB22"/>
    <mergeCell ref="A44:D44"/>
    <mergeCell ref="BN44:CB44"/>
    <mergeCell ref="BN39:CB39"/>
    <mergeCell ref="E40:AR40"/>
    <mergeCell ref="AS40:BB40"/>
    <mergeCell ref="BC40:BM40"/>
    <mergeCell ref="AS43:BB43"/>
    <mergeCell ref="BC43:BM43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A7:D7"/>
    <mergeCell ref="E7:AR7"/>
    <mergeCell ref="A42:D42"/>
    <mergeCell ref="BN42:CB42"/>
    <mergeCell ref="A43:D43"/>
    <mergeCell ref="BN43:CB43"/>
    <mergeCell ref="E42:AR42"/>
    <mergeCell ref="AS42:BB42"/>
    <mergeCell ref="BC42:BM42"/>
    <mergeCell ref="E43:AR43"/>
    <mergeCell ref="A48:D48"/>
    <mergeCell ref="BN48:CB48"/>
    <mergeCell ref="S46:CB46"/>
    <mergeCell ref="E48:AR48"/>
    <mergeCell ref="AS48:BB48"/>
    <mergeCell ref="BC48:BM48"/>
    <mergeCell ref="E44:AR44"/>
    <mergeCell ref="AS44:BB44"/>
    <mergeCell ref="BC44:BM44"/>
    <mergeCell ref="A16:D16"/>
    <mergeCell ref="BN16:CB16"/>
    <mergeCell ref="A40:D40"/>
    <mergeCell ref="BN40:CB40"/>
    <mergeCell ref="A37:D37"/>
    <mergeCell ref="E37:AR37"/>
    <mergeCell ref="AS37:BB37"/>
    <mergeCell ref="BC37:BM37"/>
    <mergeCell ref="BN37:CB37"/>
    <mergeCell ref="A38:D38"/>
    <mergeCell ref="E38:AR38"/>
    <mergeCell ref="AS38:BB38"/>
    <mergeCell ref="BC38:BM38"/>
    <mergeCell ref="BN38:CB38"/>
    <mergeCell ref="A39:D39"/>
    <mergeCell ref="E39:AR39"/>
    <mergeCell ref="AS39:BB39"/>
    <mergeCell ref="BC39:BM39"/>
    <mergeCell ref="A17:D17"/>
    <mergeCell ref="E17:AR17"/>
    <mergeCell ref="AS17:BB17"/>
    <mergeCell ref="A21:D21"/>
    <mergeCell ref="A19:D19"/>
    <mergeCell ref="BC19:BM19"/>
    <mergeCell ref="S3:CB3"/>
    <mergeCell ref="S35:CB35"/>
    <mergeCell ref="S14:CB14"/>
    <mergeCell ref="E16:AR16"/>
    <mergeCell ref="AS16:BB16"/>
    <mergeCell ref="BC16:BM16"/>
    <mergeCell ref="AS7:BB7"/>
    <mergeCell ref="BC7:BM7"/>
    <mergeCell ref="BN7:CB7"/>
    <mergeCell ref="E18:AR18"/>
    <mergeCell ref="AS18:BB18"/>
    <mergeCell ref="BC18:BM18"/>
    <mergeCell ref="E22:AR22"/>
    <mergeCell ref="AS22:BB22"/>
    <mergeCell ref="BC22:BM22"/>
    <mergeCell ref="BC17:BM17"/>
    <mergeCell ref="BN17:CB17"/>
    <mergeCell ref="E21:AR21"/>
    <mergeCell ref="AS21:BB21"/>
    <mergeCell ref="BC21:BM21"/>
    <mergeCell ref="BN21:CB21"/>
    <mergeCell ref="BN18:CB18"/>
    <mergeCell ref="E19:AR19"/>
    <mergeCell ref="AS19:BB19"/>
    <mergeCell ref="BC59:BM59"/>
    <mergeCell ref="BN59:CB59"/>
    <mergeCell ref="A63:D63"/>
    <mergeCell ref="E63:AR63"/>
    <mergeCell ref="AS63:BB63"/>
    <mergeCell ref="BC63:BM63"/>
    <mergeCell ref="BN63:CB63"/>
    <mergeCell ref="A60:D60"/>
    <mergeCell ref="E60:AR60"/>
    <mergeCell ref="AS60:BB60"/>
    <mergeCell ref="BC60:BM60"/>
    <mergeCell ref="BN60:CB60"/>
    <mergeCell ref="A61:D61"/>
    <mergeCell ref="E61:AR61"/>
    <mergeCell ref="AS61:BB61"/>
    <mergeCell ref="BC61:BM61"/>
    <mergeCell ref="BN61:CB61"/>
    <mergeCell ref="A64:D64"/>
    <mergeCell ref="E64:AR64"/>
    <mergeCell ref="AS64:BB64"/>
    <mergeCell ref="BC64:BM64"/>
    <mergeCell ref="BN64:CB64"/>
    <mergeCell ref="A54:D54"/>
    <mergeCell ref="E54:AR54"/>
    <mergeCell ref="AS54:BB54"/>
    <mergeCell ref="BC54:BM54"/>
    <mergeCell ref="BN54:CB54"/>
    <mergeCell ref="A62:D62"/>
    <mergeCell ref="E62:AR62"/>
    <mergeCell ref="AS62:BB62"/>
    <mergeCell ref="BC62:BM62"/>
    <mergeCell ref="BN62:CB62"/>
    <mergeCell ref="S56:CB56"/>
    <mergeCell ref="A58:D58"/>
    <mergeCell ref="E58:AR58"/>
    <mergeCell ref="AS58:BB58"/>
    <mergeCell ref="BC58:BM58"/>
    <mergeCell ref="BN58:CB58"/>
    <mergeCell ref="A59:D59"/>
    <mergeCell ref="E59:AR59"/>
    <mergeCell ref="AS59:BB59"/>
    <mergeCell ref="S70:CB70"/>
    <mergeCell ref="A72:D72"/>
    <mergeCell ref="E72:AR72"/>
    <mergeCell ref="AS72:BB72"/>
    <mergeCell ref="BC72:BM72"/>
    <mergeCell ref="BN72:CB72"/>
    <mergeCell ref="A73:D73"/>
    <mergeCell ref="E73:AR73"/>
    <mergeCell ref="AS73:BB73"/>
    <mergeCell ref="BC73:BM73"/>
    <mergeCell ref="BN73:CB73"/>
    <mergeCell ref="A74:D74"/>
    <mergeCell ref="E74:AR74"/>
    <mergeCell ref="AS74:BB74"/>
    <mergeCell ref="BC74:BM74"/>
    <mergeCell ref="BN74:CB74"/>
    <mergeCell ref="A75:D75"/>
    <mergeCell ref="E75:AR75"/>
    <mergeCell ref="AS75:BB75"/>
    <mergeCell ref="BC75:BM75"/>
    <mergeCell ref="BN75:CB75"/>
    <mergeCell ref="A76:D76"/>
    <mergeCell ref="E76:AR76"/>
    <mergeCell ref="AS76:BB76"/>
    <mergeCell ref="BC76:BM76"/>
    <mergeCell ref="BN76:CB76"/>
    <mergeCell ref="A77:D77"/>
    <mergeCell ref="E77:AR77"/>
    <mergeCell ref="AS77:BB77"/>
    <mergeCell ref="BC77:BM77"/>
    <mergeCell ref="BN77:CB77"/>
    <mergeCell ref="A49:D49"/>
    <mergeCell ref="E49:AR49"/>
    <mergeCell ref="AS49:BB49"/>
    <mergeCell ref="BC49:BM49"/>
    <mergeCell ref="BN49:CB49"/>
    <mergeCell ref="A50:D50"/>
    <mergeCell ref="E50:AR50"/>
    <mergeCell ref="AS50:BB50"/>
    <mergeCell ref="BC50:BM50"/>
    <mergeCell ref="BN50:CB50"/>
    <mergeCell ref="AS51:BB51"/>
    <mergeCell ref="BC51:BM51"/>
    <mergeCell ref="BN51:CB51"/>
    <mergeCell ref="S90:CB90"/>
    <mergeCell ref="A92:D92"/>
    <mergeCell ref="E92:AR92"/>
    <mergeCell ref="AS92:BB92"/>
    <mergeCell ref="BC92:BM92"/>
    <mergeCell ref="BN92:CB92"/>
    <mergeCell ref="A52:D52"/>
    <mergeCell ref="E52:AR52"/>
    <mergeCell ref="AS52:BB52"/>
    <mergeCell ref="BC52:BM52"/>
    <mergeCell ref="BN52:CB52"/>
    <mergeCell ref="A53:D53"/>
    <mergeCell ref="E53:AR53"/>
    <mergeCell ref="AS53:BB53"/>
    <mergeCell ref="BC53:BM53"/>
    <mergeCell ref="BN53:CB53"/>
    <mergeCell ref="A78:D78"/>
    <mergeCell ref="E78:AR78"/>
    <mergeCell ref="AS78:BB78"/>
    <mergeCell ref="BC78:BM78"/>
    <mergeCell ref="BN78:CB78"/>
    <mergeCell ref="A98:D98"/>
    <mergeCell ref="E98:AR98"/>
    <mergeCell ref="AS98:BB98"/>
    <mergeCell ref="BC98:BM98"/>
    <mergeCell ref="BN98:CB98"/>
    <mergeCell ref="A95:D95"/>
    <mergeCell ref="E95:AR95"/>
    <mergeCell ref="AS95:BB95"/>
    <mergeCell ref="BC95:BM95"/>
    <mergeCell ref="BN95:CB95"/>
    <mergeCell ref="A96:D96"/>
    <mergeCell ref="E96:AR96"/>
    <mergeCell ref="AS96:BB96"/>
    <mergeCell ref="BC96:BM96"/>
    <mergeCell ref="BN96:CB96"/>
    <mergeCell ref="BN19:CB19"/>
    <mergeCell ref="A20:D20"/>
    <mergeCell ref="E20:AR20"/>
    <mergeCell ref="AS20:BB20"/>
    <mergeCell ref="BC20:BM20"/>
    <mergeCell ref="BN20:CB20"/>
    <mergeCell ref="A18:D18"/>
    <mergeCell ref="A97:D97"/>
    <mergeCell ref="E97:AR97"/>
    <mergeCell ref="AS97:BB97"/>
    <mergeCell ref="BC97:BM97"/>
    <mergeCell ref="BN97:CB97"/>
    <mergeCell ref="A93:D93"/>
    <mergeCell ref="E93:AR93"/>
    <mergeCell ref="AS93:BB93"/>
    <mergeCell ref="BC93:BM93"/>
    <mergeCell ref="BN93:CB93"/>
    <mergeCell ref="A94:D94"/>
    <mergeCell ref="E94:AR94"/>
    <mergeCell ref="AS94:BB94"/>
    <mergeCell ref="BC94:BM94"/>
    <mergeCell ref="BN94:CB94"/>
    <mergeCell ref="A51:D51"/>
    <mergeCell ref="E51:AR51"/>
    <mergeCell ref="S25:CB25"/>
    <mergeCell ref="A27:D27"/>
    <mergeCell ref="E27:AR27"/>
    <mergeCell ref="AS27:BB27"/>
    <mergeCell ref="BC27:BM27"/>
    <mergeCell ref="BN27:CB27"/>
    <mergeCell ref="A28:D28"/>
    <mergeCell ref="E28:AR28"/>
    <mergeCell ref="AS28:BB28"/>
    <mergeCell ref="BC28:BM28"/>
    <mergeCell ref="BN28:CB28"/>
    <mergeCell ref="A29:D29"/>
    <mergeCell ref="E29:AR29"/>
    <mergeCell ref="AS29:BB29"/>
    <mergeCell ref="BC29:BM29"/>
    <mergeCell ref="BN29:CB29"/>
    <mergeCell ref="A30:D30"/>
    <mergeCell ref="E30:AR30"/>
    <mergeCell ref="AS30:BB30"/>
    <mergeCell ref="BC30:BM30"/>
    <mergeCell ref="BN30:CB30"/>
    <mergeCell ref="A31:D31"/>
    <mergeCell ref="E31:AR31"/>
    <mergeCell ref="AS31:BB31"/>
    <mergeCell ref="BC31:BM31"/>
    <mergeCell ref="BN31:CB31"/>
    <mergeCell ref="A32:D32"/>
    <mergeCell ref="E32:AR32"/>
    <mergeCell ref="AS32:BB32"/>
    <mergeCell ref="BC32:BM32"/>
    <mergeCell ref="BN32:CB32"/>
    <mergeCell ref="A41:D41"/>
    <mergeCell ref="E41:AR41"/>
    <mergeCell ref="AS41:BB41"/>
    <mergeCell ref="BC41:BM41"/>
    <mergeCell ref="BN41:CB41"/>
    <mergeCell ref="A33:D33"/>
    <mergeCell ref="E33:AR33"/>
    <mergeCell ref="AS33:BB33"/>
    <mergeCell ref="BC33:BM33"/>
    <mergeCell ref="BN33:CB3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91</vt:i4>
      </vt:variant>
    </vt:vector>
  </HeadingPairs>
  <TitlesOfParts>
    <vt:vector size="104" baseType="lpstr">
      <vt:lpstr>стр 1</vt:lpstr>
      <vt:lpstr>Раздел 1</vt:lpstr>
      <vt:lpstr>Раздел 2</vt:lpstr>
      <vt:lpstr>111</vt:lpstr>
      <vt:lpstr>112</vt:lpstr>
      <vt:lpstr>213</vt:lpstr>
      <vt:lpstr>221, 223</vt:lpstr>
      <vt:lpstr>225,226</vt:lpstr>
      <vt:lpstr>310,340</vt:lpstr>
      <vt:lpstr>проч</vt:lpstr>
      <vt:lpstr>программные</vt:lpstr>
      <vt:lpstr>342</vt:lpstr>
      <vt:lpstr>примечания</vt:lpstr>
      <vt:lpstr>'Раздел 1'!sub_110001</vt:lpstr>
      <vt:lpstr>'Раздел 1'!sub_110002</vt:lpstr>
      <vt:lpstr>примечания!sub_11011</vt:lpstr>
      <vt:lpstr>'Раздел 1'!sub_11100</vt:lpstr>
      <vt:lpstr>'Раздел 1'!sub_111000</vt:lpstr>
      <vt:lpstr>'Раздел 1'!sub_111100</vt:lpstr>
      <vt:lpstr>'Раздел 1'!sub_111110</vt:lpstr>
      <vt:lpstr>'Раздел 1'!sub_111111</vt:lpstr>
      <vt:lpstr>'Раздел 1'!sub_111200</vt:lpstr>
      <vt:lpstr>'Раздел 1'!sub_111210</vt:lpstr>
      <vt:lpstr>'Раздел 1'!sub_111300</vt:lpstr>
      <vt:lpstr>'Раздел 1'!sub_111310</vt:lpstr>
      <vt:lpstr>'Раздел 1'!sub_111400</vt:lpstr>
      <vt:lpstr>'Раздел 1'!sub_111520</vt:lpstr>
      <vt:lpstr>'Раздел 1'!sub_111900</vt:lpstr>
      <vt:lpstr>'Раздел 1'!sub_111980</vt:lpstr>
      <vt:lpstr>'Раздел 1'!sub_111981</vt:lpstr>
      <vt:lpstr>'Раздел 1'!sub_112000</vt:lpstr>
      <vt:lpstr>'Раздел 1'!sub_112100</vt:lpstr>
      <vt:lpstr>'Раздел 1'!sub_112110</vt:lpstr>
      <vt:lpstr>'Раздел 1'!sub_112120</vt:lpstr>
      <vt:lpstr>'Раздел 1'!sub_112130</vt:lpstr>
      <vt:lpstr>'Раздел 1'!sub_112140</vt:lpstr>
      <vt:lpstr>'Раздел 1'!sub_112141</vt:lpstr>
      <vt:lpstr>'Раздел 1'!sub_112142</vt:lpstr>
      <vt:lpstr>'Раздел 1'!sub_112200</vt:lpstr>
      <vt:lpstr>'Раздел 1'!sub_112210</vt:lpstr>
      <vt:lpstr>'Раздел 1'!sub_112211</vt:lpstr>
      <vt:lpstr>'Раздел 1'!sub_112230</vt:lpstr>
      <vt:lpstr>'Раздел 1'!sub_112240</vt:lpstr>
      <vt:lpstr>'Раздел 1'!sub_112300</vt:lpstr>
      <vt:lpstr>'Раздел 1'!sub_112310</vt:lpstr>
      <vt:lpstr>'Раздел 1'!sub_112320</vt:lpstr>
      <vt:lpstr>'Раздел 1'!sub_112330</vt:lpstr>
      <vt:lpstr>'Раздел 1'!sub_112400</vt:lpstr>
      <vt:lpstr>'Раздел 1'!sub_112410</vt:lpstr>
      <vt:lpstr>'Раздел 1'!sub_112500</vt:lpstr>
      <vt:lpstr>'Раздел 1'!sub_112520</vt:lpstr>
      <vt:lpstr>'Раздел 1'!sub_112600</vt:lpstr>
      <vt:lpstr>'Раздел 1'!sub_112610</vt:lpstr>
      <vt:lpstr>'Раздел 1'!sub_112620</vt:lpstr>
      <vt:lpstr>'Раздел 1'!sub_112630</vt:lpstr>
      <vt:lpstr>'Раздел 1'!sub_112640</vt:lpstr>
      <vt:lpstr>'Раздел 1'!sub_112650</vt:lpstr>
      <vt:lpstr>'Раздел 1'!sub_112651</vt:lpstr>
      <vt:lpstr>'Раздел 1'!sub_112652</vt:lpstr>
      <vt:lpstr>'Раздел 1'!sub_113000</vt:lpstr>
      <vt:lpstr>'Раздел 1'!sub_113010</vt:lpstr>
      <vt:lpstr>'Раздел 1'!sub_113020</vt:lpstr>
      <vt:lpstr>'Раздел 1'!sub_113030</vt:lpstr>
      <vt:lpstr>'Раздел 1'!sub_114000</vt:lpstr>
      <vt:lpstr>'Раздел 1'!sub_114010</vt:lpstr>
      <vt:lpstr>примечания!sub_121212</vt:lpstr>
      <vt:lpstr>'Раздел 2'!sub_126000</vt:lpstr>
      <vt:lpstr>'Раздел 2'!sub_126100</vt:lpstr>
      <vt:lpstr>'Раздел 2'!sub_126200</vt:lpstr>
      <vt:lpstr>'Раздел 2'!sub_126300</vt:lpstr>
      <vt:lpstr>'Раздел 2'!sub_126400</vt:lpstr>
      <vt:lpstr>'Раздел 2'!sub_126410</vt:lpstr>
      <vt:lpstr>'Раздел 2'!sub_126411</vt:lpstr>
      <vt:lpstr>'Раздел 2'!sub_126412</vt:lpstr>
      <vt:lpstr>'Раздел 2'!sub_126420</vt:lpstr>
      <vt:lpstr>'Раздел 2'!sub_126421</vt:lpstr>
      <vt:lpstr>'Раздел 2'!sub_126422</vt:lpstr>
      <vt:lpstr>'Раздел 2'!sub_126430</vt:lpstr>
      <vt:lpstr>'Раздел 2'!sub_126450</vt:lpstr>
      <vt:lpstr>'Раздел 2'!sub_126451</vt:lpstr>
      <vt:lpstr>'Раздел 2'!sub_126452</vt:lpstr>
      <vt:lpstr>'Раздел 2'!sub_126500</vt:lpstr>
      <vt:lpstr>'Раздел 2'!sub_126510</vt:lpstr>
      <vt:lpstr>'Раздел 2'!sub_126600</vt:lpstr>
      <vt:lpstr>'Раздел 2'!sub_126610</vt:lpstr>
      <vt:lpstr>примечания!sub_131313</vt:lpstr>
      <vt:lpstr>примечания!sub_151515</vt:lpstr>
      <vt:lpstr>примечания!sub_161616</vt:lpstr>
      <vt:lpstr>примечания!sub_22</vt:lpstr>
      <vt:lpstr>примечания!sub_303</vt:lpstr>
      <vt:lpstr>примечания!sub_44</vt:lpstr>
      <vt:lpstr>примечания!sub_66</vt:lpstr>
      <vt:lpstr>примечания!sub_77</vt:lpstr>
      <vt:lpstr>примечания!sub_88</vt:lpstr>
      <vt:lpstr>'111'!Область_печати</vt:lpstr>
      <vt:lpstr>'112'!Область_печати</vt:lpstr>
      <vt:lpstr>'213'!Область_печати</vt:lpstr>
      <vt:lpstr>'221, 223'!Область_печати</vt:lpstr>
      <vt:lpstr>'225,226'!Область_печати</vt:lpstr>
      <vt:lpstr>'310,340'!Область_печати</vt:lpstr>
      <vt:lpstr>программные!Область_печати</vt:lpstr>
      <vt:lpstr>проч!Область_печати</vt:lpstr>
      <vt:lpstr>'Раздел 1'!Область_печати</vt:lpstr>
      <vt:lpstr>'Раздел 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Пелих</dc:creator>
  <cp:lastModifiedBy>Андрей Кирчев</cp:lastModifiedBy>
  <cp:lastPrinted>2022-03-10T11:06:11Z</cp:lastPrinted>
  <dcterms:created xsi:type="dcterms:W3CDTF">2019-12-05T12:32:22Z</dcterms:created>
  <dcterms:modified xsi:type="dcterms:W3CDTF">2022-12-30T13:29:53Z</dcterms:modified>
</cp:coreProperties>
</file>