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bookViews>
    <workbookView xWindow="0" yWindow="0" windowWidth="20730" windowHeight="11130" tabRatio="905" activeTab="2"/>
  </bookViews>
  <sheets>
    <sheet name="Раздел1" sheetId="1" r:id="rId1"/>
    <sheet name="Лист1" sheetId="10" state="hidden" r:id="rId2"/>
    <sheet name="Раздел2," sheetId="12" r:id="rId3"/>
    <sheet name="заработная плата 111" sheetId="3" r:id="rId4"/>
    <sheet name="налоги 119 " sheetId="4" r:id="rId5"/>
    <sheet name="налоги 290" sheetId="7" r:id="rId6"/>
    <sheet name="закупки обл 611" sheetId="5" r:id="rId7"/>
    <sheet name="закупки обл 611 (71380)" sheetId="6" state="hidden" r:id="rId8"/>
    <sheet name="закупки мест 611" sheetId="8" r:id="rId9"/>
    <sheet name="закупки вб" sheetId="9" r:id="rId10"/>
    <sheet name="кап.ремонт" sheetId="13" r:id="rId11"/>
    <sheet name="Лист2" sheetId="11" state="hidden" r:id="rId12"/>
  </sheets>
  <definedNames>
    <definedName name="_xlnm.Print_Titles" localSheetId="0">Раздел1!$24:$27</definedName>
    <definedName name="_xlnm.Print_Titles" localSheetId="2">'Раздел2,'!$3:$6</definedName>
    <definedName name="_xlnm.Print_Area" localSheetId="8">'закупки мест 611'!$A$1:$O$79</definedName>
    <definedName name="_xlnm.Print_Area" localSheetId="6">'закупки обл 611'!$A$1:$P$23</definedName>
    <definedName name="_xlnm.Print_Area" localSheetId="3">'заработная плата 111'!$A$1:$O$32</definedName>
    <definedName name="_xlnm.Print_Area" localSheetId="10">кап.ремонт!$A$1:$J$68</definedName>
    <definedName name="_xlnm.Print_Area" localSheetId="4">'налоги 119 '!$A$1:$M$45</definedName>
    <definedName name="_xlnm.Print_Area" localSheetId="0">Раздел1!$A$1:$BX$119</definedName>
    <definedName name="_xlnm.Print_Area" localSheetId="2">'Раздел2,'!$A$1:$BX$73</definedName>
  </definedNames>
  <calcPr calcId="162913"/>
</workbook>
</file>

<file path=xl/calcChain.xml><?xml version="1.0" encoding="utf-8"?>
<calcChain xmlns="http://schemas.openxmlformats.org/spreadsheetml/2006/main">
  <c r="AW77" i="1" l="1"/>
  <c r="H13" i="8" l="1"/>
  <c r="H14" i="8"/>
  <c r="J79" i="8"/>
  <c r="AW98" i="1"/>
  <c r="AW96" i="1"/>
  <c r="L34" i="8"/>
  <c r="I16" i="8"/>
  <c r="AW35" i="12" l="1"/>
  <c r="AW93" i="1" l="1"/>
  <c r="AW19" i="12" l="1"/>
  <c r="AW42" i="12"/>
  <c r="CC42" i="12" l="1"/>
  <c r="CB10" i="12" l="1"/>
  <c r="CB95" i="1" l="1"/>
  <c r="AW20" i="12" l="1"/>
  <c r="AW30" i="1" l="1"/>
  <c r="AW35" i="1"/>
  <c r="J29" i="3" l="1"/>
  <c r="H13" i="3"/>
  <c r="AW23" i="12"/>
  <c r="BD42" i="12" l="1"/>
  <c r="BD93" i="1"/>
  <c r="BD19" i="12"/>
  <c r="G66" i="13"/>
  <c r="F66" i="13"/>
  <c r="G61" i="13"/>
  <c r="F61" i="13"/>
  <c r="F57" i="13"/>
  <c r="G50" i="13"/>
  <c r="F50" i="13"/>
  <c r="F41" i="13"/>
  <c r="F42" i="13" s="1"/>
  <c r="F37" i="13"/>
  <c r="F25" i="13"/>
  <c r="F18" i="13"/>
  <c r="F26" i="13" s="1"/>
  <c r="I12" i="13"/>
  <c r="CC95" i="1" s="1"/>
  <c r="G12" i="13"/>
  <c r="F51" i="13" l="1"/>
  <c r="L66" i="8" l="1"/>
  <c r="L52" i="8"/>
  <c r="N23" i="5"/>
  <c r="O23" i="5" l="1"/>
  <c r="P23" i="5"/>
  <c r="J14" i="3"/>
  <c r="K12" i="3"/>
  <c r="BK35" i="12" l="1"/>
  <c r="BD35" i="12"/>
  <c r="BK29" i="12"/>
  <c r="AW29" i="12"/>
  <c r="BK25" i="12"/>
  <c r="BD25" i="12"/>
  <c r="AW25" i="12"/>
  <c r="BK23" i="12"/>
  <c r="BD23" i="12"/>
  <c r="BK19" i="12"/>
  <c r="BK11" i="12"/>
  <c r="BK10" i="12" s="1"/>
  <c r="BD11" i="12"/>
  <c r="BD10" i="12"/>
  <c r="BK42" i="12" l="1"/>
  <c r="CB81" i="1" l="1"/>
  <c r="L29" i="8" l="1"/>
  <c r="I11" i="8"/>
  <c r="I23" i="8" s="1"/>
  <c r="N79" i="8" l="1"/>
  <c r="L79" i="8"/>
  <c r="M11" i="8"/>
  <c r="M53" i="4"/>
  <c r="CD96" i="1" l="1"/>
  <c r="CD63" i="1"/>
  <c r="I53" i="4" l="1"/>
  <c r="CB63" i="1"/>
  <c r="K53" i="4" l="1"/>
  <c r="CC63" i="1"/>
  <c r="J26" i="9"/>
  <c r="H20" i="8"/>
  <c r="H18" i="8"/>
  <c r="M16" i="8"/>
  <c r="CD98" i="1" s="1"/>
  <c r="K16" i="8"/>
  <c r="CC98" i="1" s="1"/>
  <c r="CB98" i="1"/>
  <c r="H15" i="8"/>
  <c r="K11" i="8"/>
  <c r="CC96" i="1" s="1"/>
  <c r="J14" i="7"/>
  <c r="L12" i="7"/>
  <c r="N12" i="7" s="1"/>
  <c r="L11" i="7"/>
  <c r="N11" i="7" s="1"/>
  <c r="L10" i="7"/>
  <c r="N10" i="7" s="1"/>
  <c r="L9" i="7"/>
  <c r="N31" i="6"/>
  <c r="N23" i="6"/>
  <c r="N13" i="6"/>
  <c r="N31" i="5"/>
  <c r="N13" i="5"/>
  <c r="K11" i="5"/>
  <c r="M49" i="4"/>
  <c r="M52" i="4" s="1"/>
  <c r="K49" i="4"/>
  <c r="K52" i="4" s="1"/>
  <c r="I49" i="4"/>
  <c r="I52" i="4" s="1"/>
  <c r="O47" i="3"/>
  <c r="N47" i="3"/>
  <c r="M47" i="3"/>
  <c r="L32" i="4"/>
  <c r="J32" i="4"/>
  <c r="H31" i="3"/>
  <c r="E31" i="3"/>
  <c r="D31" i="3"/>
  <c r="J31" i="3"/>
  <c r="K29" i="3"/>
  <c r="F16" i="3"/>
  <c r="E16" i="3"/>
  <c r="D16" i="3"/>
  <c r="D63" i="3" s="1"/>
  <c r="J16" i="3"/>
  <c r="K13" i="3"/>
  <c r="M13" i="3" s="1"/>
  <c r="P14" i="3" s="1"/>
  <c r="P15" i="3" s="1"/>
  <c r="AW107" i="1"/>
  <c r="AW103" i="1"/>
  <c r="AW99" i="1"/>
  <c r="BD7" i="12"/>
  <c r="CC19" i="12" s="1"/>
  <c r="BK93" i="1"/>
  <c r="BK7" i="12" s="1"/>
  <c r="AW31" i="1"/>
  <c r="BD54" i="1"/>
  <c r="BK54" i="1"/>
  <c r="AW54" i="1"/>
  <c r="BD35" i="1"/>
  <c r="BK35" i="1"/>
  <c r="BD31" i="1"/>
  <c r="BK31" i="1"/>
  <c r="CB96" i="1" l="1"/>
  <c r="K14" i="3"/>
  <c r="M14" i="3" s="1"/>
  <c r="M23" i="8"/>
  <c r="CD42" i="12"/>
  <c r="CD19" i="12"/>
  <c r="AW7" i="12"/>
  <c r="CD59" i="1"/>
  <c r="O67" i="3"/>
  <c r="H16" i="3"/>
  <c r="N63" i="3"/>
  <c r="N65" i="3" s="1"/>
  <c r="CC59" i="1"/>
  <c r="I55" i="4"/>
  <c r="K23" i="8"/>
  <c r="N67" i="3"/>
  <c r="CB77" i="1"/>
  <c r="L14" i="7"/>
  <c r="N9" i="7"/>
  <c r="N14" i="7" s="1"/>
  <c r="M55" i="4"/>
  <c r="K55" i="4"/>
  <c r="K32" i="4"/>
  <c r="J42" i="4"/>
  <c r="K42" i="4" s="1"/>
  <c r="J39" i="4"/>
  <c r="K39" i="4" s="1"/>
  <c r="J37" i="4"/>
  <c r="K37" i="4" s="1"/>
  <c r="L11" i="4"/>
  <c r="O63" i="3"/>
  <c r="O65" i="3" s="1"/>
  <c r="K31" i="3"/>
  <c r="M29" i="3"/>
  <c r="P30" i="3" s="1"/>
  <c r="P31" i="3" s="1"/>
  <c r="M32" i="4"/>
  <c r="L42" i="4"/>
  <c r="M42" i="4" s="1"/>
  <c r="L39" i="4"/>
  <c r="M39" i="4" s="1"/>
  <c r="L37" i="4"/>
  <c r="M37" i="4" s="1"/>
  <c r="F31" i="3"/>
  <c r="J11" i="4"/>
  <c r="BD107" i="1"/>
  <c r="BK107" i="1"/>
  <c r="BD103" i="1"/>
  <c r="BK103" i="1"/>
  <c r="BD99" i="1"/>
  <c r="BK99" i="1"/>
  <c r="BD77" i="1"/>
  <c r="BK77" i="1"/>
  <c r="BD71" i="1"/>
  <c r="BD70" i="1" s="1"/>
  <c r="BK71" i="1"/>
  <c r="BK70" i="1" s="1"/>
  <c r="AW71" i="1"/>
  <c r="AW70" i="1" s="1"/>
  <c r="BK62" i="1"/>
  <c r="BK58" i="1" s="1"/>
  <c r="BD62" i="1"/>
  <c r="BD58" i="1" s="1"/>
  <c r="AW62" i="1"/>
  <c r="AW58" i="1" s="1"/>
  <c r="AW57" i="1" s="1"/>
  <c r="CB30" i="1" s="1"/>
  <c r="BK42" i="1"/>
  <c r="BK30" i="1" s="1"/>
  <c r="BD30" i="1"/>
  <c r="CB20" i="12" l="1"/>
  <c r="CB19" i="12"/>
  <c r="CB42" i="12"/>
  <c r="N69" i="3"/>
  <c r="BK57" i="1"/>
  <c r="CD30" i="1" s="1"/>
  <c r="BD57" i="1"/>
  <c r="CC30" i="1" s="1"/>
  <c r="O69" i="3"/>
  <c r="K11" i="4"/>
  <c r="J21" i="4"/>
  <c r="K21" i="4" s="1"/>
  <c r="J18" i="4"/>
  <c r="K18" i="4" s="1"/>
  <c r="J16" i="4"/>
  <c r="K16" i="4" s="1"/>
  <c r="K16" i="3"/>
  <c r="M12" i="3"/>
  <c r="M11" i="4"/>
  <c r="L21" i="4"/>
  <c r="M21" i="4" s="1"/>
  <c r="L18" i="4"/>
  <c r="M18" i="4" s="1"/>
  <c r="L16" i="4"/>
  <c r="M16" i="4" s="1"/>
  <c r="H32" i="4"/>
  <c r="CB59" i="1" l="1"/>
  <c r="M67" i="3"/>
  <c r="H11" i="4"/>
  <c r="M63" i="3"/>
  <c r="I32" i="4"/>
  <c r="H42" i="4"/>
  <c r="I42" i="4" s="1"/>
  <c r="H39" i="4"/>
  <c r="I39" i="4" s="1"/>
  <c r="H37" i="4"/>
  <c r="I37" i="4" s="1"/>
  <c r="M65" i="3" l="1"/>
  <c r="M69" i="3"/>
  <c r="I11" i="4"/>
  <c r="H21" i="4"/>
  <c r="I21" i="4" s="1"/>
  <c r="H18" i="4"/>
  <c r="I18" i="4" s="1"/>
  <c r="H16" i="4"/>
  <c r="I16" i="4" s="1"/>
</calcChain>
</file>

<file path=xl/sharedStrings.xml><?xml version="1.0" encoding="utf-8"?>
<sst xmlns="http://schemas.openxmlformats.org/spreadsheetml/2006/main" count="1003" uniqueCount="548">
  <si>
    <t>План финансово-хозяйственной деятельности на 20</t>
  </si>
  <si>
    <t>(на 20</t>
  </si>
  <si>
    <t>г. и плановый период 20</t>
  </si>
  <si>
    <t>и 20</t>
  </si>
  <si>
    <r>
      <t>годов</t>
    </r>
    <r>
      <rPr>
        <b/>
        <vertAlign val="superscript"/>
        <sz val="11"/>
        <rFont val="Times New Roman"/>
        <family val="1"/>
        <charset val="204"/>
      </rPr>
      <t>1</t>
    </r>
    <r>
      <rPr>
        <b/>
        <sz val="11"/>
        <rFont val="Times New Roman"/>
        <family val="1"/>
        <charset val="204"/>
      </rPr>
      <t>)</t>
    </r>
  </si>
  <si>
    <t>Коды</t>
  </si>
  <si>
    <t>Дата</t>
  </si>
  <si>
    <t>по Сводному реестру</t>
  </si>
  <si>
    <t>глава по БК</t>
  </si>
  <si>
    <t>ИНН</t>
  </si>
  <si>
    <t>КПП</t>
  </si>
  <si>
    <t>по ОКЕИ</t>
  </si>
  <si>
    <t>Учреждение</t>
  </si>
  <si>
    <t>и полномочия учредителя</t>
  </si>
  <si>
    <t>Орган, осуществляющий функции</t>
  </si>
  <si>
    <t>Единица измерения: руб</t>
  </si>
  <si>
    <t>от "</t>
  </si>
  <si>
    <r>
      <t>г.</t>
    </r>
    <r>
      <rPr>
        <vertAlign val="superscript"/>
        <sz val="10"/>
        <rFont val="Times New Roman"/>
        <family val="1"/>
        <charset val="204"/>
      </rPr>
      <t>2</t>
    </r>
  </si>
  <si>
    <t>Раздел 1. Поступления и выплаты</t>
  </si>
  <si>
    <t>Наименование показателя</t>
  </si>
  <si>
    <t>Код строки</t>
  </si>
  <si>
    <t>Сумма</t>
  </si>
  <si>
    <t>на 20</t>
  </si>
  <si>
    <t>текущий
финансовый год</t>
  </si>
  <si>
    <t>за пределами
планового
периода</t>
  </si>
  <si>
    <t>второй год
планового
периода</t>
  </si>
  <si>
    <t>первый год
планового
периода</t>
  </si>
  <si>
    <t>Доходы, всего:</t>
  </si>
  <si>
    <t>в том числе:
доходы от собственности, всего</t>
  </si>
  <si>
    <t>в том числе:</t>
  </si>
  <si>
    <t>0001</t>
  </si>
  <si>
    <t>0002</t>
  </si>
  <si>
    <t>1000</t>
  </si>
  <si>
    <t>1100</t>
  </si>
  <si>
    <t>х</t>
  </si>
  <si>
    <t>120</t>
  </si>
  <si>
    <t xml:space="preserve">доходы от оказания услуг, работ, компенсации затрат учреждений, всего </t>
  </si>
  <si>
    <t>130</t>
  </si>
  <si>
    <t>1200</t>
  </si>
  <si>
    <t>1210</t>
  </si>
  <si>
    <t>1220</t>
  </si>
  <si>
    <t>1300</t>
  </si>
  <si>
    <t>1310</t>
  </si>
  <si>
    <t>1400</t>
  </si>
  <si>
    <t>1500</t>
  </si>
  <si>
    <t>1900</t>
  </si>
  <si>
    <t>1980</t>
  </si>
  <si>
    <t>1981</t>
  </si>
  <si>
    <t>2000</t>
  </si>
  <si>
    <t>2100</t>
  </si>
  <si>
    <t>2110</t>
  </si>
  <si>
    <t>2120</t>
  </si>
  <si>
    <t>(рекомендуемый образец)</t>
  </si>
  <si>
    <t>Утверждаю</t>
  </si>
  <si>
    <t>(наименование должности уполномоченного лица)</t>
  </si>
  <si>
    <t>(наименование органа-учредителя (учреждения)</t>
  </si>
  <si>
    <t>(подпись)</t>
  </si>
  <si>
    <t>(расшифровка подписи)</t>
  </si>
  <si>
    <t>"</t>
  </si>
  <si>
    <t>г.</t>
  </si>
  <si>
    <t>1110</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</si>
  <si>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</si>
  <si>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r>
      <t>Остаток средств на начало текущего финансового года</t>
    </r>
    <r>
      <rPr>
        <vertAlign val="superscript"/>
        <sz val="9"/>
        <rFont val="Times New Roman"/>
        <family val="1"/>
        <charset val="204"/>
      </rPr>
      <t>5</t>
    </r>
  </si>
  <si>
    <t xml:space="preserve">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 </t>
  </si>
  <si>
    <t>140</t>
  </si>
  <si>
    <t>доходы от штрафов, пеней, иных сумм принудительного изъятия, всего</t>
  </si>
  <si>
    <t>безвозмездные денежные поступления, всего</t>
  </si>
  <si>
    <t>прочие доходы, всего</t>
  </si>
  <si>
    <t>150</t>
  </si>
  <si>
    <t>180</t>
  </si>
  <si>
    <t>доходы от операции с активами, всего</t>
  </si>
  <si>
    <t>2130</t>
  </si>
  <si>
    <t>2140</t>
  </si>
  <si>
    <t>2141</t>
  </si>
  <si>
    <t>2142</t>
  </si>
  <si>
    <t xml:space="preserve">из них:
увеличение остатков денежных средств за счет возврата дебиторской задолженности прошлых лет </t>
  </si>
  <si>
    <t xml:space="preserve">Расходы, всего </t>
  </si>
  <si>
    <t>510</t>
  </si>
  <si>
    <t xml:space="preserve">в том числе:
на выплаты персоналу, всего </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</si>
  <si>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</si>
  <si>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</si>
  <si>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</si>
  <si>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 xml:space="preserve">в том числе:
на выплаты по оплате труда </t>
  </si>
  <si>
    <t xml:space="preserve">на иные выплаты работникам </t>
  </si>
  <si>
    <t>111</t>
  </si>
  <si>
    <t>112</t>
  </si>
  <si>
    <t>113</t>
  </si>
  <si>
    <t>119</t>
  </si>
  <si>
    <t xml:space="preserve">денежное довольствие военнослужащих и сотрудников, имеющих специальные звания </t>
  </si>
  <si>
    <t>2150</t>
  </si>
  <si>
    <t>131</t>
  </si>
  <si>
    <t>134</t>
  </si>
  <si>
    <t>139</t>
  </si>
  <si>
    <t>2160</t>
  </si>
  <si>
    <t>2170</t>
  </si>
  <si>
    <t>иные выплаты военнослужащим и сотрудникам, имеющим специальные звания</t>
  </si>
  <si>
    <t>в том числе:
на оплату труда стажеров</t>
  </si>
  <si>
    <t>2200</t>
  </si>
  <si>
    <t>2210</t>
  </si>
  <si>
    <t>2211</t>
  </si>
  <si>
    <t>2220</t>
  </si>
  <si>
    <t>2230</t>
  </si>
  <si>
    <t>2240</t>
  </si>
  <si>
    <t>2300</t>
  </si>
  <si>
    <t>2310</t>
  </si>
  <si>
    <t>2320</t>
  </si>
  <si>
    <t>2330</t>
  </si>
  <si>
    <t xml:space="preserve">социальные и иные выплаты населению, всего </t>
  </si>
  <si>
    <t>в том числе:
социальные выплаты гражданам, кроме публичных нормативных социальных выплат</t>
  </si>
  <si>
    <t xml:space="preserve">из них:
пособия, компенсации и иные социальные выплаты гражданам, кроме публичных нормативных обязательств </t>
  </si>
  <si>
    <t>300</t>
  </si>
  <si>
    <t>320</t>
  </si>
  <si>
    <t>321</t>
  </si>
  <si>
    <t>выплата стипендий, осуществление иных расходов на социальную поддержку обучающихся за счет средств стипендиального фонда</t>
  </si>
  <si>
    <t xml:space="preserve">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 </t>
  </si>
  <si>
    <t xml:space="preserve">уплата налогов, сборов и иных платежей, всего </t>
  </si>
  <si>
    <t>340</t>
  </si>
  <si>
    <t>350</t>
  </si>
  <si>
    <t>360</t>
  </si>
  <si>
    <t>850</t>
  </si>
  <si>
    <t>851</t>
  </si>
  <si>
    <t>852</t>
  </si>
  <si>
    <t>853</t>
  </si>
  <si>
    <t>810</t>
  </si>
  <si>
    <t>862</t>
  </si>
  <si>
    <t>863</t>
  </si>
  <si>
    <t>831</t>
  </si>
  <si>
    <t>241</t>
  </si>
  <si>
    <t>243</t>
  </si>
  <si>
    <t>2400</t>
  </si>
  <si>
    <t>2410</t>
  </si>
  <si>
    <t>2420</t>
  </si>
  <si>
    <t>2430</t>
  </si>
  <si>
    <t>2500</t>
  </si>
  <si>
    <t>2520</t>
  </si>
  <si>
    <t>2600</t>
  </si>
  <si>
    <t>2610</t>
  </si>
  <si>
    <t>2630</t>
  </si>
  <si>
    <t xml:space="preserve">из них:
налог на имущество организаций и земельный налог </t>
  </si>
  <si>
    <t>иные налоги (включаемые в состав расходов) в бюджеты бюджетной системы Российской Федерации, а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</si>
  <si>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</si>
  <si>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</si>
  <si>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взносы в международные организации</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</si>
  <si>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</si>
  <si>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</si>
  <si>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 xml:space="preserve">исполнение судебных актов Российской Федерации и мировых соглашений по возмещению вреда, причиненного в результате деятельности учреждения </t>
  </si>
  <si>
    <t xml:space="preserve">закупку товаров, работ, услуг в целях капитального ремонта государственного (муниципального) имущества </t>
  </si>
  <si>
    <t>2640</t>
  </si>
  <si>
    <t>244</t>
  </si>
  <si>
    <t>2650</t>
  </si>
  <si>
    <t>3000</t>
  </si>
  <si>
    <t>100</t>
  </si>
  <si>
    <t>400</t>
  </si>
  <si>
    <t>406</t>
  </si>
  <si>
    <t>407</t>
  </si>
  <si>
    <t>4000</t>
  </si>
  <si>
    <t>из них:
возврат в бюджет средств субсидии</t>
  </si>
  <si>
    <t>4010</t>
  </si>
  <si>
    <t>610</t>
  </si>
  <si>
    <r>
      <t>расходы на закупку товаров, работ, услуг, всего</t>
    </r>
    <r>
      <rPr>
        <vertAlign val="superscript"/>
        <sz val="9"/>
        <rFont val="Times New Roman"/>
        <family val="1"/>
        <charset val="204"/>
      </rPr>
      <t>7</t>
    </r>
  </si>
  <si>
    <t>в том числе:
приобретение объектов недвижимого имущества государственными (муниципальными) учреждениями</t>
  </si>
  <si>
    <r>
      <t>Выплаты, уменьшающие доход, всего</t>
    </r>
    <r>
      <rPr>
        <b/>
        <vertAlign val="superscript"/>
        <sz val="9"/>
        <rFont val="Times New Roman"/>
        <family val="1"/>
        <charset val="204"/>
      </rPr>
      <t>8</t>
    </r>
  </si>
  <si>
    <r>
      <t>в том числе:
налог на прибыль</t>
    </r>
    <r>
      <rPr>
        <vertAlign val="superscript"/>
        <sz val="9"/>
        <rFont val="Times New Roman"/>
        <family val="1"/>
        <charset val="204"/>
      </rPr>
      <t>8</t>
    </r>
  </si>
  <si>
    <r>
      <t>налог на добавленную стоимость</t>
    </r>
    <r>
      <rPr>
        <vertAlign val="superscript"/>
        <sz val="9"/>
        <rFont val="Times New Roman"/>
        <family val="1"/>
        <charset val="204"/>
      </rPr>
      <t>8</t>
    </r>
  </si>
  <si>
    <r>
      <t>прочие налоги, уменьшающие доход</t>
    </r>
    <r>
      <rPr>
        <vertAlign val="superscript"/>
        <sz val="9"/>
        <rFont val="Times New Roman"/>
        <family val="1"/>
        <charset val="204"/>
      </rPr>
      <t>8</t>
    </r>
  </si>
  <si>
    <r>
      <t>Прочие выплаты, всего</t>
    </r>
    <r>
      <rPr>
        <b/>
        <vertAlign val="superscript"/>
        <sz val="9"/>
        <rFont val="Times New Roman"/>
        <family val="1"/>
        <charset val="204"/>
      </rPr>
      <t>9</t>
    </r>
  </si>
  <si>
    <t>N
п/п</t>
  </si>
  <si>
    <t>Год
начала закупки</t>
  </si>
  <si>
    <t>Коды строк</t>
  </si>
  <si>
    <t>1.1.</t>
  </si>
  <si>
    <t>1.2.</t>
  </si>
  <si>
    <t>1.3.</t>
  </si>
  <si>
    <t>1.4.</t>
  </si>
  <si>
    <t>1.4.1.</t>
  </si>
  <si>
    <t>1.4.1.1.</t>
  </si>
  <si>
    <t>1.4.1.2.</t>
  </si>
  <si>
    <t>1.4.2.</t>
  </si>
  <si>
    <t>1.4.2.1.</t>
  </si>
  <si>
    <t>1.4.2.2.</t>
  </si>
  <si>
    <t>1.4.3.</t>
  </si>
  <si>
    <t>1.4.4.</t>
  </si>
  <si>
    <t>1.4.4.1.</t>
  </si>
  <si>
    <t>1.4.4.2.</t>
  </si>
  <si>
    <t>1.4.5.</t>
  </si>
  <si>
    <t>1.4.5.1.</t>
  </si>
  <si>
    <t>1.4.5.2.</t>
  </si>
  <si>
    <t>2.</t>
  </si>
  <si>
    <t>3.</t>
  </si>
  <si>
    <t xml:space="preserve">в том числе:
в соответствии с Федеральным законом N 44-ФЗ </t>
  </si>
  <si>
    <t>в соответствии с Федеральным законом N 223-ФЗ</t>
  </si>
  <si>
    <t xml:space="preserve">за счет прочих источников финансового обеспечения </t>
  </si>
  <si>
    <t>в том числе по году начала закупки:</t>
  </si>
  <si>
    <t xml:space="preserve">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 </t>
  </si>
  <si>
    <t>(должность)</t>
  </si>
  <si>
    <t>Исполнитель</t>
  </si>
  <si>
    <t xml:space="preserve">(уполномоченное лицо учреждения) </t>
  </si>
  <si>
    <t>Руководитель учреждения</t>
  </si>
  <si>
    <t>(фамилия, инициалы)</t>
  </si>
  <si>
    <t>(телефон)</t>
  </si>
  <si>
    <t>СОГЛАСОВАНО</t>
  </si>
  <si>
    <t>(наименование должности уполномоченного лица органа-учредителя)</t>
  </si>
  <si>
    <r>
      <t>Код по бюджетной
классификации
Российской
Федерации</t>
    </r>
    <r>
      <rPr>
        <vertAlign val="superscript"/>
        <sz val="9"/>
        <rFont val="Times New Roman"/>
        <family val="1"/>
        <charset val="204"/>
      </rPr>
      <t>3</t>
    </r>
  </si>
  <si>
    <r>
      <t>Аналити-
ческий
код</t>
    </r>
    <r>
      <rPr>
        <vertAlign val="superscript"/>
        <sz val="9"/>
        <rFont val="Times New Roman"/>
        <family val="1"/>
        <charset val="204"/>
      </rPr>
      <t>4</t>
    </r>
  </si>
  <si>
    <r>
      <t>Остаток средств на конец текущего финансового года</t>
    </r>
    <r>
      <rPr>
        <vertAlign val="superscript"/>
        <sz val="9"/>
        <rFont val="Times New Roman"/>
        <family val="1"/>
        <charset val="204"/>
      </rPr>
      <t>5</t>
    </r>
  </si>
  <si>
    <t>3010</t>
  </si>
  <si>
    <t>3020</t>
  </si>
  <si>
    <t>3030</t>
  </si>
  <si>
    <t>взносы по обязательному социальному страхованию на выплаты по
оплате труда работников и иные выплаты работникам учреждений, 
всего</t>
  </si>
  <si>
    <r>
      <t>Раздел 2. Сведения по выплатам на закупки товаров, работ, услуг</t>
    </r>
    <r>
      <rPr>
        <b/>
        <vertAlign val="superscript"/>
        <sz val="10"/>
        <rFont val="Times New Roman"/>
        <family val="1"/>
        <charset val="204"/>
      </rPr>
      <t>10</t>
    </r>
  </si>
  <si>
    <r>
      <t xml:space="preserve">1 </t>
    </r>
    <r>
      <rPr>
        <sz val="8"/>
        <rFont val="Times New Roman"/>
        <family val="1"/>
        <charset val="204"/>
      </rPr>
      <t>В случае утверждения закона (решения) о бюджете на текущий финансовый год и плановый период.</t>
    </r>
  </si>
  <si>
    <r>
      <t xml:space="preserve">2 </t>
    </r>
    <r>
      <rPr>
        <sz val="8"/>
        <rFont val="Times New Roman"/>
        <family val="1"/>
        <charset val="204"/>
      </rPr>
      <t>Указывается дата подписания Плана, а в случае утверждения Плана уполномоченным лицом учреждения - дата утверждения Плана.</t>
    </r>
  </si>
  <si>
    <r>
      <t xml:space="preserve">4 </t>
    </r>
    <r>
      <rPr>
        <sz val="8"/>
        <rFont val="Times New Roman"/>
        <family val="1"/>
        <charset val="204"/>
      </rPr>
      <t>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N 209н (зарегистрирован в Министерстве юстиции Российской Федерации 12 февраля 2018 г., регистрационный номер 50003), и (или) коды иных аналитических показателей, в случае, если Порядком органа-учредителя предусмотрена указанная детализация.</t>
    </r>
    <r>
      <rPr>
        <vertAlign val="superscript"/>
        <sz val="7"/>
        <rFont val="Times New Roman"/>
        <family val="1"/>
        <charset val="204"/>
      </rPr>
      <t/>
    </r>
  </si>
  <si>
    <r>
      <t xml:space="preserve">5 </t>
    </r>
    <r>
      <rPr>
        <sz val="8"/>
        <rFont val="Times New Roman"/>
        <family val="1"/>
        <charset val="204"/>
      </rPr>
      <t>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</si>
  <si>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 xml:space="preserve">6 </t>
    </r>
    <r>
      <rPr>
        <sz val="8"/>
        <rFont val="Times New Roman"/>
        <family val="1"/>
        <charset val="204"/>
      </rPr>
      <t>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r>
  </si>
  <si>
    <r>
      <t xml:space="preserve">8 </t>
    </r>
    <r>
      <rPr>
        <sz val="8"/>
        <rFont val="Times New Roman"/>
        <family val="1"/>
        <charset val="204"/>
      </rPr>
      <t>Показатель отражается со знаком "минус".</t>
    </r>
  </si>
  <si>
    <r>
      <t xml:space="preserve">9 </t>
    </r>
    <r>
      <rPr>
        <sz val="8"/>
        <rFont val="Times New Roman"/>
        <family val="1"/>
        <charset val="204"/>
      </rPr>
      <t>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</si>
  <si>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t>целевые субсидии</t>
  </si>
  <si>
    <t>1410</t>
  </si>
  <si>
    <t>субсидии на осуществление капитальных вложений</t>
  </si>
  <si>
    <t>1420</t>
  </si>
  <si>
    <t>расходы на выплаты военнослужащим и сотрудникам, имеющим специальные звания, зависящие от размера денежного довольствия</t>
  </si>
  <si>
    <t>133</t>
  </si>
  <si>
    <t>страховые взносы на обязательное социальное страхование в части
выплат персоналу, подлежащих обложению страховыми взносами</t>
  </si>
  <si>
    <t>2180</t>
  </si>
  <si>
    <t>2181</t>
  </si>
  <si>
    <t>иные выплаты населению</t>
  </si>
  <si>
    <t>из них:
гранты, предоставляемые бюджетным учреждениям</t>
  </si>
  <si>
    <t>2440</t>
  </si>
  <si>
    <t>2450</t>
  </si>
  <si>
    <t>2460</t>
  </si>
  <si>
    <t>613</t>
  </si>
  <si>
    <t>623</t>
  </si>
  <si>
    <t>634</t>
  </si>
  <si>
    <t>гранты, предоставляемые автономным учреждениям</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</si>
  <si>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</si>
  <si>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</si>
  <si>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4.1</t>
  </si>
  <si>
    <t>1.3.1</t>
  </si>
  <si>
    <t>26310.1</t>
  </si>
  <si>
    <t>1.3.2</t>
  </si>
  <si>
    <t>26421.1</t>
  </si>
  <si>
    <t>26430.1</t>
  </si>
  <si>
    <t>26451.1</t>
  </si>
  <si>
    <r>
      <t xml:space="preserve">10 </t>
    </r>
    <r>
      <rPr>
        <sz val="6"/>
        <rFont val="Times New Roman"/>
        <family val="1"/>
        <charset val="204"/>
      </rPr>
      <t>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r>
  </si>
  <si>
    <r>
      <t>10.1</t>
    </r>
    <r>
      <rPr>
        <sz val="6"/>
        <rFont val="Times New Roman"/>
        <family val="1"/>
        <charset val="204"/>
      </rPr>
      <t xml:space="preserve"> 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N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N 20, ст.2817; N 30, ст.4717),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t>
    </r>
  </si>
  <si>
    <r>
      <t xml:space="preserve">12 </t>
    </r>
    <r>
      <rPr>
        <sz val="6"/>
        <rFont val="Times New Roman"/>
        <family val="1"/>
        <charset val="204"/>
      </rPr>
      <t>Указывается сумма договоров (контрактах)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r>
  </si>
  <si>
    <r>
      <t xml:space="preserve">13 </t>
    </r>
    <r>
      <rPr>
        <sz val="6"/>
        <rFont val="Times New Roman"/>
        <family val="1"/>
        <charset val="204"/>
      </rPr>
      <t>Указывается сумма закупок товаров, работ, услуг, осуществляемых в соответствии с Федеральным законом N 44-ФЗ и Федеральным законом N 223-ФЗ.</t>
    </r>
  </si>
  <si>
    <r>
      <t xml:space="preserve">14 </t>
    </r>
    <r>
      <rPr>
        <sz val="6"/>
        <rFont val="Times New Roman"/>
        <family val="1"/>
        <charset val="204"/>
      </rPr>
      <t>Государственным (муниципальным) бюджетным учреждением показатель не формируется.</t>
    </r>
  </si>
  <si>
    <r>
      <t xml:space="preserve">15 </t>
    </r>
    <r>
      <rPr>
        <sz val="6"/>
        <rFont val="Times New Roman"/>
        <family val="1"/>
        <charset val="204"/>
      </rPr>
      <t>Указывается сумма закупок товаров, работ, услуг, осуществляемых в соответствии с Федеральным законом N 44-ФЗ.</t>
    </r>
  </si>
  <si>
    <t>в том числе:
в соответствии с Федеральным законом N 44-ФЗ</t>
  </si>
  <si>
    <t>в том числе:
закупку научно-исследовательских, опытно-конструкторских и технологических работ</t>
  </si>
  <si>
    <t>прочую закупку товаров, работ и услуг</t>
  </si>
  <si>
    <t>246</t>
  </si>
  <si>
    <t>2660</t>
  </si>
  <si>
    <t>247</t>
  </si>
  <si>
    <t>закупку энергетических ресурсов</t>
  </si>
  <si>
    <t>закупку товаров, работ, услуг в целях создания, развития,
эксплуатации и вывода из эксплуатации государственных
информационных систем</t>
  </si>
  <si>
    <t>2700</t>
  </si>
  <si>
    <t>капитальные вложения в объекты государственной (муниципальной)
собственности, всего</t>
  </si>
  <si>
    <t>2710</t>
  </si>
  <si>
    <t>2720</t>
  </si>
  <si>
    <t>строительство (реконструкция) объектов недвижимого имущества
государственными (муниципальными) учреждениями</t>
  </si>
  <si>
    <r>
      <t xml:space="preserve">11 </t>
    </r>
    <r>
      <rPr>
        <sz val="6"/>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обеспечения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t>
    </r>
  </si>
  <si>
    <r>
      <t xml:space="preserve">7 </t>
    </r>
    <r>
      <rPr>
        <sz val="8"/>
        <rFont val="Times New Roman"/>
        <family val="1"/>
        <charset val="204"/>
      </rPr>
      <t xml:space="preserve">Показатели выплат по расходам на закупки товаров, работ, услуг, отраженные по строкам Раздела 1 "Поступления и выплаты" Плана, подлежат детализации в Разделе 2 "Сведения по выплатам на закупку товаров, работ, услуг" Плана. </t>
    </r>
  </si>
  <si>
    <t>4.2</t>
  </si>
  <si>
    <r>
      <t>Код по бюджетной классификации Российской Федерации</t>
    </r>
    <r>
      <rPr>
        <vertAlign val="superscript"/>
        <sz val="8.5"/>
        <rFont val="Times New Roman"/>
        <family val="1"/>
        <charset val="204"/>
      </rPr>
      <t>10.1</t>
    </r>
  </si>
  <si>
    <r>
      <t>Уникальный код</t>
    </r>
    <r>
      <rPr>
        <vertAlign val="superscript"/>
        <sz val="8.5"/>
        <rFont val="Times New Roman"/>
        <family val="1"/>
        <charset val="204"/>
      </rPr>
      <t>10.2</t>
    </r>
  </si>
  <si>
    <r>
      <t>Выплаты на закупку товаров, работ, услуг, всего</t>
    </r>
    <r>
      <rPr>
        <b/>
        <vertAlign val="superscript"/>
        <sz val="8.5"/>
        <rFont val="Times New Roman"/>
        <family val="1"/>
        <charset val="204"/>
      </rPr>
      <t>11</t>
    </r>
  </si>
  <si>
    <r>
      <t>из них</t>
    </r>
    <r>
      <rPr>
        <vertAlign val="superscript"/>
        <sz val="8.5"/>
        <rFont val="Times New Roman"/>
        <family val="1"/>
        <charset val="204"/>
      </rPr>
      <t>10.1</t>
    </r>
    <r>
      <rPr>
        <sz val="8.5"/>
        <rFont val="Times New Roman"/>
        <family val="1"/>
        <charset val="204"/>
      </rPr>
      <t>:</t>
    </r>
  </si>
  <si>
    <r>
      <t>в соответствии с Федеральным законом N 223-ФЗ</t>
    </r>
    <r>
      <rPr>
        <vertAlign val="superscript"/>
        <sz val="8.5"/>
        <rFont val="Times New Roman"/>
        <family val="1"/>
        <charset val="204"/>
      </rPr>
      <t>14</t>
    </r>
  </si>
  <si>
    <r>
      <t>из них</t>
    </r>
    <r>
      <rPr>
        <vertAlign val="superscript"/>
        <sz val="8.5"/>
        <rFont val="Times New Roman"/>
        <family val="1"/>
        <charset val="204"/>
      </rPr>
      <t>10.1</t>
    </r>
    <r>
      <rPr>
        <sz val="8.5"/>
        <rFont val="Times New Roman"/>
        <family val="1"/>
        <charset val="204"/>
      </rPr>
      <t xml:space="preserve">:
</t>
    </r>
  </si>
  <si>
    <r>
      <t>за счет субсидий, предоставляемых на осуществление капитальных вложений</t>
    </r>
    <r>
      <rPr>
        <vertAlign val="superscript"/>
        <sz val="8.5"/>
        <rFont val="Times New Roman"/>
        <family val="1"/>
        <charset val="204"/>
      </rPr>
      <t>15</t>
    </r>
  </si>
  <si>
    <r>
      <t>в том числе:
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N 14, ст.1652; 2018,
N 32, ст.5104) (далее - Федеральный закон N 44-ФЗ)
и Федерального закона от 18 июля 2011 г. N 223-ФЗ
"О закупках товаров, работ, услуг отдельными видами
юридических лиц" (Собрание законодательства
Российской Федерации, 2011, N 30, ст.4571; 2018,
N 32, ст.5135) (далее - Федеральный закон N 223-ФЗ)</t>
    </r>
    <r>
      <rPr>
        <vertAlign val="superscript"/>
        <sz val="8.5"/>
        <rFont val="Times New Roman"/>
        <family val="1"/>
        <charset val="204"/>
      </rPr>
      <t>12</t>
    </r>
  </si>
  <si>
    <r>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t>
    </r>
    <r>
      <rPr>
        <vertAlign val="superscript"/>
        <sz val="8.5"/>
        <rFont val="Times New Roman"/>
        <family val="1"/>
        <charset val="204"/>
      </rPr>
      <t>12</t>
    </r>
  </si>
  <si>
    <r>
      <t>по контрактам (договорам), заключенным
до начала текущего финансового года с
учетом требований Федерального закона
N 44-ФЗ и Федерального закона N 223-ФЗ</t>
    </r>
    <r>
      <rPr>
        <vertAlign val="superscript"/>
        <sz val="8.5"/>
        <rFont val="Times New Roman"/>
        <family val="1"/>
        <charset val="204"/>
      </rPr>
      <t>13</t>
    </r>
  </si>
  <si>
    <r>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t>
    </r>
    <r>
      <rPr>
        <vertAlign val="superscript"/>
        <sz val="8.5"/>
        <rFont val="Times New Roman"/>
        <family val="1"/>
        <charset val="204"/>
      </rPr>
      <t>13</t>
    </r>
  </si>
  <si>
    <t xml:space="preserve">в том числе:
за счет субсидий, предоставляемых на финансовое
обеспечение выполнения государственного
(муниципального) задания </t>
  </si>
  <si>
    <t xml:space="preserve">за счет средств обязательного медицинского
страхования </t>
  </si>
  <si>
    <t xml:space="preserve">за счет субсидий, предоставляемых в соответствии с
абзацем вторым пункта 1 статьи 78.1 Бюджетного кодекса Российской Федерации </t>
  </si>
  <si>
    <r>
      <t>из них</t>
    </r>
    <r>
      <rPr>
        <vertAlign val="superscript"/>
        <sz val="8.5"/>
        <rFont val="Times New Roman"/>
        <family val="1"/>
        <charset val="204"/>
      </rPr>
      <t>10.2</t>
    </r>
    <r>
      <rPr>
        <sz val="8.5"/>
        <rFont val="Times New Roman"/>
        <family val="1"/>
        <charset val="204"/>
      </rPr>
      <t>:</t>
    </r>
  </si>
  <si>
    <r>
      <t>из них</t>
    </r>
    <r>
      <rPr>
        <vertAlign val="superscript"/>
        <sz val="8.5"/>
        <rFont val="Times New Roman"/>
        <family val="1"/>
        <charset val="204"/>
      </rPr>
      <t>10.2</t>
    </r>
    <r>
      <rPr>
        <sz val="8.5"/>
        <rFont val="Times New Roman"/>
        <family val="1"/>
        <charset val="204"/>
      </rPr>
      <t xml:space="preserve">:
</t>
    </r>
  </si>
  <si>
    <t>26430.2</t>
  </si>
  <si>
    <t>26451.2</t>
  </si>
  <si>
    <r>
      <t>10.2</t>
    </r>
    <r>
      <rPr>
        <sz val="6"/>
        <rFont val="Times New Roman"/>
        <family val="1"/>
        <charset val="204"/>
      </rPr>
      <t xml:space="preserve"> Указывается уникальный код объекта капитального строительства или объекта недвижимого имущества, присвоенный государственной интегрированной информационной системой управления общественными финансами "Электронный бюджет", в случае если источником финансового обеспечения расходов на осуществление капитальных вложений являются средства федерального бюджета, в том числе предоставленные в виде межбюджетного трансферта в целях софинансирования расходных обязательств субъекта Российской Федерации (муниципального образования).</t>
    </r>
  </si>
  <si>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</si>
  <si>
    <t>Приложение
к Требованиям к составлению и утверждению плана
финансово-хозяйственной деятельности государственного
(муниципального) учреждения, утвержденным приказом
Министерства финансов Российской Федерации от 31.08.2018 N 186н
(в редакции приказов Минфина России от 07.02.2020 N 17н,
от 02.04.2021 N 53н, от 03.09.2021 N 121н и от 08.06.2022 N 92н, от 25.08.2022 № 128н)</t>
  </si>
  <si>
    <t>специальные расходы</t>
  </si>
  <si>
    <t>2800</t>
  </si>
  <si>
    <r>
      <t xml:space="preserve">3 </t>
    </r>
    <r>
      <rPr>
        <sz val="8"/>
        <rFont val="Times New Roman"/>
        <family val="1"/>
        <charset val="204"/>
      </rPr>
      <t>В графе 3 отражаются:
по строкам 1100-1900 - коды аналитической группы подвида доходов бюджетов классификации доходов бюджетов;
по строкам 1980-1990 - коды аналитической группы вида источников финансирования дефицитов бюджетов классификации источников финансирования дефицитов бюджетов;
по строкам 2000-2800 - коды видов расходов бюджетов классификации расходов бюджетов;
по строкам 3000-3030 -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
по строкам 4000-4040 - коды аналитической группы вида источников финансирования дефицитов бюджетов классификации источников финансирования дефицитов бюджетов.</t>
    </r>
  </si>
  <si>
    <t>880</t>
  </si>
  <si>
    <t>25</t>
  </si>
  <si>
    <t>Муниципальное учреждение Отдел образования Администрации Тарасовского района</t>
  </si>
  <si>
    <t>приносящая доход деятельность (родительская плата)</t>
  </si>
  <si>
    <t>приносящая доход деятельность (арендная плата)</t>
  </si>
  <si>
    <t>26451.3</t>
  </si>
  <si>
    <t>приносящая доход деятельность (от сдачи металлалома)</t>
  </si>
  <si>
    <t>заполняем</t>
  </si>
  <si>
    <t>формула</t>
  </si>
  <si>
    <t>200</t>
  </si>
  <si>
    <t>210</t>
  </si>
  <si>
    <t>211</t>
  </si>
  <si>
    <t>212</t>
  </si>
  <si>
    <t>213</t>
  </si>
  <si>
    <t>262</t>
  </si>
  <si>
    <t>290</t>
  </si>
  <si>
    <t>2331</t>
  </si>
  <si>
    <t>2332</t>
  </si>
  <si>
    <t>291</t>
  </si>
  <si>
    <t>292</t>
  </si>
  <si>
    <t>295</t>
  </si>
  <si>
    <t>220</t>
  </si>
  <si>
    <t>за счет субсидий, предоставляемых на финансовое обеспечение выполнения государственного (муниципального) задания</t>
  </si>
  <si>
    <t>до начала года</t>
  </si>
  <si>
    <t>8-(86386) 32-3-05</t>
  </si>
  <si>
    <t>Заведующий Муниципальным учреждением Отдел образования Администрации Тарасовского района</t>
  </si>
  <si>
    <t>А.И. Коршунов</t>
  </si>
  <si>
    <t>1120</t>
  </si>
  <si>
    <t>1230</t>
  </si>
  <si>
    <t>2+4</t>
  </si>
  <si>
    <r>
      <t>прочие поступления, всего</t>
    </r>
    <r>
      <rPr>
        <vertAlign val="superscript"/>
        <sz val="9"/>
        <rFont val="Times New Roman"/>
        <family val="1"/>
        <charset val="204"/>
      </rPr>
      <t>6</t>
    </r>
  </si>
  <si>
    <t>2 Вручную</t>
  </si>
  <si>
    <t>26310.2</t>
  </si>
  <si>
    <t>26310.3</t>
  </si>
  <si>
    <t>26410.1</t>
  </si>
  <si>
    <t>26410.2</t>
  </si>
  <si>
    <t>26410.3</t>
  </si>
  <si>
    <t>4 этот год</t>
  </si>
  <si>
    <t>код цели в АЦК</t>
  </si>
  <si>
    <t>243 квр</t>
  </si>
  <si>
    <t>Расчеты (обоснования) к плану финансово-хозяйственной деятельности МБДОУ № 7 "Береза"</t>
  </si>
  <si>
    <t>Источник финансового обеспечения</t>
  </si>
  <si>
    <t xml:space="preserve">Субсидии бюджетным учреждениям на финансовое обеспечение МЗ на оказание муниципальных услуг (выполнение работ) </t>
  </si>
  <si>
    <t>1. Расчеты (обоснования) выплат персоналу (строка 210)</t>
  </si>
  <si>
    <t>Код видов расходов</t>
  </si>
  <si>
    <t>1.1. Расчеты (обоснования) расходов на оплату труда</t>
  </si>
  <si>
    <t>областной бюджет</t>
  </si>
  <si>
    <t>№ п/п</t>
  </si>
  <si>
    <t>Должность</t>
  </si>
  <si>
    <t>Устано-вленная числен-ность, единиц</t>
  </si>
  <si>
    <t>Ставка з/п в соответствии с объемами работы</t>
  </si>
  <si>
    <t>Выплаты компенсационного характера (доплата не входящая в круг основных обязанностей, доплата за вредные условия труда)</t>
  </si>
  <si>
    <t>Выплаты стимулирующего характера (выслуга лет, специфика, почетный знак, квалификация, за качество выполняемых работ и др)</t>
  </si>
  <si>
    <t>Доплата до МРОТ</t>
  </si>
  <si>
    <t>Итого за месяц, руб.</t>
  </si>
  <si>
    <t>Кол-во месяцев</t>
  </si>
  <si>
    <t>АУП</t>
  </si>
  <si>
    <t>Пед.работники</t>
  </si>
  <si>
    <t>Прочий персонал</t>
  </si>
  <si>
    <t>Итого</t>
  </si>
  <si>
    <t>1.2. Расчеты (обоснования) расходов на оплату труда</t>
  </si>
  <si>
    <t>местный бюджет</t>
  </si>
  <si>
    <t>1.5. Расчеты (обоснования) выплат персоналу по уходу за ребенком</t>
  </si>
  <si>
    <t>Наименование расходов</t>
  </si>
  <si>
    <t>Численность работников, получающих пособие</t>
  </si>
  <si>
    <t>Количество выплат в год на одного человека</t>
  </si>
  <si>
    <t>Размер пособия в месяц, руб.</t>
  </si>
  <si>
    <t>Всего выплата, руб.                       2021 год</t>
  </si>
  <si>
    <t>Всего выплата, руб.            2022 год</t>
  </si>
  <si>
    <t>Всего выплата, руб.          2023 год</t>
  </si>
  <si>
    <t>1.</t>
  </si>
  <si>
    <t xml:space="preserve">Пособие по уходу за ребенком до 3 лет </t>
  </si>
  <si>
    <t>ПРОВЕРЬ СЕБЯ !!!</t>
  </si>
  <si>
    <t>Всего заработная плата, руб. 2021 год</t>
  </si>
  <si>
    <t>Всего заработная плата, руб. 2022 год</t>
  </si>
  <si>
    <t>Всего заработная плата, руб. 2023 год</t>
  </si>
  <si>
    <t>1 ст</t>
  </si>
  <si>
    <t>2. Расчеты (обоснования) страховых взносов на обязательное страхование в Пенсионный</t>
  </si>
  <si>
    <t>фонд Российской Федерации, в Фонд социального страхования Российской Федерации,</t>
  </si>
  <si>
    <t>в Федеральный фонд обязательного медицинского страхования</t>
  </si>
  <si>
    <t>Наименование государственного внебюджетного фонда</t>
  </si>
  <si>
    <t>Размер базы для начисления страховых взносов, руб.</t>
  </si>
  <si>
    <t>Сумма взноса, руб. 2022 год</t>
  </si>
  <si>
    <t>Сумма взноса, руб. 2023 год</t>
  </si>
  <si>
    <t xml:space="preserve">1. </t>
  </si>
  <si>
    <t>Страховые взносы в Пенсионный фонд Российской Федерации, всего</t>
  </si>
  <si>
    <t>по ставке 22,0 %</t>
  </si>
  <si>
    <t>по ставке 10,0 %</t>
  </si>
  <si>
    <t xml:space="preserve">с применением пониженных тарифов взносов в Пенсионный фонд Российской Федерации для отдельных категорий плательщиков </t>
  </si>
  <si>
    <t>Страховые взносы в Фонд социального страхования Российской Федерации, всего</t>
  </si>
  <si>
    <t>2.1.</t>
  </si>
  <si>
    <t>обязательное социальное страхование на случай временной нетрудоспособности и в связи с материнством по ставке 2,9 %</t>
  </si>
  <si>
    <t>2.2.</t>
  </si>
  <si>
    <t>с применением ставки взносов в Фонд социального страхования Российской Федерации по ставке 0,0 %</t>
  </si>
  <si>
    <t>2.3.</t>
  </si>
  <si>
    <t>обязательное социальное страхование от несчастных случаев на производстве и профессиональных заболеваний по ставке 0,2 %</t>
  </si>
  <si>
    <t>2.4.</t>
  </si>
  <si>
    <t>обязательное социальное страхование от несчастных случаев на производстве и профессиональных заболеваний по ставке 0,_ %*</t>
  </si>
  <si>
    <t>2.5.</t>
  </si>
  <si>
    <t>Страховые взносы в Федеральный фонд обязательного медицинского страхования, всего (по ставке 5,1 %)</t>
  </si>
  <si>
    <t>Итого:</t>
  </si>
  <si>
    <t xml:space="preserve">вручную итого сумму </t>
  </si>
  <si>
    <t>2.1. Расчеты (обоснования) страховых взносов на обязательное страхование в Пенсионный</t>
  </si>
  <si>
    <t>ПРОВЕРЬ СЕБЯ !!!!!</t>
  </si>
  <si>
    <t>Сумма взноса, руб. 2021 год</t>
  </si>
  <si>
    <t>1 стр</t>
  </si>
  <si>
    <t>3. Расчет (обоснование) расходов на закупку товаров, работ, услуг</t>
  </si>
  <si>
    <r>
      <t xml:space="preserve">Субсидии бюджетным учреждениям на финансовое обеспечение МЗ на оказание муниципальных услуг (выполнение работ) </t>
    </r>
    <r>
      <rPr>
        <b/>
        <i/>
        <sz val="12"/>
        <rFont val="Times New Roman"/>
        <family val="1"/>
        <charset val="204"/>
      </rPr>
      <t>областной бюджет</t>
    </r>
  </si>
  <si>
    <t>3.1. Расчет (обоснование) расходов на оплату услуг связи</t>
  </si>
  <si>
    <t>Количество номеров</t>
  </si>
  <si>
    <t>Количество платежей в год</t>
  </si>
  <si>
    <t>Стоимсть за единицу, руб.</t>
  </si>
  <si>
    <t>Сумма , руб (гр.3*гр.4*гр.5)</t>
  </si>
  <si>
    <t>Телефон/интернет</t>
  </si>
  <si>
    <t>3.2. Расчет (обоснование) расходов на оплату прочих работ, услуг</t>
  </si>
  <si>
    <t>Количество договоров</t>
  </si>
  <si>
    <t>Стоимость услуги, руб.</t>
  </si>
  <si>
    <t>Предворительный/переодический медосмотр сотрудников, гигиеническое обучение</t>
  </si>
  <si>
    <t>Бухгалтерское обслуживание</t>
  </si>
  <si>
    <t>3.3. Расчет (обоснование) расходов на приобретение основных средств, материальных запасов</t>
  </si>
  <si>
    <t>Сумма, руб.</t>
  </si>
  <si>
    <t>3.1 Расчет (обоснование) расходов на закупку товаров, работ, услуг</t>
  </si>
  <si>
    <t>3.1. Расчет (обоснование) расходов на оплату прочих работ, услуг</t>
  </si>
  <si>
    <t>Услуги охраны</t>
  </si>
  <si>
    <t>Противопожарные мероприятия</t>
  </si>
  <si>
    <r>
      <t xml:space="preserve">Субсидии бюджетным учреждениям на финансовое обеспечение МЗ на оказание муниципальных услуг (выполнение работ) </t>
    </r>
    <r>
      <rPr>
        <b/>
        <i/>
        <sz val="12"/>
        <rFont val="Times New Roman"/>
        <family val="1"/>
        <charset val="204"/>
      </rPr>
      <t>местный бюджет</t>
    </r>
  </si>
  <si>
    <t>4. Расчет (обоснование) расходов на уплату налогов, сборов и иных платежей</t>
  </si>
  <si>
    <t>851/852/853</t>
  </si>
  <si>
    <t>Налоговая база, руб.</t>
  </si>
  <si>
    <t>Ставка налога, %</t>
  </si>
  <si>
    <t>Земельный налог</t>
  </si>
  <si>
    <t>Налог на имущество</t>
  </si>
  <si>
    <t>Налог на негативное воздействие на окружающую среду</t>
  </si>
  <si>
    <t>Штрафы, пени, недоимки и иные платежи</t>
  </si>
  <si>
    <t>5. Расчет (обоснование) расходов на закупку товаров, работ, услуг</t>
  </si>
  <si>
    <t>244/247</t>
  </si>
  <si>
    <t>5.1. Расчет (обоснование) расходов на оплату коммунальных услуг</t>
  </si>
  <si>
    <t xml:space="preserve">Размер потребления ресурсов </t>
  </si>
  <si>
    <t>Тариф с учетом НДС, руб.</t>
  </si>
  <si>
    <t>Код вида расхода - 244</t>
  </si>
  <si>
    <t>Водоснабжение</t>
  </si>
  <si>
    <t>ЖБО</t>
  </si>
  <si>
    <t>ТКО</t>
  </si>
  <si>
    <t>Код вида расхода - 247</t>
  </si>
  <si>
    <t>Электроэнергия</t>
  </si>
  <si>
    <t>Газоснабжение</t>
  </si>
  <si>
    <t>5.2. Расчет (обоснование) расходов на оплату транспортных услуг</t>
  </si>
  <si>
    <t>Количество работ/услуг</t>
  </si>
  <si>
    <t>Стоимость работ (услуг), руб.</t>
  </si>
  <si>
    <t>Транспортные услуги</t>
  </si>
  <si>
    <t>4.</t>
  </si>
  <si>
    <t>5.</t>
  </si>
  <si>
    <t>6.</t>
  </si>
  <si>
    <t>7.</t>
  </si>
  <si>
    <t>8.</t>
  </si>
  <si>
    <t>9.</t>
  </si>
  <si>
    <t>10.</t>
  </si>
  <si>
    <t>Программное обеспечение</t>
  </si>
  <si>
    <t>Специальная оценка труда</t>
  </si>
  <si>
    <t>СОУТ</t>
  </si>
  <si>
    <t>Профессиональные риски</t>
  </si>
  <si>
    <t>Психиатрическое медицинское освидетельствование</t>
  </si>
  <si>
    <t>(341) Приобретение медикаментов</t>
  </si>
  <si>
    <t>(343) Приобретение ГСМ</t>
  </si>
  <si>
    <t>(342) Приобретение продуктов питания</t>
  </si>
  <si>
    <t>Приносящая доход деятельность</t>
  </si>
  <si>
    <t>О.Ф.Солдатова</t>
  </si>
  <si>
    <t>Заведующая</t>
  </si>
  <si>
    <t xml:space="preserve">Муниципальное бюджетное дошкольное образовательное учреждение №7 "Береза"   </t>
  </si>
  <si>
    <t>60313645</t>
  </si>
  <si>
    <t>000</t>
  </si>
  <si>
    <t>603У2967</t>
  </si>
  <si>
    <t>6133005577</t>
  </si>
  <si>
    <t>613301001</t>
  </si>
  <si>
    <t>Сумма, руб. 2025 год</t>
  </si>
  <si>
    <t>Сумма взноса, руб. 2025 год</t>
  </si>
  <si>
    <t>(346) Приобретение прочих материальных запасов(с остатка на начало 2023 года)</t>
  </si>
  <si>
    <t>5.3. Расчет (обоснование) расходов на оплату работ, услуг по содержанию имущества</t>
  </si>
  <si>
    <t>5.4. Расчет (обоснование) расходов на оплату прочих работ, услуг</t>
  </si>
  <si>
    <t>этот год вся закупка</t>
  </si>
  <si>
    <t>5 вся</t>
  </si>
  <si>
    <t>2 вручную</t>
  </si>
  <si>
    <t>6. Расчет (обоснование) расходов на закупку товаров, работ, услуг</t>
  </si>
  <si>
    <t>6.1. Расчет (обоснование) расходов на приобретение основных средств, материальных запасов</t>
  </si>
  <si>
    <t>Субсидии бюджетным учреждениям на финансовое обеспечение муниципального задания на оказание муниципальных услуг(выполнение работ) местный бюджет</t>
  </si>
  <si>
    <t>бухгалтер</t>
  </si>
  <si>
    <t>Т.Н. Назарова</t>
  </si>
  <si>
    <t>Предварительный/периодический медосмотр сотрудников, гигиеническое обучение</t>
  </si>
  <si>
    <t>ПСД</t>
  </si>
  <si>
    <t>(346) Приобретение посуды</t>
  </si>
  <si>
    <t>(345) Приобретение полотенце</t>
  </si>
  <si>
    <t>26</t>
  </si>
  <si>
    <t>Сумма взноса, руб. 2026 год</t>
  </si>
  <si>
    <t>Сумма, руб.           (гр. 4*гр. 5*гр. 6) 2026 год</t>
  </si>
  <si>
    <t>Сумма, руб. 2026 год</t>
  </si>
  <si>
    <t>5.2. Расчет (обоснование) расходов на приобретение основных средств, материальных запасов</t>
  </si>
  <si>
    <t>Штрафы, пени, недоимки и иные платежи (остаток на начало 2024 года)</t>
  </si>
  <si>
    <t>АПС</t>
  </si>
  <si>
    <t>Видеонаблюдение (антитеррор)</t>
  </si>
  <si>
    <t>Охрана Росгвардия (антитеррор)</t>
  </si>
  <si>
    <t>Дератизация</t>
  </si>
  <si>
    <t>Противоклещевая обработка</t>
  </si>
  <si>
    <t>Сайт</t>
  </si>
  <si>
    <t>ТО газового оборудования</t>
  </si>
  <si>
    <t>Стоимость работ (услуг).руб 2025</t>
  </si>
  <si>
    <t>5.2. Расчет (обоснование) расходов на оплату работ, услуг по содержанию имущест+R:R[32]ва</t>
  </si>
  <si>
    <t>ТО1, ТО2 автобуса</t>
  </si>
  <si>
    <t xml:space="preserve">Техосмотр </t>
  </si>
  <si>
    <t>Калибровка тахографа</t>
  </si>
  <si>
    <t>ремонт системы отопления</t>
  </si>
  <si>
    <t>Заправка огнетушителей</t>
  </si>
  <si>
    <t>Ремонт теплотрассы</t>
  </si>
  <si>
    <t>Ремонт автобуса</t>
  </si>
  <si>
    <t>5.3. Расчет (обоснование) расходов на оплату прочих работ, услуг</t>
  </si>
  <si>
    <t>Периодический медосмотр сотрудников/гигиеническое обучение</t>
  </si>
  <si>
    <t>Телематические услуги</t>
  </si>
  <si>
    <t>Предрейсовый/послерейсовый медосмотр водителя</t>
  </si>
  <si>
    <t>5.4. Расчет (обоснование) расходов на страхование</t>
  </si>
  <si>
    <t>Страхование автобуса</t>
  </si>
  <si>
    <t>5.5. Расчет (обоснование) расходов на приобретение основных средств, материальных запасов</t>
  </si>
  <si>
    <t>Сумма, руб.      2024 год</t>
  </si>
  <si>
    <t>Сумма, руб.      2025 год</t>
  </si>
  <si>
    <t>6.1. Расчет (обоснование) расходов на страхование</t>
  </si>
  <si>
    <t>Сумма, руб.      2022 год</t>
  </si>
  <si>
    <t>Сумма, руб.      2023 год</t>
  </si>
  <si>
    <t xml:space="preserve">местный бюджет </t>
  </si>
  <si>
    <t>(310) Приобретение оборудования</t>
  </si>
  <si>
    <t xml:space="preserve">Смарт карта </t>
  </si>
  <si>
    <t xml:space="preserve">Субсидии на капитальный ремонт </t>
  </si>
  <si>
    <t>7. Расчет (обоснование) расходов на закупку товаров, работ, услуг</t>
  </si>
  <si>
    <t>7.1. Расчет (обоснование) расходов услуги.работы для целей капитальных вложений</t>
  </si>
  <si>
    <t>27</t>
  </si>
  <si>
    <t>на 2025 г. текущий финансовый год</t>
  </si>
  <si>
    <t>на 2026 г. первый год планового периода</t>
  </si>
  <si>
    <t>на 2027 г. второй год планового периода</t>
  </si>
  <si>
    <t>Всего заработная    плата, руб.                2025 год</t>
  </si>
  <si>
    <t>Всего заработная плата, руб.         2026 год</t>
  </si>
  <si>
    <t>Всего заработная плата, руб.        2027 год</t>
  </si>
  <si>
    <t>Сумма взноса, руб. 2027 год</t>
  </si>
  <si>
    <t>Сумма исчисленного налога, подлежащего уплате, руб.                                               2025 год</t>
  </si>
  <si>
    <t>Сумма исчисленного налога, подлежащего уплате, руб.                              2026 год</t>
  </si>
  <si>
    <t>Сумма исчисленного налога, подлежащего уплате, руб.                      2027 год</t>
  </si>
  <si>
    <t>Сумма, руб. 2027 год</t>
  </si>
  <si>
    <t>Сумма, руб.           (гр. 4*гр. 5*гр. 6) 2025год</t>
  </si>
  <si>
    <t>Сумма, руб.           (гр. 4*гр. 5*гр. 6) 2027 год</t>
  </si>
  <si>
    <t>2026</t>
  </si>
  <si>
    <t>января</t>
  </si>
  <si>
    <t>28</t>
  </si>
  <si>
    <t>28.01.2025</t>
  </si>
  <si>
    <t>Стоимость работ (услуг).руб 2026</t>
  </si>
  <si>
    <t>на 28.01.2025 год</t>
  </si>
  <si>
    <t>(346) Приобретение прочих материальных запасов (остаток на начало 2025 года)</t>
  </si>
  <si>
    <t>Текущий ремонт (остаток на начало 2025 года)</t>
  </si>
  <si>
    <t>Дератизация мусорного контейнера</t>
  </si>
  <si>
    <t>Бактериальное исследование</t>
  </si>
  <si>
    <t>(345) Приобретение постельное белье  (остаток на начало 2025 года)</t>
  </si>
  <si>
    <t>(345) Приобретение спец одежды  (остаток на начало 2025 года)</t>
  </si>
  <si>
    <t>Кредиторская задолженность электроэнергии (остаток на начало 2025 года)</t>
  </si>
  <si>
    <t>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</si>
</sst>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00000"/>
    <numFmt numFmtId="165" formatCode="0.000000"/>
  </numFmts>
  <fonts count="41" x14ac:knownFonts="1">
    <font>
      <sz val="10"/>
      <name val="Times New Roman"/>
      <charset val="204"/>
    </font>
    <font>
      <sz val="10"/>
      <name val="Times New Roman"/>
      <family val="1"/>
      <charset val="204"/>
    </font>
    <font>
      <sz val="8"/>
      <name val="Times New Roman"/>
      <family val="1"/>
      <charset val="204"/>
    </font>
    <font>
      <sz val="9"/>
      <name val="Times New Roman"/>
      <family val="1"/>
      <charset val="204"/>
    </font>
    <font>
      <sz val="8"/>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11.5"/>
      <name val="Times New Roman"/>
      <family val="1"/>
      <charset val="204"/>
    </font>
    <font>
      <sz val="11"/>
      <name val="Times New Roman"/>
      <family val="1"/>
      <charset val="204"/>
    </font>
    <font>
      <b/>
      <vertAlign val="superscript"/>
      <sz val="11"/>
      <name val="Times New Roman"/>
      <family val="1"/>
      <charset val="204"/>
    </font>
    <font>
      <sz val="10"/>
      <name val="Times New Roman"/>
      <family val="1"/>
      <charset val="204"/>
    </font>
    <font>
      <vertAlign val="superscript"/>
      <sz val="10"/>
      <name val="Times New Roman"/>
      <family val="1"/>
      <charset val="204"/>
    </font>
    <font>
      <vertAlign val="superscript"/>
      <sz val="9"/>
      <name val="Times New Roman"/>
      <family val="1"/>
      <charset val="204"/>
    </font>
    <font>
      <b/>
      <sz val="9"/>
      <name val="Times New Roman"/>
      <family val="1"/>
      <charset val="204"/>
    </font>
    <font>
      <vertAlign val="superscript"/>
      <sz val="7"/>
      <name val="Times New Roman"/>
      <family val="1"/>
      <charset val="204"/>
    </font>
    <font>
      <b/>
      <vertAlign val="superscript"/>
      <sz val="9"/>
      <name val="Times New Roman"/>
      <family val="1"/>
      <charset val="204"/>
    </font>
    <font>
      <vertAlign val="superscript"/>
      <sz val="8"/>
      <name val="Times New Roman"/>
      <family val="1"/>
      <charset val="204"/>
    </font>
    <font>
      <b/>
      <sz val="9"/>
      <name val="Times New Roman"/>
      <family val="1"/>
      <charset val="204"/>
    </font>
    <font>
      <b/>
      <vertAlign val="superscript"/>
      <sz val="10"/>
      <name val="Times New Roman"/>
      <family val="1"/>
      <charset val="204"/>
    </font>
    <font>
      <vertAlign val="superscript"/>
      <sz val="6"/>
      <name val="Times New Roman"/>
      <family val="1"/>
      <charset val="204"/>
    </font>
    <font>
      <sz val="6"/>
      <name val="Times New Roman"/>
      <family val="1"/>
      <charset val="204"/>
    </font>
    <font>
      <sz val="6"/>
      <name val="Times New Roman"/>
      <family val="1"/>
      <charset val="204"/>
    </font>
    <font>
      <sz val="8.5"/>
      <name val="Times New Roman"/>
      <family val="1"/>
      <charset val="204"/>
    </font>
    <font>
      <vertAlign val="superscript"/>
      <sz val="8.5"/>
      <name val="Times New Roman"/>
      <family val="1"/>
      <charset val="204"/>
    </font>
    <font>
      <b/>
      <sz val="8.5"/>
      <name val="Times New Roman"/>
      <family val="1"/>
      <charset val="204"/>
    </font>
    <font>
      <b/>
      <vertAlign val="superscript"/>
      <sz val="8.5"/>
      <name val="Times New Roman"/>
      <family val="1"/>
      <charset val="204"/>
    </font>
    <font>
      <sz val="7"/>
      <name val="Times New Roman"/>
      <family val="1"/>
      <charset val="204"/>
    </font>
    <font>
      <sz val="9"/>
      <name val="Times New Roman"/>
      <family val="1"/>
      <charset val="204"/>
    </font>
    <font>
      <sz val="10"/>
      <color rgb="FFFF0000"/>
      <name val="Times New Roman"/>
      <family val="1"/>
      <charset val="204"/>
    </font>
    <font>
      <sz val="8.5"/>
      <color rgb="FFFF0000"/>
      <name val="Times New Roman"/>
      <family val="1"/>
      <charset val="204"/>
    </font>
    <font>
      <sz val="9"/>
      <color rgb="FFFF0000"/>
      <name val="Times New Roman"/>
      <family val="1"/>
      <charset val="204"/>
    </font>
    <font>
      <sz val="16"/>
      <name val="Times New Roman"/>
      <family val="1"/>
      <charset val="204"/>
    </font>
    <font>
      <sz val="12"/>
      <name val="Times New Roman"/>
      <family val="1"/>
      <charset val="204"/>
    </font>
    <font>
      <sz val="10"/>
      <name val="Arial Cyr"/>
      <charset val="204"/>
    </font>
    <font>
      <i/>
      <sz val="12"/>
      <name val="Times New Roman"/>
      <family val="1"/>
      <charset val="204"/>
    </font>
    <font>
      <b/>
      <sz val="12"/>
      <name val="Times New Roman"/>
      <family val="1"/>
      <charset val="204"/>
    </font>
    <font>
      <b/>
      <u/>
      <sz val="12"/>
      <name val="Times New Roman"/>
      <family val="1"/>
      <charset val="204"/>
    </font>
    <font>
      <sz val="18"/>
      <name val="Times New Roman"/>
      <family val="1"/>
      <charset val="204"/>
    </font>
    <font>
      <b/>
      <u/>
      <sz val="10"/>
      <name val="Times New Roman"/>
      <family val="1"/>
      <charset val="204"/>
    </font>
    <font>
      <b/>
      <i/>
      <sz val="12"/>
      <name val="Times New Roman"/>
      <family val="1"/>
      <charset val="204"/>
    </font>
  </fonts>
  <fills count="7">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rgb="FF00B050"/>
        <bgColor indexed="64"/>
      </patternFill>
    </fill>
    <fill>
      <patternFill patternType="solid">
        <fgColor rgb="FFFF0000"/>
        <bgColor indexed="64"/>
      </patternFill>
    </fill>
  </fills>
  <borders count="58">
    <border>
      <left/>
      <right/>
      <top/>
      <bottom/>
      <diagonal/>
    </border>
    <border>
      <left/>
      <right/>
      <top style="thin">
        <color indexed="64"/>
      </top>
      <bottom style="thin">
        <color indexed="64"/>
      </bottom>
      <diagonal/>
    </border>
    <border>
      <left/>
      <right/>
      <top/>
      <bottom style="thin">
        <color indexed="64"/>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right style="mediumDashDot">
        <color indexed="64"/>
      </right>
      <top/>
      <bottom/>
      <diagonal/>
    </border>
    <border>
      <left style="mediumDashDot">
        <color indexed="64"/>
      </left>
      <right/>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top style="mediumDashDot">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diagonal/>
    </border>
    <border>
      <left/>
      <right style="thin">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mediumDashDot">
        <color indexed="64"/>
      </left>
      <right/>
      <top/>
      <bottom style="thin">
        <color indexed="64"/>
      </bottom>
      <diagonal/>
    </border>
    <border>
      <left style="thin">
        <color indexed="64"/>
      </left>
      <right style="mediumDashDot">
        <color indexed="64"/>
      </right>
      <top/>
      <bottom style="thin">
        <color indexed="64"/>
      </bottom>
      <diagonal/>
    </border>
    <border>
      <left style="thin">
        <color indexed="64"/>
      </left>
      <right style="mediumDashDot">
        <color indexed="64"/>
      </right>
      <top style="thin">
        <color indexed="64"/>
      </top>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right/>
      <top/>
      <bottom style="medium">
        <color indexed="64"/>
      </bottom>
      <diagonal/>
    </border>
  </borders>
  <cellStyleXfs count="2">
    <xf numFmtId="0" fontId="0" fillId="0" borderId="0"/>
    <xf numFmtId="0" fontId="34" fillId="0" borderId="0"/>
  </cellStyleXfs>
  <cellXfs count="841">
    <xf numFmtId="0" fontId="0" fillId="0" borderId="0" xfId="0"/>
    <xf numFmtId="0" fontId="0" fillId="0" borderId="0" xfId="0" applyBorder="1"/>
    <xf numFmtId="0" fontId="3" fillId="0" borderId="0" xfId="0" applyFont="1"/>
    <xf numFmtId="0" fontId="1" fillId="0" borderId="0" xfId="0" applyFont="1"/>
    <xf numFmtId="0" fontId="5" fillId="0" borderId="2" xfId="0" applyFont="1" applyFill="1" applyBorder="1" applyAlignment="1">
      <alignment horizontal="center" vertical="top" wrapText="1"/>
    </xf>
    <xf numFmtId="0" fontId="3" fillId="0" borderId="0" xfId="0" applyFont="1" applyAlignment="1"/>
    <xf numFmtId="0" fontId="21" fillId="0" borderId="0" xfId="0" applyFont="1"/>
    <xf numFmtId="0" fontId="22" fillId="0" borderId="0" xfId="0" applyFont="1"/>
    <xf numFmtId="0" fontId="27" fillId="0" borderId="0" xfId="0" applyFont="1"/>
    <xf numFmtId="0" fontId="27" fillId="0" borderId="0" xfId="0" applyFont="1" applyBorder="1"/>
    <xf numFmtId="4" fontId="0" fillId="0" borderId="0" xfId="0" applyNumberFormat="1"/>
    <xf numFmtId="0" fontId="33" fillId="0" borderId="16" xfId="0" applyFont="1" applyBorder="1" applyAlignment="1">
      <alignment horizontal="left"/>
    </xf>
    <xf numFmtId="0" fontId="33" fillId="2" borderId="16" xfId="0" applyFont="1" applyFill="1" applyBorder="1" applyAlignment="1">
      <alignment horizontal="left"/>
    </xf>
    <xf numFmtId="0" fontId="33" fillId="3" borderId="16" xfId="0" applyFont="1" applyFill="1" applyBorder="1" applyAlignment="1">
      <alignment horizontal="left"/>
    </xf>
    <xf numFmtId="0" fontId="33" fillId="5" borderId="16" xfId="0" applyFont="1" applyFill="1" applyBorder="1" applyAlignment="1">
      <alignment horizontal="left"/>
    </xf>
    <xf numFmtId="0" fontId="3" fillId="4" borderId="0" xfId="0" applyFont="1" applyFill="1"/>
    <xf numFmtId="0" fontId="3" fillId="4" borderId="0" xfId="0" applyFont="1" applyFill="1" applyAlignment="1"/>
    <xf numFmtId="0" fontId="11" fillId="4" borderId="0" xfId="0" applyFont="1" applyFill="1"/>
    <xf numFmtId="4" fontId="0" fillId="4" borderId="0" xfId="0" applyNumberFormat="1" applyFill="1"/>
    <xf numFmtId="0" fontId="0" fillId="4" borderId="0" xfId="0" applyFill="1"/>
    <xf numFmtId="0" fontId="27" fillId="4" borderId="0" xfId="0" applyFont="1" applyFill="1"/>
    <xf numFmtId="4" fontId="27" fillId="4" borderId="0" xfId="0" applyNumberFormat="1" applyFont="1" applyFill="1"/>
    <xf numFmtId="0" fontId="5" fillId="4" borderId="9" xfId="0" applyFont="1" applyFill="1" applyBorder="1"/>
    <xf numFmtId="0" fontId="5" fillId="4" borderId="10" xfId="0" applyFont="1" applyFill="1" applyBorder="1"/>
    <xf numFmtId="4" fontId="5" fillId="4" borderId="0" xfId="0" applyNumberFormat="1" applyFont="1" applyFill="1"/>
    <xf numFmtId="0" fontId="29" fillId="4" borderId="0" xfId="0" applyFont="1" applyFill="1" applyAlignment="1">
      <alignment vertical="justify"/>
    </xf>
    <xf numFmtId="0" fontId="0" fillId="4" borderId="0" xfId="0" applyFill="1" applyAlignment="1">
      <alignment vertical="justify"/>
    </xf>
    <xf numFmtId="4" fontId="0" fillId="4" borderId="0" xfId="0" applyNumberFormat="1" applyFill="1" applyAlignment="1">
      <alignment vertical="justify"/>
    </xf>
    <xf numFmtId="0" fontId="29" fillId="4" borderId="0" xfId="0" applyFont="1" applyFill="1"/>
    <xf numFmtId="0" fontId="5" fillId="4" borderId="0" xfId="0" applyFont="1" applyFill="1"/>
    <xf numFmtId="0" fontId="33" fillId="0" borderId="0" xfId="1" applyFont="1" applyFill="1"/>
    <xf numFmtId="0" fontId="33" fillId="0" borderId="0" xfId="1" applyFont="1" applyFill="1" applyAlignment="1"/>
    <xf numFmtId="0" fontId="33" fillId="0" borderId="0" xfId="1" applyFont="1" applyFill="1" applyBorder="1" applyAlignment="1">
      <alignment vertical="top"/>
    </xf>
    <xf numFmtId="0" fontId="33" fillId="0" borderId="0" xfId="1" applyFont="1" applyFill="1" applyBorder="1" applyAlignment="1">
      <alignment horizontal="center"/>
    </xf>
    <xf numFmtId="0" fontId="33" fillId="0" borderId="0" xfId="1" applyFont="1" applyFill="1" applyBorder="1" applyAlignment="1"/>
    <xf numFmtId="0" fontId="35" fillId="0" borderId="0" xfId="1" applyFont="1" applyFill="1" applyBorder="1" applyAlignment="1">
      <alignment horizontal="left" wrapText="1"/>
    </xf>
    <xf numFmtId="0" fontId="33" fillId="0" borderId="0" xfId="1" applyFont="1" applyFill="1" applyBorder="1"/>
    <xf numFmtId="0" fontId="37" fillId="0" borderId="0" xfId="1" applyFont="1" applyFill="1" applyAlignment="1">
      <alignment horizontal="center"/>
    </xf>
    <xf numFmtId="0" fontId="35" fillId="0" borderId="57" xfId="1" applyFont="1" applyFill="1" applyBorder="1" applyAlignment="1"/>
    <xf numFmtId="0" fontId="11" fillId="0" borderId="16" xfId="1" applyFont="1" applyFill="1" applyBorder="1" applyAlignment="1">
      <alignment vertical="top"/>
    </xf>
    <xf numFmtId="0" fontId="11" fillId="0" borderId="16" xfId="1" applyFont="1" applyFill="1" applyBorder="1" applyAlignment="1">
      <alignment vertical="top" wrapText="1"/>
    </xf>
    <xf numFmtId="0" fontId="11" fillId="0" borderId="16" xfId="1" applyFont="1" applyFill="1" applyBorder="1" applyAlignment="1">
      <alignment horizontal="center" vertical="top" wrapText="1"/>
    </xf>
    <xf numFmtId="0" fontId="33" fillId="0" borderId="16" xfId="1" applyFont="1" applyFill="1" applyBorder="1" applyAlignment="1">
      <alignment horizontal="left"/>
    </xf>
    <xf numFmtId="0" fontId="33" fillId="0" borderId="16" xfId="1" applyFont="1" applyFill="1" applyBorder="1" applyAlignment="1">
      <alignment horizontal="center"/>
    </xf>
    <xf numFmtId="3" fontId="33" fillId="0" borderId="16" xfId="1" applyNumberFormat="1" applyFont="1" applyFill="1" applyBorder="1" applyAlignment="1">
      <alignment horizontal="center"/>
    </xf>
    <xf numFmtId="3" fontId="33" fillId="0" borderId="16" xfId="1" applyNumberFormat="1" applyFont="1" applyFill="1" applyBorder="1" applyAlignment="1">
      <alignment horizontal="right"/>
    </xf>
    <xf numFmtId="4" fontId="33" fillId="0" borderId="0" xfId="1" applyNumberFormat="1" applyFont="1" applyFill="1" applyBorder="1"/>
    <xf numFmtId="4" fontId="33" fillId="0" borderId="16" xfId="1" applyNumberFormat="1" applyFont="1" applyFill="1" applyBorder="1" applyAlignment="1">
      <alignment horizontal="center"/>
    </xf>
    <xf numFmtId="0" fontId="36" fillId="0" borderId="16" xfId="1" applyFont="1" applyFill="1" applyBorder="1" applyAlignment="1">
      <alignment horizontal="left"/>
    </xf>
    <xf numFmtId="0" fontId="36" fillId="0" borderId="16" xfId="1" applyFont="1" applyFill="1" applyBorder="1" applyAlignment="1">
      <alignment horizontal="center"/>
    </xf>
    <xf numFmtId="3" fontId="36" fillId="0" borderId="16" xfId="1" applyNumberFormat="1" applyFont="1" applyFill="1" applyBorder="1" applyAlignment="1">
      <alignment horizontal="center"/>
    </xf>
    <xf numFmtId="4" fontId="36" fillId="0" borderId="16" xfId="1" applyNumberFormat="1" applyFont="1" applyFill="1" applyBorder="1" applyAlignment="1">
      <alignment horizontal="center"/>
    </xf>
    <xf numFmtId="0" fontId="36" fillId="0" borderId="0" xfId="1" applyFont="1" applyFill="1" applyBorder="1"/>
    <xf numFmtId="0" fontId="36" fillId="0" borderId="0" xfId="1" applyFont="1" applyFill="1"/>
    <xf numFmtId="0" fontId="36" fillId="0" borderId="0" xfId="1" applyFont="1" applyFill="1" applyBorder="1" applyAlignment="1">
      <alignment horizontal="left"/>
    </xf>
    <xf numFmtId="0" fontId="36" fillId="0" borderId="0" xfId="1" applyFont="1" applyFill="1" applyBorder="1" applyAlignment="1">
      <alignment horizontal="right"/>
    </xf>
    <xf numFmtId="0" fontId="36" fillId="0" borderId="0" xfId="1" applyFont="1" applyFill="1" applyBorder="1" applyAlignment="1">
      <alignment horizontal="center"/>
    </xf>
    <xf numFmtId="3" fontId="36" fillId="0" borderId="0" xfId="1" applyNumberFormat="1" applyFont="1" applyFill="1" applyBorder="1" applyAlignment="1">
      <alignment horizontal="center"/>
    </xf>
    <xf numFmtId="4" fontId="36" fillId="0" borderId="0" xfId="1" applyNumberFormat="1" applyFont="1" applyFill="1" applyBorder="1" applyAlignment="1">
      <alignment horizontal="center"/>
    </xf>
    <xf numFmtId="0" fontId="33" fillId="0" borderId="16" xfId="1" applyFont="1" applyFill="1" applyBorder="1" applyAlignment="1"/>
    <xf numFmtId="0" fontId="33" fillId="6" borderId="0" xfId="1" applyFont="1" applyFill="1"/>
    <xf numFmtId="0" fontId="11" fillId="6" borderId="16" xfId="1" applyFont="1" applyFill="1" applyBorder="1" applyAlignment="1">
      <alignment vertical="top"/>
    </xf>
    <xf numFmtId="0" fontId="11" fillId="6" borderId="16" xfId="1" applyFont="1" applyFill="1" applyBorder="1" applyAlignment="1">
      <alignment vertical="top" wrapText="1"/>
    </xf>
    <xf numFmtId="0" fontId="11" fillId="6" borderId="16" xfId="1" applyFont="1" applyFill="1" applyBorder="1" applyAlignment="1">
      <alignment horizontal="center" vertical="top" wrapText="1"/>
    </xf>
    <xf numFmtId="0" fontId="33" fillId="6" borderId="16" xfId="1" applyFont="1" applyFill="1" applyBorder="1" applyAlignment="1">
      <alignment horizontal="left"/>
    </xf>
    <xf numFmtId="0" fontId="33" fillId="6" borderId="16" xfId="1" applyFont="1" applyFill="1" applyBorder="1" applyAlignment="1">
      <alignment horizontal="center"/>
    </xf>
    <xf numFmtId="3" fontId="33" fillId="6" borderId="16" xfId="1" applyNumberFormat="1" applyFont="1" applyFill="1" applyBorder="1" applyAlignment="1">
      <alignment horizontal="center"/>
    </xf>
    <xf numFmtId="3" fontId="33" fillId="6" borderId="16" xfId="1" applyNumberFormat="1" applyFont="1" applyFill="1" applyBorder="1" applyAlignment="1">
      <alignment horizontal="right"/>
    </xf>
    <xf numFmtId="4" fontId="33" fillId="6" borderId="16" xfId="1" applyNumberFormat="1" applyFont="1" applyFill="1" applyBorder="1" applyAlignment="1">
      <alignment horizontal="center"/>
    </xf>
    <xf numFmtId="0" fontId="33" fillId="6" borderId="16" xfId="1" applyFont="1" applyFill="1" applyBorder="1" applyAlignment="1"/>
    <xf numFmtId="0" fontId="33" fillId="6" borderId="1" xfId="1" applyFont="1" applyFill="1" applyBorder="1" applyAlignment="1"/>
    <xf numFmtId="0" fontId="33" fillId="6" borderId="28" xfId="1" applyFont="1" applyFill="1" applyBorder="1" applyAlignment="1"/>
    <xf numFmtId="0" fontId="36" fillId="6" borderId="16" xfId="1" applyFont="1" applyFill="1" applyBorder="1" applyAlignment="1">
      <alignment horizontal="left"/>
    </xf>
    <xf numFmtId="0" fontId="36" fillId="6" borderId="16" xfId="1" applyFont="1" applyFill="1" applyBorder="1" applyAlignment="1">
      <alignment horizontal="center"/>
    </xf>
    <xf numFmtId="3" fontId="36" fillId="6" borderId="16" xfId="1" applyNumberFormat="1" applyFont="1" applyFill="1" applyBorder="1" applyAlignment="1">
      <alignment horizontal="center"/>
    </xf>
    <xf numFmtId="4" fontId="36" fillId="6" borderId="16" xfId="1" applyNumberFormat="1" applyFont="1" applyFill="1" applyBorder="1" applyAlignment="1">
      <alignment horizontal="center"/>
    </xf>
    <xf numFmtId="3" fontId="33" fillId="6" borderId="0" xfId="1" applyNumberFormat="1" applyFont="1" applyFill="1"/>
    <xf numFmtId="4" fontId="33" fillId="0" borderId="0" xfId="1" applyNumberFormat="1" applyFont="1" applyFill="1"/>
    <xf numFmtId="0" fontId="11" fillId="0" borderId="0" xfId="1" applyFont="1" applyFill="1"/>
    <xf numFmtId="0" fontId="33" fillId="0" borderId="0" xfId="1" applyFont="1" applyFill="1" applyBorder="1" applyAlignment="1">
      <alignment horizontal="left"/>
    </xf>
    <xf numFmtId="0" fontId="35" fillId="0" borderId="0" xfId="1" applyFont="1" applyFill="1" applyBorder="1" applyAlignment="1"/>
    <xf numFmtId="0" fontId="11" fillId="0" borderId="16" xfId="1" applyFont="1" applyFill="1" applyBorder="1"/>
    <xf numFmtId="3" fontId="11" fillId="0" borderId="16" xfId="1" applyNumberFormat="1" applyFont="1" applyFill="1" applyBorder="1" applyAlignment="1">
      <alignment horizontal="center"/>
    </xf>
    <xf numFmtId="3" fontId="11" fillId="0" borderId="16" xfId="1" applyNumberFormat="1" applyFont="1" applyFill="1" applyBorder="1"/>
    <xf numFmtId="16" fontId="11" fillId="0" borderId="16" xfId="1" applyNumberFormat="1" applyFont="1" applyFill="1" applyBorder="1"/>
    <xf numFmtId="3" fontId="11" fillId="0" borderId="0" xfId="1" applyNumberFormat="1" applyFont="1" applyFill="1"/>
    <xf numFmtId="0" fontId="5" fillId="0" borderId="16" xfId="1" applyFont="1" applyFill="1" applyBorder="1"/>
    <xf numFmtId="0" fontId="5" fillId="0" borderId="16" xfId="1" applyFont="1" applyFill="1" applyBorder="1" applyAlignment="1">
      <alignment horizontal="center"/>
    </xf>
    <xf numFmtId="3" fontId="5" fillId="0" borderId="16" xfId="1" applyNumberFormat="1" applyFont="1" applyFill="1" applyBorder="1" applyAlignment="1">
      <alignment horizontal="center"/>
    </xf>
    <xf numFmtId="0" fontId="5" fillId="6" borderId="0" xfId="1" applyFont="1" applyFill="1"/>
    <xf numFmtId="0" fontId="5" fillId="0" borderId="0" xfId="1" applyFont="1" applyFill="1"/>
    <xf numFmtId="0" fontId="5" fillId="0" borderId="0" xfId="1" applyFont="1" applyFill="1" applyBorder="1"/>
    <xf numFmtId="0" fontId="5" fillId="0" borderId="0" xfId="1" applyFont="1" applyFill="1" applyBorder="1" applyAlignment="1">
      <alignment horizontal="right" wrapText="1"/>
    </xf>
    <xf numFmtId="0" fontId="5" fillId="0" borderId="0" xfId="1" applyFont="1" applyFill="1" applyBorder="1" applyAlignment="1">
      <alignment horizontal="center"/>
    </xf>
    <xf numFmtId="3" fontId="5" fillId="0" borderId="0" xfId="1" applyNumberFormat="1" applyFont="1" applyFill="1" applyBorder="1" applyAlignment="1">
      <alignment horizontal="center"/>
    </xf>
    <xf numFmtId="0" fontId="11" fillId="6" borderId="0" xfId="1" applyFont="1" applyFill="1"/>
    <xf numFmtId="0" fontId="11" fillId="6" borderId="16" xfId="1" applyFont="1" applyFill="1" applyBorder="1"/>
    <xf numFmtId="3" fontId="11" fillId="6" borderId="16" xfId="1" applyNumberFormat="1" applyFont="1" applyFill="1" applyBorder="1" applyAlignment="1">
      <alignment horizontal="center"/>
    </xf>
    <xf numFmtId="3" fontId="11" fillId="6" borderId="16" xfId="1" applyNumberFormat="1" applyFont="1" applyFill="1" applyBorder="1"/>
    <xf numFmtId="3" fontId="11" fillId="6" borderId="0" xfId="1" applyNumberFormat="1" applyFont="1" applyFill="1"/>
    <xf numFmtId="4" fontId="11" fillId="0" borderId="0" xfId="1" applyNumberFormat="1" applyFont="1" applyFill="1"/>
    <xf numFmtId="0" fontId="33" fillId="0" borderId="0" xfId="1" applyFont="1" applyAlignment="1"/>
    <xf numFmtId="0" fontId="33" fillId="0" borderId="0" xfId="1" applyFont="1"/>
    <xf numFmtId="0" fontId="33" fillId="0" borderId="0" xfId="1" applyFont="1" applyBorder="1" applyAlignment="1">
      <alignment vertical="top"/>
    </xf>
    <xf numFmtId="0" fontId="33" fillId="0" borderId="0" xfId="1" applyFont="1" applyBorder="1" applyAlignment="1">
      <alignment horizontal="center"/>
    </xf>
    <xf numFmtId="0" fontId="33" fillId="0" borderId="0" xfId="1" applyFont="1" applyBorder="1" applyAlignment="1"/>
    <xf numFmtId="0" fontId="35" fillId="0" borderId="0" xfId="1" applyFont="1" applyBorder="1" applyAlignment="1">
      <alignment horizontal="left" wrapText="1"/>
    </xf>
    <xf numFmtId="0" fontId="35" fillId="0" borderId="57" xfId="1" applyFont="1" applyBorder="1" applyAlignment="1"/>
    <xf numFmtId="0" fontId="33" fillId="0" borderId="57" xfId="1" applyFont="1" applyBorder="1"/>
    <xf numFmtId="0" fontId="33" fillId="0" borderId="0" xfId="1" applyFont="1" applyBorder="1" applyAlignment="1">
      <alignment horizontal="left"/>
    </xf>
    <xf numFmtId="0" fontId="35" fillId="0" borderId="0" xfId="1" applyFont="1" applyBorder="1" applyAlignment="1"/>
    <xf numFmtId="0" fontId="33" fillId="0" borderId="0" xfId="1" applyFont="1" applyBorder="1"/>
    <xf numFmtId="0" fontId="37" fillId="0" borderId="0" xfId="1" applyFont="1" applyAlignment="1">
      <alignment horizontal="center"/>
    </xf>
    <xf numFmtId="0" fontId="33" fillId="0" borderId="16" xfId="1" applyFont="1" applyBorder="1"/>
    <xf numFmtId="0" fontId="33" fillId="0" borderId="16" xfId="1" applyFont="1" applyBorder="1" applyAlignment="1">
      <alignment horizontal="center" vertical="center"/>
    </xf>
    <xf numFmtId="0" fontId="33" fillId="0" borderId="16" xfId="1" applyFont="1" applyBorder="1" applyAlignment="1">
      <alignment horizontal="left"/>
    </xf>
    <xf numFmtId="0" fontId="36" fillId="0" borderId="16" xfId="1" applyFont="1" applyBorder="1"/>
    <xf numFmtId="0" fontId="36" fillId="0" borderId="0" xfId="1" applyFont="1"/>
    <xf numFmtId="0" fontId="11" fillId="0" borderId="16" xfId="1" applyFont="1" applyBorder="1" applyAlignment="1">
      <alignment vertical="top"/>
    </xf>
    <xf numFmtId="0" fontId="11" fillId="0" borderId="16" xfId="1" applyFont="1" applyBorder="1" applyAlignment="1">
      <alignment horizontal="center" vertical="top" wrapText="1"/>
    </xf>
    <xf numFmtId="0" fontId="11" fillId="0" borderId="16" xfId="1" applyFont="1" applyBorder="1" applyAlignment="1">
      <alignment horizontal="center" vertical="top"/>
    </xf>
    <xf numFmtId="4" fontId="33" fillId="0" borderId="16" xfId="1" applyNumberFormat="1" applyFont="1" applyBorder="1" applyAlignment="1">
      <alignment horizontal="center"/>
    </xf>
    <xf numFmtId="0" fontId="36" fillId="0" borderId="16" xfId="1" applyFont="1" applyBorder="1" applyAlignment="1">
      <alignment horizontal="left"/>
    </xf>
    <xf numFmtId="4" fontId="36" fillId="0" borderId="16" xfId="1" applyNumberFormat="1" applyFont="1" applyBorder="1" applyAlignment="1">
      <alignment horizontal="center"/>
    </xf>
    <xf numFmtId="0" fontId="36" fillId="0" borderId="0" xfId="1" applyFont="1" applyBorder="1"/>
    <xf numFmtId="0" fontId="33" fillId="0" borderId="57" xfId="1" applyFont="1" applyFill="1" applyBorder="1"/>
    <xf numFmtId="0" fontId="33" fillId="0" borderId="16" xfId="1" applyFont="1" applyFill="1" applyBorder="1" applyAlignment="1">
      <alignment vertical="top"/>
    </xf>
    <xf numFmtId="0" fontId="33" fillId="0" borderId="16" xfId="1" applyFont="1" applyFill="1" applyBorder="1" applyAlignment="1">
      <alignment horizontal="center" vertical="top" wrapText="1"/>
    </xf>
    <xf numFmtId="0" fontId="40" fillId="0" borderId="16" xfId="1" applyFont="1" applyFill="1" applyBorder="1"/>
    <xf numFmtId="4" fontId="40" fillId="0" borderId="16" xfId="1" applyNumberFormat="1" applyFont="1" applyFill="1" applyBorder="1" applyAlignment="1">
      <alignment horizontal="center"/>
    </xf>
    <xf numFmtId="0" fontId="40" fillId="0" borderId="0" xfId="1" applyFont="1" applyFill="1"/>
    <xf numFmtId="0" fontId="33" fillId="0" borderId="16" xfId="1" applyFont="1" applyFill="1" applyBorder="1"/>
    <xf numFmtId="2" fontId="33" fillId="0" borderId="0" xfId="1" applyNumberFormat="1" applyFont="1" applyFill="1"/>
    <xf numFmtId="0" fontId="36" fillId="0" borderId="16" xfId="1" applyFont="1" applyFill="1" applyBorder="1"/>
    <xf numFmtId="0" fontId="33" fillId="0" borderId="0" xfId="1" applyFont="1" applyFill="1" applyAlignment="1">
      <alignment horizontal="center"/>
    </xf>
    <xf numFmtId="0" fontId="33" fillId="0" borderId="16" xfId="1" applyFont="1" applyBorder="1" applyAlignment="1">
      <alignment vertical="top"/>
    </xf>
    <xf numFmtId="2" fontId="33" fillId="0" borderId="0" xfId="1" applyNumberFormat="1" applyFont="1"/>
    <xf numFmtId="0" fontId="3" fillId="0" borderId="16" xfId="0" applyFont="1" applyBorder="1"/>
    <xf numFmtId="4" fontId="3" fillId="0" borderId="16" xfId="0" applyNumberFormat="1" applyFont="1" applyBorder="1"/>
    <xf numFmtId="0" fontId="33" fillId="4" borderId="33" xfId="0" applyFont="1" applyFill="1" applyBorder="1" applyAlignment="1">
      <alignment horizontal="left"/>
    </xf>
    <xf numFmtId="0" fontId="33" fillId="0" borderId="33" xfId="0" applyFont="1" applyBorder="1" applyAlignment="1">
      <alignment horizontal="left"/>
    </xf>
    <xf numFmtId="0" fontId="3" fillId="0" borderId="16" xfId="0" applyFont="1" applyBorder="1" applyAlignment="1"/>
    <xf numFmtId="0" fontId="33" fillId="0" borderId="16" xfId="1" applyFont="1" applyFill="1" applyBorder="1" applyAlignment="1">
      <alignment horizontal="center"/>
    </xf>
    <xf numFmtId="4" fontId="35" fillId="0" borderId="0" xfId="1" applyNumberFormat="1" applyFont="1" applyBorder="1" applyAlignment="1">
      <alignment wrapText="1"/>
    </xf>
    <xf numFmtId="0" fontId="35" fillId="0" borderId="0" xfId="1" applyFont="1" applyBorder="1" applyAlignment="1">
      <alignment wrapText="1"/>
    </xf>
    <xf numFmtId="49" fontId="23" fillId="4" borderId="33" xfId="0" applyNumberFormat="1" applyFont="1" applyFill="1" applyBorder="1" applyAlignment="1">
      <alignment horizontal="center" shrinkToFit="1"/>
    </xf>
    <xf numFmtId="49" fontId="23" fillId="4" borderId="1" xfId="0" applyNumberFormat="1" applyFont="1" applyFill="1" applyBorder="1" applyAlignment="1">
      <alignment horizontal="center" shrinkToFit="1"/>
    </xf>
    <xf numFmtId="49" fontId="23" fillId="4" borderId="28" xfId="0" applyNumberFormat="1" applyFont="1" applyFill="1" applyBorder="1" applyAlignment="1">
      <alignment horizontal="center" shrinkToFit="1"/>
    </xf>
    <xf numFmtId="0" fontId="5" fillId="0" borderId="0" xfId="0" applyFont="1" applyFill="1" applyBorder="1" applyAlignment="1">
      <alignment horizontal="center" vertical="top" wrapText="1"/>
    </xf>
    <xf numFmtId="0" fontId="0" fillId="4" borderId="0" xfId="0" applyFill="1" applyBorder="1"/>
    <xf numFmtId="0" fontId="2" fillId="4" borderId="0" xfId="0" applyFont="1" applyFill="1" applyBorder="1" applyAlignment="1">
      <alignment horizontal="center" vertical="top"/>
    </xf>
    <xf numFmtId="0" fontId="0" fillId="4" borderId="0" xfId="0" applyFill="1"/>
    <xf numFmtId="0" fontId="8" fillId="4" borderId="0" xfId="0" applyFont="1" applyFill="1"/>
    <xf numFmtId="49" fontId="6" fillId="4" borderId="2" xfId="0" applyNumberFormat="1" applyFont="1" applyFill="1" applyBorder="1"/>
    <xf numFmtId="0" fontId="6" fillId="4" borderId="0" xfId="0" applyFont="1" applyFill="1"/>
    <xf numFmtId="0" fontId="6" fillId="4" borderId="0" xfId="0" applyFont="1" applyFill="1" applyAlignment="1"/>
    <xf numFmtId="0" fontId="6" fillId="4" borderId="0" xfId="0" applyFont="1" applyFill="1" applyAlignment="1">
      <alignment horizontal="fill"/>
    </xf>
    <xf numFmtId="0" fontId="6" fillId="4" borderId="0" xfId="0" applyFont="1" applyFill="1" applyAlignment="1">
      <alignment horizontal="fill" shrinkToFit="1"/>
    </xf>
    <xf numFmtId="49" fontId="3" fillId="4" borderId="19" xfId="0" applyNumberFormat="1" applyFont="1" applyFill="1" applyBorder="1" applyAlignment="1">
      <alignment horizontal="center"/>
    </xf>
    <xf numFmtId="49" fontId="3" fillId="4" borderId="2" xfId="0" applyNumberFormat="1" applyFont="1" applyFill="1" applyBorder="1" applyAlignment="1">
      <alignment horizontal="center"/>
    </xf>
    <xf numFmtId="49" fontId="3" fillId="4" borderId="20" xfId="0" applyNumberFormat="1" applyFont="1" applyFill="1" applyBorder="1" applyAlignment="1">
      <alignment horizontal="center"/>
    </xf>
    <xf numFmtId="4" fontId="3" fillId="4" borderId="19" xfId="0" applyNumberFormat="1" applyFont="1" applyFill="1" applyBorder="1" applyAlignment="1">
      <alignment horizontal="center"/>
    </xf>
    <xf numFmtId="4" fontId="3" fillId="4" borderId="2" xfId="0" applyNumberFormat="1" applyFont="1" applyFill="1" applyBorder="1" applyAlignment="1">
      <alignment horizontal="center"/>
    </xf>
    <xf numFmtId="4" fontId="3" fillId="4" borderId="20" xfId="0" applyNumberFormat="1" applyFont="1" applyFill="1" applyBorder="1" applyAlignment="1">
      <alignment horizontal="center"/>
    </xf>
    <xf numFmtId="3" fontId="3" fillId="4" borderId="19" xfId="0" applyNumberFormat="1" applyFont="1" applyFill="1" applyBorder="1" applyAlignment="1">
      <alignment horizontal="center"/>
    </xf>
    <xf numFmtId="3" fontId="3" fillId="4" borderId="2" xfId="0" applyNumberFormat="1" applyFont="1" applyFill="1" applyBorder="1" applyAlignment="1">
      <alignment horizontal="center"/>
    </xf>
    <xf numFmtId="3" fontId="3" fillId="4" borderId="22" xfId="0" applyNumberFormat="1" applyFont="1" applyFill="1" applyBorder="1" applyAlignment="1">
      <alignment horizontal="center"/>
    </xf>
    <xf numFmtId="0" fontId="0" fillId="4" borderId="1" xfId="0" applyFill="1" applyBorder="1"/>
    <xf numFmtId="0" fontId="7" fillId="4" borderId="0" xfId="0" applyFont="1" applyFill="1" applyAlignment="1">
      <alignment horizontal="left"/>
    </xf>
    <xf numFmtId="0" fontId="2" fillId="4" borderId="0" xfId="0" applyFont="1" applyFill="1" applyAlignment="1">
      <alignment horizontal="left"/>
    </xf>
    <xf numFmtId="0" fontId="2" fillId="4" borderId="0" xfId="0" applyFont="1" applyFill="1"/>
    <xf numFmtId="0" fontId="27" fillId="4" borderId="0" xfId="0" applyFont="1" applyFill="1" applyBorder="1"/>
    <xf numFmtId="49" fontId="27" fillId="4" borderId="0" xfId="0" applyNumberFormat="1" applyFont="1" applyFill="1" applyBorder="1" applyAlignment="1">
      <alignment horizontal="center"/>
    </xf>
    <xf numFmtId="0" fontId="8" fillId="4" borderId="3" xfId="0" applyFont="1" applyFill="1" applyBorder="1"/>
    <xf numFmtId="4" fontId="7" fillId="4" borderId="0" xfId="0" applyNumberFormat="1" applyFont="1" applyFill="1" applyBorder="1" applyAlignment="1">
      <alignment horizontal="center"/>
    </xf>
    <xf numFmtId="0" fontId="27" fillId="4" borderId="0" xfId="0" applyFont="1" applyFill="1" applyBorder="1" applyAlignment="1">
      <alignment horizontal="center" vertical="top"/>
    </xf>
    <xf numFmtId="4" fontId="27" fillId="4" borderId="0" xfId="0" applyNumberFormat="1" applyFont="1" applyFill="1" applyBorder="1" applyAlignment="1">
      <alignment horizontal="center" vertical="top"/>
    </xf>
    <xf numFmtId="0" fontId="0" fillId="0" borderId="16" xfId="0" applyBorder="1"/>
    <xf numFmtId="0" fontId="23" fillId="0" borderId="19" xfId="0" applyFont="1" applyBorder="1" applyAlignment="1">
      <alignment horizontal="center"/>
    </xf>
    <xf numFmtId="0" fontId="23" fillId="0" borderId="2" xfId="0" applyFont="1" applyBorder="1" applyAlignment="1">
      <alignment horizontal="center"/>
    </xf>
    <xf numFmtId="0" fontId="23" fillId="0" borderId="20" xfId="0" applyFont="1" applyBorder="1" applyAlignment="1">
      <alignment horizontal="center"/>
    </xf>
    <xf numFmtId="3" fontId="23" fillId="0" borderId="19" xfId="0" applyNumberFormat="1" applyFont="1" applyFill="1" applyBorder="1" applyAlignment="1">
      <alignment horizontal="center"/>
    </xf>
    <xf numFmtId="3" fontId="23" fillId="0" borderId="2" xfId="0" applyNumberFormat="1" applyFont="1" applyFill="1" applyBorder="1" applyAlignment="1">
      <alignment horizontal="center"/>
    </xf>
    <xf numFmtId="3" fontId="23" fillId="0" borderId="22" xfId="0" applyNumberFormat="1" applyFont="1" applyFill="1" applyBorder="1" applyAlignment="1">
      <alignment horizontal="center"/>
    </xf>
    <xf numFmtId="0" fontId="1" fillId="4" borderId="0" xfId="0" applyFont="1" applyFill="1"/>
    <xf numFmtId="4" fontId="1" fillId="4" borderId="0" xfId="0" applyNumberFormat="1" applyFont="1" applyFill="1"/>
    <xf numFmtId="49" fontId="1" fillId="4" borderId="0" xfId="0" applyNumberFormat="1" applyFont="1" applyFill="1" applyAlignment="1">
      <alignment horizontal="left"/>
    </xf>
    <xf numFmtId="0" fontId="1" fillId="4" borderId="0" xfId="0" applyFont="1" applyFill="1" applyAlignment="1">
      <alignment horizontal="left" wrapText="1"/>
    </xf>
    <xf numFmtId="0" fontId="1" fillId="4" borderId="0" xfId="0" applyFont="1" applyFill="1" applyBorder="1" applyAlignment="1">
      <alignment horizontal="center"/>
    </xf>
    <xf numFmtId="0" fontId="27" fillId="0" borderId="16" xfId="0" applyFont="1" applyBorder="1"/>
    <xf numFmtId="4" fontId="1" fillId="0" borderId="0" xfId="0" applyNumberFormat="1" applyFont="1"/>
    <xf numFmtId="4" fontId="27" fillId="0" borderId="0" xfId="0" applyNumberFormat="1" applyFont="1"/>
    <xf numFmtId="0" fontId="1" fillId="4" borderId="4" xfId="0" applyFont="1" applyFill="1" applyBorder="1"/>
    <xf numFmtId="0" fontId="1" fillId="4" borderId="5" xfId="0" applyFont="1" applyFill="1" applyBorder="1"/>
    <xf numFmtId="4" fontId="27" fillId="0" borderId="0" xfId="0" applyNumberFormat="1" applyFont="1" applyBorder="1"/>
    <xf numFmtId="0" fontId="1" fillId="4" borderId="0" xfId="0" applyFont="1" applyFill="1" applyBorder="1"/>
    <xf numFmtId="4" fontId="7" fillId="0" borderId="0" xfId="0" applyNumberFormat="1" applyFont="1" applyBorder="1" applyAlignment="1">
      <alignment horizontal="center"/>
    </xf>
    <xf numFmtId="0" fontId="7" fillId="0" borderId="0" xfId="0" applyFont="1" applyBorder="1" applyAlignment="1">
      <alignment horizontal="center"/>
    </xf>
    <xf numFmtId="0" fontId="1" fillId="0" borderId="0" xfId="0" applyFont="1" applyBorder="1"/>
    <xf numFmtId="4" fontId="27" fillId="0" borderId="0" xfId="0" applyNumberFormat="1" applyFont="1" applyBorder="1" applyAlignment="1">
      <alignment horizontal="center" vertical="top"/>
    </xf>
    <xf numFmtId="0" fontId="27" fillId="0" borderId="0" xfId="0" applyFont="1" applyBorder="1" applyAlignment="1">
      <alignment horizontal="center" vertical="top"/>
    </xf>
    <xf numFmtId="0" fontId="1" fillId="4" borderId="7" xfId="0" applyFont="1" applyFill="1" applyBorder="1"/>
    <xf numFmtId="0" fontId="1" fillId="4" borderId="6" xfId="0" applyFont="1" applyFill="1" applyBorder="1"/>
    <xf numFmtId="0" fontId="1" fillId="4" borderId="8" xfId="0" applyFont="1" applyFill="1" applyBorder="1"/>
    <xf numFmtId="0" fontId="1" fillId="4" borderId="9" xfId="0" applyFont="1" applyFill="1" applyBorder="1"/>
    <xf numFmtId="0" fontId="5" fillId="0" borderId="0" xfId="0" applyFont="1"/>
    <xf numFmtId="0" fontId="1" fillId="4" borderId="11" xfId="0" applyFont="1" applyFill="1" applyBorder="1"/>
    <xf numFmtId="0" fontId="21" fillId="0" borderId="16" xfId="0" applyFont="1" applyBorder="1"/>
    <xf numFmtId="0" fontId="1" fillId="0" borderId="16" xfId="1" applyFont="1" applyBorder="1" applyAlignment="1">
      <alignment horizontal="center" vertical="top" wrapText="1"/>
    </xf>
    <xf numFmtId="4" fontId="5" fillId="0" borderId="16" xfId="1" applyNumberFormat="1" applyFont="1" applyFill="1" applyBorder="1" applyAlignment="1">
      <alignment horizontal="center"/>
    </xf>
    <xf numFmtId="0" fontId="36" fillId="0" borderId="0" xfId="1" applyFont="1" applyFill="1" applyAlignment="1">
      <alignment horizontal="center"/>
    </xf>
    <xf numFmtId="4" fontId="36" fillId="0" borderId="16" xfId="1" applyNumberFormat="1" applyFont="1" applyFill="1" applyBorder="1" applyAlignment="1">
      <alignment horizontal="center"/>
    </xf>
    <xf numFmtId="0" fontId="1" fillId="0" borderId="16" xfId="1" applyFont="1" applyFill="1" applyBorder="1" applyAlignment="1">
      <alignment horizontal="center" vertical="top" wrapText="1"/>
    </xf>
    <xf numFmtId="165" fontId="38" fillId="0" borderId="0" xfId="1" applyNumberFormat="1" applyFont="1" applyFill="1" applyBorder="1"/>
    <xf numFmtId="4" fontId="33" fillId="0" borderId="16" xfId="1" applyNumberFormat="1" applyFont="1" applyBorder="1" applyAlignment="1">
      <alignment horizontal="center" vertical="center"/>
    </xf>
    <xf numFmtId="4" fontId="36" fillId="0" borderId="16" xfId="1" applyNumberFormat="1" applyFont="1" applyBorder="1" applyAlignment="1">
      <alignment horizontal="center" vertical="center"/>
    </xf>
    <xf numFmtId="0" fontId="33" fillId="0" borderId="16" xfId="1" applyFont="1" applyBorder="1" applyAlignment="1">
      <alignment horizontal="center" vertical="center" wrapText="1"/>
    </xf>
    <xf numFmtId="2" fontId="33" fillId="0" borderId="16" xfId="1" applyNumberFormat="1" applyFont="1" applyBorder="1" applyAlignment="1">
      <alignment horizontal="center" vertical="center"/>
    </xf>
    <xf numFmtId="164" fontId="36" fillId="0" borderId="0" xfId="1" applyNumberFormat="1" applyFont="1" applyFill="1" applyBorder="1"/>
    <xf numFmtId="4" fontId="3" fillId="0" borderId="16" xfId="0" applyNumberFormat="1" applyFont="1" applyBorder="1" applyAlignment="1"/>
    <xf numFmtId="4" fontId="33" fillId="0" borderId="28" xfId="1" applyNumberFormat="1" applyFont="1" applyBorder="1" applyAlignment="1">
      <alignment horizontal="center"/>
    </xf>
    <xf numFmtId="0" fontId="37" fillId="0" borderId="0" xfId="1" applyFont="1" applyAlignment="1">
      <alignment horizontal="center"/>
    </xf>
    <xf numFmtId="0" fontId="33" fillId="0" borderId="16" xfId="1" applyFont="1" applyBorder="1" applyAlignment="1">
      <alignment horizontal="left"/>
    </xf>
    <xf numFmtId="0" fontId="36" fillId="0" borderId="16" xfId="1" applyFont="1" applyBorder="1" applyAlignment="1">
      <alignment horizontal="center"/>
    </xf>
    <xf numFmtId="0" fontId="33" fillId="0" borderId="16" xfId="1" applyFont="1" applyBorder="1" applyAlignment="1">
      <alignment horizontal="center"/>
    </xf>
    <xf numFmtId="4" fontId="36" fillId="0" borderId="16" xfId="1" applyNumberFormat="1" applyFont="1" applyBorder="1" applyAlignment="1">
      <alignment horizontal="center"/>
    </xf>
    <xf numFmtId="4" fontId="33" fillId="0" borderId="16" xfId="1" applyNumberFormat="1" applyFont="1" applyBorder="1" applyAlignment="1">
      <alignment horizontal="center"/>
    </xf>
    <xf numFmtId="0" fontId="36" fillId="0" borderId="0" xfId="1" applyFont="1" applyAlignment="1">
      <alignment horizontal="center"/>
    </xf>
    <xf numFmtId="0" fontId="33" fillId="0" borderId="28" xfId="1" applyFont="1" applyBorder="1" applyAlignment="1">
      <alignment horizontal="center" vertical="top" wrapText="1"/>
    </xf>
    <xf numFmtId="0" fontId="35" fillId="0" borderId="57" xfId="1" applyFont="1" applyBorder="1"/>
    <xf numFmtId="0" fontId="35" fillId="0" borderId="0" xfId="1" applyFont="1" applyAlignment="1">
      <alignment horizontal="left" wrapText="1"/>
    </xf>
    <xf numFmtId="0" fontId="35" fillId="0" borderId="0" xfId="1" applyFont="1" applyAlignment="1">
      <alignment horizontal="center" wrapText="1"/>
    </xf>
    <xf numFmtId="0" fontId="33" fillId="0" borderId="16" xfId="1" applyFont="1" applyBorder="1" applyAlignment="1"/>
    <xf numFmtId="0" fontId="33" fillId="0" borderId="0" xfId="1" applyFont="1" applyAlignment="1">
      <alignment horizontal="center"/>
    </xf>
    <xf numFmtId="0" fontId="36" fillId="0" borderId="0" xfId="1" applyFont="1" applyAlignment="1">
      <alignment horizontal="right"/>
    </xf>
    <xf numFmtId="4" fontId="36" fillId="0" borderId="0" xfId="1" applyNumberFormat="1" applyFont="1" applyAlignment="1">
      <alignment horizontal="center"/>
    </xf>
    <xf numFmtId="0" fontId="33" fillId="0" borderId="0" xfId="1" applyFont="1" applyAlignment="1">
      <alignment vertical="top"/>
    </xf>
    <xf numFmtId="0" fontId="33" fillId="0" borderId="0" xfId="1" applyFont="1" applyAlignment="1">
      <alignment horizontal="center" vertical="top"/>
    </xf>
    <xf numFmtId="0" fontId="33" fillId="0" borderId="0" xfId="1" applyFont="1" applyAlignment="1">
      <alignment horizontal="center" vertical="top" wrapText="1"/>
    </xf>
    <xf numFmtId="0" fontId="37" fillId="0" borderId="0" xfId="1" applyFont="1"/>
    <xf numFmtId="0" fontId="33" fillId="0" borderId="16" xfId="1" applyFont="1" applyBorder="1" applyAlignment="1">
      <alignment horizontal="center" vertical="top" wrapText="1"/>
    </xf>
    <xf numFmtId="4" fontId="33" fillId="2" borderId="28" xfId="1" applyNumberFormat="1" applyFont="1" applyFill="1" applyBorder="1" applyAlignment="1">
      <alignment horizontal="center"/>
    </xf>
    <xf numFmtId="4" fontId="36" fillId="0" borderId="16" xfId="1" applyNumberFormat="1" applyFont="1" applyBorder="1"/>
    <xf numFmtId="0" fontId="40" fillId="0" borderId="16" xfId="1" applyFont="1" applyBorder="1" applyAlignment="1">
      <alignment vertical="top"/>
    </xf>
    <xf numFmtId="4" fontId="40" fillId="0" borderId="16" xfId="1" applyNumberFormat="1" applyFont="1" applyBorder="1" applyAlignment="1">
      <alignment horizontal="center" vertical="top" wrapText="1"/>
    </xf>
    <xf numFmtId="2" fontId="33" fillId="0" borderId="28" xfId="1" applyNumberFormat="1" applyFont="1" applyBorder="1" applyAlignment="1">
      <alignment horizontal="center"/>
    </xf>
    <xf numFmtId="4" fontId="33" fillId="0" borderId="0" xfId="1" applyNumberFormat="1" applyFont="1"/>
    <xf numFmtId="0" fontId="11" fillId="0" borderId="16" xfId="1" applyFont="1" applyFill="1" applyBorder="1" applyAlignment="1">
      <alignment horizontal="center" vertical="top" wrapText="1"/>
    </xf>
    <xf numFmtId="0" fontId="33" fillId="0" borderId="33" xfId="1" applyFont="1" applyBorder="1" applyAlignment="1">
      <alignment horizontal="center" vertical="top"/>
    </xf>
    <xf numFmtId="0" fontId="33" fillId="0" borderId="1" xfId="1" applyFont="1" applyBorder="1" applyAlignment="1">
      <alignment horizontal="center" vertical="top"/>
    </xf>
    <xf numFmtId="0" fontId="33" fillId="0" borderId="28" xfId="1" applyFont="1" applyBorder="1" applyAlignment="1">
      <alignment horizontal="center" vertical="top"/>
    </xf>
    <xf numFmtId="0" fontId="33" fillId="0" borderId="33" xfId="1" applyFont="1" applyBorder="1" applyAlignment="1">
      <alignment horizontal="center" vertical="top" wrapText="1"/>
    </xf>
    <xf numFmtId="0" fontId="33" fillId="0" borderId="28" xfId="1" applyFont="1" applyBorder="1" applyAlignment="1">
      <alignment horizontal="center" vertical="top" wrapText="1"/>
    </xf>
    <xf numFmtId="0" fontId="33" fillId="0" borderId="1" xfId="1" applyFont="1" applyBorder="1" applyAlignment="1">
      <alignment horizontal="center" vertical="top" wrapText="1"/>
    </xf>
    <xf numFmtId="4" fontId="33" fillId="0" borderId="16" xfId="1" applyNumberFormat="1" applyFont="1" applyFill="1" applyBorder="1" applyAlignment="1">
      <alignment horizontal="center"/>
    </xf>
    <xf numFmtId="0" fontId="33" fillId="0" borderId="16" xfId="1" applyNumberFormat="1" applyFont="1" applyFill="1" applyBorder="1"/>
    <xf numFmtId="3" fontId="3" fillId="4" borderId="16" xfId="0" applyNumberFormat="1" applyFont="1" applyFill="1" applyBorder="1" applyAlignment="1">
      <alignment horizontal="center"/>
    </xf>
    <xf numFmtId="3" fontId="3" fillId="4" borderId="17" xfId="0" applyNumberFormat="1" applyFont="1" applyFill="1" applyBorder="1" applyAlignment="1">
      <alignment horizontal="center"/>
    </xf>
    <xf numFmtId="0" fontId="17" fillId="4" borderId="0" xfId="0" applyFont="1" applyFill="1" applyAlignment="1">
      <alignment horizontal="justify" vertical="justify" wrapText="1"/>
    </xf>
    <xf numFmtId="0" fontId="4" fillId="4" borderId="0" xfId="0" applyFont="1" applyFill="1" applyAlignment="1">
      <alignment horizontal="justify" vertical="justify" wrapText="1"/>
    </xf>
    <xf numFmtId="4" fontId="3" fillId="4" borderId="16" xfId="0" applyNumberFormat="1" applyFont="1" applyFill="1" applyBorder="1" applyAlignment="1">
      <alignment horizontal="center"/>
    </xf>
    <xf numFmtId="0" fontId="3" fillId="4" borderId="12" xfId="0" applyFont="1" applyFill="1" applyBorder="1" applyAlignment="1">
      <alignment horizontal="left" vertical="center" wrapText="1" indent="2"/>
    </xf>
    <xf numFmtId="0" fontId="3" fillId="4" borderId="13" xfId="0" applyFont="1" applyFill="1" applyBorder="1" applyAlignment="1">
      <alignment horizontal="left" vertical="center" wrapText="1" indent="2"/>
    </xf>
    <xf numFmtId="0" fontId="3" fillId="4" borderId="14" xfId="0" applyFont="1" applyFill="1" applyBorder="1" applyAlignment="1">
      <alignment horizontal="left" vertical="center" wrapText="1" indent="2"/>
    </xf>
    <xf numFmtId="49" fontId="3" fillId="4" borderId="16" xfId="0" applyNumberFormat="1" applyFont="1" applyFill="1" applyBorder="1" applyAlignment="1">
      <alignment horizontal="center"/>
    </xf>
    <xf numFmtId="0" fontId="17" fillId="4" borderId="0" xfId="0" applyFont="1" applyFill="1" applyBorder="1" applyAlignment="1">
      <alignment vertical="justify"/>
    </xf>
    <xf numFmtId="0" fontId="4" fillId="4" borderId="0" xfId="0" applyFont="1" applyFill="1" applyBorder="1" applyAlignment="1">
      <alignment vertical="justify"/>
    </xf>
    <xf numFmtId="0" fontId="3" fillId="4" borderId="28" xfId="0" applyFont="1" applyFill="1" applyBorder="1" applyAlignment="1">
      <alignment horizontal="left" vertical="center" wrapText="1"/>
    </xf>
    <xf numFmtId="0" fontId="3" fillId="4" borderId="16" xfId="0" applyFont="1" applyFill="1" applyBorder="1" applyAlignment="1">
      <alignment horizontal="left" vertical="center" wrapText="1"/>
    </xf>
    <xf numFmtId="0" fontId="3" fillId="4" borderId="17" xfId="0" applyFont="1" applyFill="1" applyBorder="1" applyAlignment="1">
      <alignment horizontal="left" vertical="center" wrapText="1"/>
    </xf>
    <xf numFmtId="49" fontId="3" fillId="4" borderId="41" xfId="0" applyNumberFormat="1" applyFont="1" applyFill="1" applyBorder="1" applyAlignment="1">
      <alignment horizontal="center"/>
    </xf>
    <xf numFmtId="49" fontId="3" fillId="4" borderId="42" xfId="0" applyNumberFormat="1" applyFont="1" applyFill="1" applyBorder="1" applyAlignment="1">
      <alignment horizontal="center"/>
    </xf>
    <xf numFmtId="4" fontId="3" fillId="4" borderId="42" xfId="0" applyNumberFormat="1" applyFont="1" applyFill="1" applyBorder="1" applyAlignment="1">
      <alignment horizontal="center"/>
    </xf>
    <xf numFmtId="3" fontId="3" fillId="4" borderId="42" xfId="0" applyNumberFormat="1" applyFont="1" applyFill="1" applyBorder="1" applyAlignment="1">
      <alignment horizontal="center"/>
    </xf>
    <xf numFmtId="3" fontId="3" fillId="4" borderId="43" xfId="0" applyNumberFormat="1" applyFont="1" applyFill="1" applyBorder="1" applyAlignment="1">
      <alignment horizontal="center"/>
    </xf>
    <xf numFmtId="0" fontId="14" fillId="4" borderId="28" xfId="0" applyFont="1" applyFill="1" applyBorder="1" applyAlignment="1">
      <alignment horizontal="left" vertical="center" wrapText="1"/>
    </xf>
    <xf numFmtId="0" fontId="14" fillId="4" borderId="16" xfId="0" applyFont="1" applyFill="1" applyBorder="1" applyAlignment="1">
      <alignment horizontal="left" vertical="center" wrapText="1"/>
    </xf>
    <xf numFmtId="0" fontId="14" fillId="4" borderId="17" xfId="0" applyFont="1" applyFill="1" applyBorder="1" applyAlignment="1">
      <alignment horizontal="left" vertical="center" wrapText="1"/>
    </xf>
    <xf numFmtId="49" fontId="3" fillId="4" borderId="15" xfId="0" applyNumberFormat="1" applyFont="1" applyFill="1" applyBorder="1" applyAlignment="1">
      <alignment horizontal="center"/>
    </xf>
    <xf numFmtId="49" fontId="14" fillId="4" borderId="16" xfId="0" applyNumberFormat="1" applyFont="1" applyFill="1" applyBorder="1" applyAlignment="1">
      <alignment horizontal="center"/>
    </xf>
    <xf numFmtId="49" fontId="14" fillId="4" borderId="15" xfId="0" applyNumberFormat="1" applyFont="1" applyFill="1" applyBorder="1" applyAlignment="1">
      <alignment horizontal="center"/>
    </xf>
    <xf numFmtId="0" fontId="3" fillId="4" borderId="28" xfId="0" applyFont="1" applyFill="1" applyBorder="1" applyAlignment="1">
      <alignment horizontal="left" vertical="center" wrapText="1" indent="2"/>
    </xf>
    <xf numFmtId="0" fontId="3" fillId="4" borderId="16" xfId="0" applyFont="1" applyFill="1" applyBorder="1" applyAlignment="1">
      <alignment horizontal="left" vertical="center" wrapText="1" indent="2"/>
    </xf>
    <xf numFmtId="0" fontId="3" fillId="4" borderId="17" xfId="0" applyFont="1" applyFill="1" applyBorder="1" applyAlignment="1">
      <alignment horizontal="left" vertical="center" wrapText="1" indent="2"/>
    </xf>
    <xf numFmtId="0" fontId="14" fillId="4" borderId="12" xfId="0" applyFont="1" applyFill="1" applyBorder="1" applyAlignment="1">
      <alignment horizontal="left" vertical="center" wrapText="1"/>
    </xf>
    <xf numFmtId="0" fontId="14" fillId="4" borderId="13" xfId="0" applyFont="1" applyFill="1" applyBorder="1" applyAlignment="1">
      <alignment horizontal="left" vertical="center" wrapText="1"/>
    </xf>
    <xf numFmtId="0" fontId="14" fillId="4" borderId="14" xfId="0" applyFont="1" applyFill="1" applyBorder="1" applyAlignment="1">
      <alignment horizontal="left" vertical="center" wrapText="1"/>
    </xf>
    <xf numFmtId="49" fontId="3" fillId="4" borderId="33" xfId="0" applyNumberFormat="1" applyFont="1" applyFill="1" applyBorder="1" applyAlignment="1">
      <alignment horizontal="center"/>
    </xf>
    <xf numFmtId="49" fontId="3" fillId="4" borderId="1" xfId="0" applyNumberFormat="1" applyFont="1" applyFill="1" applyBorder="1" applyAlignment="1">
      <alignment horizontal="center"/>
    </xf>
    <xf numFmtId="49" fontId="3" fillId="4" borderId="28" xfId="0" applyNumberFormat="1" applyFont="1" applyFill="1" applyBorder="1" applyAlignment="1">
      <alignment horizontal="center"/>
    </xf>
    <xf numFmtId="0" fontId="3" fillId="4" borderId="12" xfId="0" applyFont="1" applyFill="1" applyBorder="1" applyAlignment="1">
      <alignment horizontal="left" vertical="center" wrapText="1" indent="3"/>
    </xf>
    <xf numFmtId="0" fontId="3" fillId="4" borderId="13" xfId="0" applyFont="1" applyFill="1" applyBorder="1" applyAlignment="1">
      <alignment horizontal="left" vertical="center" wrapText="1" indent="3"/>
    </xf>
    <xf numFmtId="0" fontId="3" fillId="4" borderId="14" xfId="0" applyFont="1" applyFill="1" applyBorder="1" applyAlignment="1">
      <alignment horizontal="left" vertical="center" wrapText="1" indent="3"/>
    </xf>
    <xf numFmtId="0" fontId="3" fillId="4" borderId="1" xfId="0" applyFont="1" applyFill="1" applyBorder="1" applyAlignment="1">
      <alignment horizontal="left" vertical="center" wrapText="1" indent="2"/>
    </xf>
    <xf numFmtId="0" fontId="3" fillId="4" borderId="30" xfId="0" applyFont="1" applyFill="1" applyBorder="1" applyAlignment="1">
      <alignment horizontal="left" vertical="center" wrapText="1" indent="2"/>
    </xf>
    <xf numFmtId="4" fontId="3" fillId="4" borderId="33" xfId="0" applyNumberFormat="1" applyFont="1" applyFill="1" applyBorder="1" applyAlignment="1">
      <alignment horizontal="center"/>
    </xf>
    <xf numFmtId="4" fontId="3" fillId="4" borderId="1" xfId="0" applyNumberFormat="1" applyFont="1" applyFill="1" applyBorder="1" applyAlignment="1">
      <alignment horizontal="center"/>
    </xf>
    <xf numFmtId="4" fontId="3" fillId="4" borderId="28" xfId="0" applyNumberFormat="1" applyFont="1" applyFill="1" applyBorder="1" applyAlignment="1">
      <alignment horizontal="center"/>
    </xf>
    <xf numFmtId="4" fontId="3" fillId="4" borderId="14" xfId="0" applyNumberFormat="1" applyFont="1" applyFill="1" applyBorder="1" applyAlignment="1">
      <alignment horizontal="center"/>
    </xf>
    <xf numFmtId="4" fontId="3" fillId="4" borderId="18" xfId="0" applyNumberFormat="1" applyFont="1" applyFill="1" applyBorder="1" applyAlignment="1">
      <alignment horizontal="center"/>
    </xf>
    <xf numFmtId="4" fontId="3" fillId="4" borderId="12" xfId="0" applyNumberFormat="1" applyFont="1" applyFill="1" applyBorder="1" applyAlignment="1">
      <alignment horizontal="center"/>
    </xf>
    <xf numFmtId="0" fontId="31" fillId="4" borderId="1" xfId="0" applyFont="1" applyFill="1" applyBorder="1" applyAlignment="1">
      <alignment horizontal="left" vertical="center" wrapText="1" indent="2"/>
    </xf>
    <xf numFmtId="0" fontId="31" fillId="4" borderId="30" xfId="0" applyFont="1" applyFill="1" applyBorder="1" applyAlignment="1">
      <alignment horizontal="left" vertical="center" wrapText="1" indent="2"/>
    </xf>
    <xf numFmtId="3" fontId="3" fillId="4" borderId="33" xfId="0" applyNumberFormat="1" applyFont="1" applyFill="1" applyBorder="1" applyAlignment="1">
      <alignment horizontal="center"/>
    </xf>
    <xf numFmtId="3" fontId="3" fillId="4" borderId="1" xfId="0" applyNumberFormat="1" applyFont="1" applyFill="1" applyBorder="1" applyAlignment="1">
      <alignment horizontal="center"/>
    </xf>
    <xf numFmtId="3" fontId="3" fillId="4" borderId="30" xfId="0" applyNumberFormat="1" applyFont="1" applyFill="1" applyBorder="1" applyAlignment="1">
      <alignment horizontal="center"/>
    </xf>
    <xf numFmtId="49" fontId="3" fillId="4" borderId="27" xfId="0" applyNumberFormat="1" applyFont="1" applyFill="1" applyBorder="1" applyAlignment="1">
      <alignment horizontal="center"/>
    </xf>
    <xf numFmtId="3" fontId="3" fillId="4" borderId="14" xfId="0" applyNumberFormat="1" applyFont="1" applyFill="1" applyBorder="1" applyAlignment="1">
      <alignment horizontal="center"/>
    </xf>
    <xf numFmtId="3" fontId="3" fillId="4" borderId="18" xfId="0" applyNumberFormat="1" applyFont="1" applyFill="1" applyBorder="1" applyAlignment="1">
      <alignment horizontal="center"/>
    </xf>
    <xf numFmtId="3" fontId="3" fillId="4" borderId="21" xfId="0" applyNumberFormat="1" applyFont="1" applyFill="1" applyBorder="1" applyAlignment="1">
      <alignment horizontal="center"/>
    </xf>
    <xf numFmtId="49" fontId="3" fillId="4" borderId="24" xfId="0" applyNumberFormat="1" applyFont="1" applyFill="1" applyBorder="1" applyAlignment="1">
      <alignment horizontal="center"/>
    </xf>
    <xf numFmtId="49" fontId="3" fillId="4" borderId="18" xfId="0" applyNumberFormat="1" applyFont="1" applyFill="1" applyBorder="1" applyAlignment="1">
      <alignment horizontal="center"/>
    </xf>
    <xf numFmtId="49" fontId="3" fillId="4" borderId="12" xfId="0" applyNumberFormat="1" applyFont="1" applyFill="1" applyBorder="1" applyAlignment="1">
      <alignment horizontal="center"/>
    </xf>
    <xf numFmtId="0" fontId="31" fillId="4" borderId="1" xfId="0" applyFont="1" applyFill="1" applyBorder="1" applyAlignment="1">
      <alignment horizontal="left" vertical="center" indent="2"/>
    </xf>
    <xf numFmtId="0" fontId="31" fillId="4" borderId="30" xfId="0" applyFont="1" applyFill="1" applyBorder="1" applyAlignment="1">
      <alignment horizontal="left" vertical="center" indent="2"/>
    </xf>
    <xf numFmtId="0" fontId="31" fillId="4" borderId="28" xfId="0" applyFont="1" applyFill="1" applyBorder="1" applyAlignment="1">
      <alignment horizontal="left" vertical="center" wrapText="1" indent="2"/>
    </xf>
    <xf numFmtId="0" fontId="31" fillId="4" borderId="16" xfId="0" applyFont="1" applyFill="1" applyBorder="1" applyAlignment="1">
      <alignment horizontal="left" vertical="center" wrapText="1" indent="2"/>
    </xf>
    <xf numFmtId="0" fontId="31" fillId="4" borderId="17" xfId="0" applyFont="1" applyFill="1" applyBorder="1" applyAlignment="1">
      <alignment horizontal="left" vertical="center" wrapText="1" indent="2"/>
    </xf>
    <xf numFmtId="0" fontId="31" fillId="4" borderId="12" xfId="0" applyFont="1" applyFill="1" applyBorder="1" applyAlignment="1">
      <alignment horizontal="left" vertical="center" wrapText="1" indent="1"/>
    </xf>
    <xf numFmtId="0" fontId="31" fillId="4" borderId="13" xfId="0" applyFont="1" applyFill="1" applyBorder="1" applyAlignment="1">
      <alignment horizontal="left" vertical="center" wrapText="1" indent="1"/>
    </xf>
    <xf numFmtId="0" fontId="31" fillId="4" borderId="14" xfId="0" applyFont="1" applyFill="1" applyBorder="1" applyAlignment="1">
      <alignment horizontal="left" vertical="center" wrapText="1" indent="1"/>
    </xf>
    <xf numFmtId="0" fontId="3" fillId="4" borderId="1" xfId="0" applyFont="1" applyFill="1" applyBorder="1" applyAlignment="1">
      <alignment horizontal="left" vertical="top" wrapText="1" indent="2"/>
    </xf>
    <xf numFmtId="0" fontId="3" fillId="4" borderId="30" xfId="0" applyFont="1" applyFill="1" applyBorder="1" applyAlignment="1">
      <alignment horizontal="left" vertical="top" wrapText="1" indent="2"/>
    </xf>
    <xf numFmtId="0" fontId="31" fillId="4" borderId="1" xfId="0" applyFont="1" applyFill="1" applyBorder="1" applyAlignment="1">
      <alignment horizontal="left" vertical="top" wrapText="1" indent="2"/>
    </xf>
    <xf numFmtId="0" fontId="31" fillId="4" borderId="30" xfId="0" applyFont="1" applyFill="1" applyBorder="1" applyAlignment="1">
      <alignment horizontal="left" vertical="top" wrapText="1" indent="2"/>
    </xf>
    <xf numFmtId="0" fontId="3" fillId="4" borderId="1" xfId="0" applyFont="1" applyFill="1" applyBorder="1" applyAlignment="1">
      <alignment horizontal="left" vertical="center" indent="2"/>
    </xf>
    <xf numFmtId="0" fontId="3" fillId="4" borderId="30" xfId="0" applyFont="1" applyFill="1" applyBorder="1" applyAlignment="1">
      <alignment horizontal="left" vertical="center" indent="2"/>
    </xf>
    <xf numFmtId="0" fontId="3" fillId="4" borderId="12" xfId="0" applyFont="1" applyFill="1" applyBorder="1" applyAlignment="1">
      <alignment horizontal="left" vertical="center" wrapText="1" indent="1"/>
    </xf>
    <xf numFmtId="0" fontId="3" fillId="4" borderId="13" xfId="0" applyFont="1" applyFill="1" applyBorder="1" applyAlignment="1">
      <alignment horizontal="left" vertical="center" wrapText="1" indent="1"/>
    </xf>
    <xf numFmtId="0" fontId="3" fillId="4" borderId="14" xfId="0" applyFont="1" applyFill="1" applyBorder="1" applyAlignment="1">
      <alignment horizontal="left" vertical="center" wrapText="1" indent="1"/>
    </xf>
    <xf numFmtId="0" fontId="31" fillId="4" borderId="12" xfId="0" applyFont="1" applyFill="1" applyBorder="1" applyAlignment="1">
      <alignment horizontal="left" vertical="center" wrapText="1" indent="2"/>
    </xf>
    <xf numFmtId="0" fontId="31" fillId="4" borderId="13" xfId="0" applyFont="1" applyFill="1" applyBorder="1" applyAlignment="1">
      <alignment horizontal="left" vertical="center" wrapText="1" indent="2"/>
    </xf>
    <xf numFmtId="0" fontId="31" fillId="4" borderId="14" xfId="0" applyFont="1" applyFill="1" applyBorder="1" applyAlignment="1">
      <alignment horizontal="left" vertical="center" wrapText="1" indent="2"/>
    </xf>
    <xf numFmtId="0" fontId="3" fillId="4" borderId="12" xfId="0" applyFont="1" applyFill="1" applyBorder="1" applyAlignment="1">
      <alignment horizontal="left" vertical="center" wrapText="1"/>
    </xf>
    <xf numFmtId="0" fontId="3" fillId="4" borderId="13" xfId="0" applyFont="1" applyFill="1" applyBorder="1" applyAlignment="1">
      <alignment horizontal="left" vertical="center" wrapText="1"/>
    </xf>
    <xf numFmtId="0" fontId="3" fillId="4" borderId="14" xfId="0" applyFont="1" applyFill="1" applyBorder="1" applyAlignment="1">
      <alignment horizontal="left" vertical="center" wrapText="1"/>
    </xf>
    <xf numFmtId="0" fontId="3" fillId="4" borderId="28" xfId="0" applyFont="1" applyFill="1" applyBorder="1" applyAlignment="1">
      <alignment horizontal="left" vertical="center" wrapText="1" indent="1"/>
    </xf>
    <xf numFmtId="0" fontId="3" fillId="4" borderId="16" xfId="0" applyFont="1" applyFill="1" applyBorder="1" applyAlignment="1">
      <alignment horizontal="left" vertical="center" wrapText="1" indent="1"/>
    </xf>
    <xf numFmtId="0" fontId="3" fillId="4" borderId="17" xfId="0" applyFont="1" applyFill="1" applyBorder="1" applyAlignment="1">
      <alignment horizontal="left" vertical="center" wrapText="1" indent="1"/>
    </xf>
    <xf numFmtId="0" fontId="3" fillId="4" borderId="26" xfId="0" applyFont="1" applyFill="1" applyBorder="1" applyAlignment="1">
      <alignment horizontal="left" vertical="center" wrapText="1" indent="2"/>
    </xf>
    <xf numFmtId="0" fontId="3" fillId="4" borderId="31" xfId="0" applyFont="1" applyFill="1" applyBorder="1" applyAlignment="1">
      <alignment horizontal="left" vertical="center" wrapText="1" indent="2"/>
    </xf>
    <xf numFmtId="0" fontId="3" fillId="4" borderId="32" xfId="0" applyFont="1" applyFill="1" applyBorder="1" applyAlignment="1">
      <alignment horizontal="left" vertical="center" wrapText="1" indent="2"/>
    </xf>
    <xf numFmtId="0" fontId="22" fillId="4" borderId="0" xfId="0" applyFont="1" applyFill="1" applyAlignment="1">
      <alignment horizontal="right" vertical="top" wrapText="1"/>
    </xf>
    <xf numFmtId="0" fontId="2" fillId="4" borderId="0" xfId="0" applyFont="1" applyFill="1" applyAlignment="1">
      <alignment horizontal="right"/>
    </xf>
    <xf numFmtId="4" fontId="3" fillId="4" borderId="19" xfId="0" applyNumberFormat="1" applyFont="1" applyFill="1" applyBorder="1" applyAlignment="1">
      <alignment horizontal="center"/>
    </xf>
    <xf numFmtId="4" fontId="3" fillId="4" borderId="2" xfId="0" applyNumberFormat="1" applyFont="1" applyFill="1" applyBorder="1" applyAlignment="1">
      <alignment horizontal="center"/>
    </xf>
    <xf numFmtId="4" fontId="3" fillId="4" borderId="20" xfId="0" applyNumberFormat="1" applyFont="1" applyFill="1" applyBorder="1" applyAlignment="1">
      <alignment horizontal="center"/>
    </xf>
    <xf numFmtId="0" fontId="2" fillId="4" borderId="18" xfId="0" applyFont="1" applyFill="1" applyBorder="1" applyAlignment="1">
      <alignment horizontal="center" vertical="top"/>
    </xf>
    <xf numFmtId="0" fontId="0" fillId="4" borderId="18" xfId="0" applyFill="1" applyBorder="1" applyAlignment="1">
      <alignment horizontal="center" vertical="top"/>
    </xf>
    <xf numFmtId="49" fontId="0" fillId="4" borderId="2" xfId="0" applyNumberFormat="1" applyFill="1" applyBorder="1" applyAlignment="1">
      <alignment wrapText="1"/>
    </xf>
    <xf numFmtId="0" fontId="0" fillId="4" borderId="0" xfId="0" applyFill="1" applyAlignment="1">
      <alignment horizontal="center"/>
    </xf>
    <xf numFmtId="49" fontId="0" fillId="4" borderId="2" xfId="0" applyNumberFormat="1" applyFill="1" applyBorder="1" applyAlignment="1">
      <alignment horizontal="center"/>
    </xf>
    <xf numFmtId="49" fontId="0" fillId="4" borderId="2" xfId="0" applyNumberFormat="1" applyFill="1" applyBorder="1"/>
    <xf numFmtId="3" fontId="3" fillId="4" borderId="19" xfId="0" applyNumberFormat="1" applyFont="1" applyFill="1" applyBorder="1" applyAlignment="1">
      <alignment horizontal="center"/>
    </xf>
    <xf numFmtId="3" fontId="3" fillId="4" borderId="2" xfId="0" applyNumberFormat="1" applyFont="1" applyFill="1" applyBorder="1" applyAlignment="1">
      <alignment horizontal="center"/>
    </xf>
    <xf numFmtId="3" fontId="3" fillId="4" borderId="22" xfId="0" applyNumberFormat="1" applyFont="1" applyFill="1" applyBorder="1" applyAlignment="1">
      <alignment horizontal="center"/>
    </xf>
    <xf numFmtId="0" fontId="3" fillId="4" borderId="2" xfId="0" applyFont="1" applyFill="1" applyBorder="1" applyAlignment="1">
      <alignment horizontal="left" vertical="center" indent="2"/>
    </xf>
    <xf numFmtId="0" fontId="3" fillId="4" borderId="22" xfId="0" applyFont="1" applyFill="1" applyBorder="1" applyAlignment="1">
      <alignment horizontal="left" vertical="center" indent="2"/>
    </xf>
    <xf numFmtId="49" fontId="6" fillId="4" borderId="2" xfId="0" applyNumberFormat="1" applyFont="1" applyFill="1" applyBorder="1"/>
    <xf numFmtId="0" fontId="0" fillId="4" borderId="0" xfId="0" applyFill="1"/>
    <xf numFmtId="49" fontId="11" fillId="4" borderId="15" xfId="0" applyNumberFormat="1" applyFont="1" applyFill="1" applyBorder="1" applyAlignment="1">
      <alignment horizontal="center"/>
    </xf>
    <xf numFmtId="49" fontId="0" fillId="4" borderId="16" xfId="0" applyNumberFormat="1" applyFill="1" applyBorder="1" applyAlignment="1">
      <alignment horizontal="center"/>
    </xf>
    <xf numFmtId="49" fontId="0" fillId="4" borderId="17" xfId="0" applyNumberFormat="1" applyFill="1" applyBorder="1" applyAlignment="1">
      <alignment horizontal="center"/>
    </xf>
    <xf numFmtId="49" fontId="1" fillId="4" borderId="2" xfId="0" applyNumberFormat="1" applyFont="1" applyFill="1" applyBorder="1"/>
    <xf numFmtId="49" fontId="1" fillId="4" borderId="2" xfId="0" applyNumberFormat="1" applyFont="1" applyFill="1" applyBorder="1" applyAlignment="1">
      <alignment horizontal="center"/>
    </xf>
    <xf numFmtId="0" fontId="6" fillId="4" borderId="0" xfId="0" applyFont="1" applyFill="1" applyAlignment="1"/>
    <xf numFmtId="0" fontId="9" fillId="4" borderId="16" xfId="0" applyFont="1" applyFill="1" applyBorder="1" applyAlignment="1">
      <alignment horizontal="center" vertical="center"/>
    </xf>
    <xf numFmtId="0" fontId="9" fillId="4" borderId="13" xfId="0" applyFont="1" applyFill="1" applyBorder="1" applyAlignment="1">
      <alignment horizontal="center" vertical="center"/>
    </xf>
    <xf numFmtId="49" fontId="1" fillId="4" borderId="35" xfId="0" applyNumberFormat="1" applyFont="1" applyFill="1" applyBorder="1" applyAlignment="1">
      <alignment horizontal="center"/>
    </xf>
    <xf numFmtId="49" fontId="0" fillId="4" borderId="34" xfId="0" applyNumberFormat="1" applyFill="1" applyBorder="1" applyAlignment="1">
      <alignment horizontal="center"/>
    </xf>
    <xf numFmtId="49" fontId="0" fillId="4" borderId="37" xfId="0" applyNumberFormat="1" applyFill="1" applyBorder="1" applyAlignment="1">
      <alignment horizontal="center"/>
    </xf>
    <xf numFmtId="0" fontId="0" fillId="4" borderId="0" xfId="0" applyFill="1" applyAlignment="1">
      <alignment horizontal="right" indent="1"/>
    </xf>
    <xf numFmtId="0" fontId="0" fillId="4" borderId="36" xfId="0" applyFill="1" applyBorder="1" applyAlignment="1">
      <alignment horizontal="right" indent="1"/>
    </xf>
    <xf numFmtId="0" fontId="6" fillId="4" borderId="0" xfId="0" applyFont="1" applyFill="1" applyAlignment="1">
      <alignment horizontal="right"/>
    </xf>
    <xf numFmtId="49" fontId="11" fillId="4" borderId="2" xfId="0" applyNumberFormat="1" applyFont="1" applyFill="1" applyBorder="1"/>
    <xf numFmtId="0" fontId="0" fillId="4" borderId="38" xfId="0" applyFill="1" applyBorder="1" applyAlignment="1">
      <alignment horizontal="center"/>
    </xf>
    <xf numFmtId="0" fontId="0" fillId="4" borderId="39" xfId="0" applyFill="1" applyBorder="1" applyAlignment="1">
      <alignment horizontal="center"/>
    </xf>
    <xf numFmtId="0" fontId="0" fillId="4" borderId="40" xfId="0" applyFill="1" applyBorder="1" applyAlignment="1">
      <alignment horizontal="center"/>
    </xf>
    <xf numFmtId="0" fontId="11" fillId="4" borderId="36" xfId="0" applyFont="1" applyFill="1" applyBorder="1" applyAlignment="1">
      <alignment horizontal="right" indent="1"/>
    </xf>
    <xf numFmtId="0" fontId="11" fillId="4" borderId="0" xfId="0" applyFont="1" applyFill="1" applyAlignment="1">
      <alignment horizontal="right" indent="1"/>
    </xf>
    <xf numFmtId="0" fontId="11" fillId="4" borderId="0" xfId="0" applyFont="1" applyFill="1" applyBorder="1" applyAlignment="1">
      <alignment horizontal="right" indent="1"/>
    </xf>
    <xf numFmtId="0" fontId="3" fillId="4" borderId="16" xfId="0" applyFont="1" applyFill="1" applyBorder="1" applyAlignment="1">
      <alignment horizontal="center" vertical="center" wrapText="1"/>
    </xf>
    <xf numFmtId="49" fontId="3" fillId="4" borderId="34" xfId="0" applyNumberFormat="1" applyFont="1" applyFill="1" applyBorder="1" applyAlignment="1">
      <alignment horizontal="center"/>
    </xf>
    <xf numFmtId="0" fontId="5" fillId="4" borderId="2" xfId="0" applyFont="1" applyFill="1" applyBorder="1" applyAlignment="1">
      <alignment horizontal="center" vertical="top"/>
    </xf>
    <xf numFmtId="0" fontId="3" fillId="4" borderId="19" xfId="0" applyFont="1" applyFill="1" applyBorder="1" applyAlignment="1">
      <alignment horizontal="center" vertical="center" wrapText="1"/>
    </xf>
    <xf numFmtId="0" fontId="3" fillId="4" borderId="2" xfId="0" applyFont="1" applyFill="1" applyBorder="1" applyAlignment="1">
      <alignment horizontal="center" vertical="center"/>
    </xf>
    <xf numFmtId="0" fontId="3" fillId="4" borderId="20" xfId="0" applyFont="1" applyFill="1" applyBorder="1" applyAlignment="1">
      <alignment horizontal="center" vertical="center"/>
    </xf>
    <xf numFmtId="3" fontId="3" fillId="4" borderId="44" xfId="0" applyNumberFormat="1" applyFont="1" applyFill="1" applyBorder="1" applyAlignment="1">
      <alignment horizontal="center"/>
    </xf>
    <xf numFmtId="3" fontId="3" fillId="4" borderId="45" xfId="0" applyNumberFormat="1" applyFont="1" applyFill="1" applyBorder="1" applyAlignment="1">
      <alignment horizontal="center"/>
    </xf>
    <xf numFmtId="0" fontId="3" fillId="4" borderId="18" xfId="0" applyFont="1" applyFill="1" applyBorder="1"/>
    <xf numFmtId="0" fontId="3" fillId="4" borderId="12" xfId="0" applyFont="1" applyFill="1" applyBorder="1"/>
    <xf numFmtId="0" fontId="3" fillId="4" borderId="14" xfId="0" applyFont="1" applyFill="1" applyBorder="1" applyAlignment="1">
      <alignment horizontal="right"/>
    </xf>
    <xf numFmtId="0" fontId="3" fillId="4" borderId="18" xfId="0" applyFont="1" applyFill="1" applyBorder="1" applyAlignment="1">
      <alignment horizontal="right"/>
    </xf>
    <xf numFmtId="0" fontId="3" fillId="4" borderId="28" xfId="0" applyFont="1" applyFill="1" applyBorder="1" applyAlignment="1">
      <alignment vertical="center"/>
    </xf>
    <xf numFmtId="0" fontId="3" fillId="4" borderId="16" xfId="0" applyFont="1" applyFill="1" applyBorder="1" applyAlignment="1">
      <alignment vertical="center"/>
    </xf>
    <xf numFmtId="0" fontId="3" fillId="4" borderId="33" xfId="0" applyFont="1" applyFill="1" applyBorder="1" applyAlignment="1">
      <alignment vertical="center"/>
    </xf>
    <xf numFmtId="4" fontId="3" fillId="4" borderId="34" xfId="0" applyNumberFormat="1" applyFont="1" applyFill="1" applyBorder="1" applyAlignment="1">
      <alignment horizontal="center"/>
    </xf>
    <xf numFmtId="0" fontId="3" fillId="4" borderId="13" xfId="0" applyFont="1" applyFill="1" applyBorder="1" applyAlignment="1">
      <alignment horizontal="center"/>
    </xf>
    <xf numFmtId="0" fontId="3" fillId="4" borderId="28" xfId="0" applyFont="1" applyFill="1" applyBorder="1" applyAlignment="1">
      <alignment horizontal="center"/>
    </xf>
    <xf numFmtId="0" fontId="3" fillId="4" borderId="16" xfId="0" applyFont="1" applyFill="1" applyBorder="1" applyAlignment="1">
      <alignment horizontal="center"/>
    </xf>
    <xf numFmtId="49" fontId="3" fillId="4" borderId="1" xfId="0" applyNumberFormat="1" applyFont="1" applyFill="1" applyBorder="1"/>
    <xf numFmtId="0" fontId="3" fillId="4" borderId="0" xfId="0" applyFont="1" applyFill="1" applyBorder="1" applyAlignment="1">
      <alignment horizontal="right"/>
    </xf>
    <xf numFmtId="49" fontId="3" fillId="4" borderId="2" xfId="0" applyNumberFormat="1" applyFont="1" applyFill="1" applyBorder="1"/>
    <xf numFmtId="0" fontId="3" fillId="4" borderId="0" xfId="0" applyFont="1" applyFill="1" applyBorder="1"/>
    <xf numFmtId="0" fontId="3" fillId="4" borderId="2" xfId="0" applyFont="1" applyFill="1" applyBorder="1" applyAlignment="1">
      <alignment horizontal="center" vertical="center" wrapText="1"/>
    </xf>
    <xf numFmtId="0" fontId="3" fillId="4" borderId="1" xfId="0" applyFont="1" applyFill="1" applyBorder="1" applyAlignment="1">
      <alignment horizontal="left" vertical="center" wrapText="1" indent="1"/>
    </xf>
    <xf numFmtId="0" fontId="3" fillId="4" borderId="30" xfId="0" applyFont="1" applyFill="1" applyBorder="1" applyAlignment="1">
      <alignment horizontal="left" vertical="center" wrapText="1" indent="1"/>
    </xf>
    <xf numFmtId="49" fontId="3" fillId="4" borderId="35" xfId="0" applyNumberFormat="1" applyFont="1" applyFill="1" applyBorder="1" applyAlignment="1">
      <alignment horizontal="center"/>
    </xf>
    <xf numFmtId="49" fontId="18" fillId="4" borderId="15" xfId="0" applyNumberFormat="1" applyFont="1" applyFill="1" applyBorder="1" applyAlignment="1">
      <alignment horizontal="center"/>
    </xf>
    <xf numFmtId="49" fontId="18" fillId="4" borderId="16" xfId="0" applyNumberFormat="1" applyFont="1" applyFill="1" applyBorder="1" applyAlignment="1">
      <alignment horizontal="center"/>
    </xf>
    <xf numFmtId="0" fontId="14" fillId="4" borderId="28" xfId="0" applyFont="1" applyFill="1" applyBorder="1" applyAlignment="1">
      <alignment vertical="center"/>
    </xf>
    <xf numFmtId="0" fontId="14" fillId="4" borderId="16" xfId="0" applyFont="1" applyFill="1" applyBorder="1" applyAlignment="1">
      <alignment vertical="center"/>
    </xf>
    <xf numFmtId="0" fontId="14" fillId="4" borderId="33" xfId="0" applyFont="1" applyFill="1" applyBorder="1" applyAlignment="1">
      <alignment vertical="center"/>
    </xf>
    <xf numFmtId="0" fontId="3" fillId="4" borderId="33"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0" xfId="0" applyFont="1" applyFill="1" applyBorder="1" applyAlignment="1">
      <alignment horizontal="center" vertical="center"/>
    </xf>
    <xf numFmtId="0" fontId="3" fillId="4" borderId="26" xfId="0" applyFont="1" applyFill="1" applyBorder="1" applyAlignment="1">
      <alignment horizontal="center" vertical="center"/>
    </xf>
    <xf numFmtId="4" fontId="14" fillId="4" borderId="16" xfId="0" applyNumberFormat="1" applyFont="1" applyFill="1" applyBorder="1" applyAlignment="1">
      <alignment horizontal="center"/>
    </xf>
    <xf numFmtId="3" fontId="14" fillId="4" borderId="16" xfId="0" applyNumberFormat="1" applyFont="1" applyFill="1" applyBorder="1" applyAlignment="1">
      <alignment horizontal="center"/>
    </xf>
    <xf numFmtId="3" fontId="14" fillId="4" borderId="17" xfId="0" applyNumberFormat="1" applyFont="1" applyFill="1" applyBorder="1" applyAlignment="1">
      <alignment horizontal="center"/>
    </xf>
    <xf numFmtId="0" fontId="3" fillId="4" borderId="1" xfId="0" applyFont="1" applyFill="1" applyBorder="1" applyAlignment="1">
      <alignment horizontal="left" vertical="center" indent="1" shrinkToFit="1"/>
    </xf>
    <xf numFmtId="0" fontId="3" fillId="4" borderId="30" xfId="0" applyFont="1" applyFill="1" applyBorder="1" applyAlignment="1">
      <alignment horizontal="left" vertical="center" indent="1" shrinkToFit="1"/>
    </xf>
    <xf numFmtId="49" fontId="3" fillId="4" borderId="29" xfId="0" applyNumberFormat="1" applyFont="1" applyFill="1" applyBorder="1" applyAlignment="1">
      <alignment horizontal="center"/>
    </xf>
    <xf numFmtId="49" fontId="3" fillId="4" borderId="2" xfId="0" applyNumberFormat="1" applyFont="1" applyFill="1" applyBorder="1" applyAlignment="1">
      <alignment horizontal="center"/>
    </xf>
    <xf numFmtId="49" fontId="3" fillId="4" borderId="20" xfId="0" applyNumberFormat="1" applyFont="1" applyFill="1" applyBorder="1" applyAlignment="1">
      <alignment horizontal="center"/>
    </xf>
    <xf numFmtId="49" fontId="3" fillId="4" borderId="14" xfId="0" applyNumberFormat="1" applyFont="1" applyFill="1" applyBorder="1" applyAlignment="1">
      <alignment horizontal="center"/>
    </xf>
    <xf numFmtId="49" fontId="3" fillId="4" borderId="19" xfId="0" applyNumberFormat="1" applyFont="1" applyFill="1" applyBorder="1" applyAlignment="1">
      <alignment horizontal="center"/>
    </xf>
    <xf numFmtId="0" fontId="3" fillId="4" borderId="12" xfId="0" applyFont="1" applyFill="1" applyBorder="1" applyAlignment="1">
      <alignment horizontal="left" vertical="center" indent="2"/>
    </xf>
    <xf numFmtId="0" fontId="3" fillId="4" borderId="13" xfId="0" applyFont="1" applyFill="1" applyBorder="1" applyAlignment="1">
      <alignment horizontal="left" vertical="center" indent="2"/>
    </xf>
    <xf numFmtId="0" fontId="3" fillId="4" borderId="23" xfId="0" applyFont="1" applyFill="1" applyBorder="1" applyAlignment="1">
      <alignment horizontal="left" vertical="center" indent="2"/>
    </xf>
    <xf numFmtId="0" fontId="31" fillId="4" borderId="1" xfId="0" applyFont="1" applyFill="1" applyBorder="1" applyAlignment="1">
      <alignment horizontal="left" vertical="center" wrapText="1" indent="1"/>
    </xf>
    <xf numFmtId="0" fontId="31" fillId="4" borderId="30" xfId="0" applyFont="1" applyFill="1" applyBorder="1" applyAlignment="1">
      <alignment horizontal="left" vertical="center" wrapText="1" indent="1"/>
    </xf>
    <xf numFmtId="0" fontId="3" fillId="4" borderId="26" xfId="0" applyFont="1" applyFill="1" applyBorder="1" applyAlignment="1">
      <alignment vertical="center" wrapText="1"/>
    </xf>
    <xf numFmtId="0" fontId="3" fillId="4" borderId="31" xfId="0" applyFont="1" applyFill="1" applyBorder="1" applyAlignment="1">
      <alignment vertical="center" wrapText="1"/>
    </xf>
    <xf numFmtId="0" fontId="3" fillId="4" borderId="32" xfId="0" applyFont="1" applyFill="1" applyBorder="1" applyAlignment="1">
      <alignment vertical="center" wrapText="1"/>
    </xf>
    <xf numFmtId="0" fontId="3" fillId="4" borderId="12" xfId="0" applyFont="1" applyFill="1" applyBorder="1" applyAlignment="1">
      <alignment vertical="center" wrapText="1"/>
    </xf>
    <xf numFmtId="0" fontId="3" fillId="4" borderId="13" xfId="0" applyFont="1" applyFill="1" applyBorder="1" applyAlignment="1">
      <alignment vertical="center" wrapText="1"/>
    </xf>
    <xf numFmtId="0" fontId="3" fillId="4" borderId="14" xfId="0" applyFont="1" applyFill="1" applyBorder="1" applyAlignment="1">
      <alignment vertical="center" wrapText="1"/>
    </xf>
    <xf numFmtId="0" fontId="3" fillId="4" borderId="2" xfId="0" applyFont="1" applyFill="1" applyBorder="1" applyAlignment="1">
      <alignment horizontal="left" vertical="center" wrapText="1" indent="2"/>
    </xf>
    <xf numFmtId="0" fontId="3" fillId="4" borderId="22" xfId="0" applyFont="1" applyFill="1" applyBorder="1" applyAlignment="1">
      <alignment horizontal="left" vertical="center" wrapText="1" indent="2"/>
    </xf>
    <xf numFmtId="49" fontId="3" fillId="4" borderId="25" xfId="0" applyNumberFormat="1" applyFont="1" applyFill="1" applyBorder="1" applyAlignment="1">
      <alignment horizontal="center"/>
    </xf>
    <xf numFmtId="49" fontId="3" fillId="4" borderId="0" xfId="0" applyNumberFormat="1" applyFont="1" applyFill="1" applyBorder="1" applyAlignment="1">
      <alignment horizontal="center"/>
    </xf>
    <xf numFmtId="49" fontId="3" fillId="4" borderId="26" xfId="0" applyNumberFormat="1" applyFont="1" applyFill="1" applyBorder="1" applyAlignment="1">
      <alignment horizontal="center"/>
    </xf>
    <xf numFmtId="0" fontId="3" fillId="4" borderId="1" xfId="0" applyFont="1" applyFill="1" applyBorder="1" applyAlignment="1">
      <alignment horizontal="left" vertical="center" indent="2" shrinkToFit="1"/>
    </xf>
    <xf numFmtId="0" fontId="3" fillId="4" borderId="30" xfId="0" applyFont="1" applyFill="1" applyBorder="1" applyAlignment="1">
      <alignment horizontal="left" vertical="center" indent="2" shrinkToFit="1"/>
    </xf>
    <xf numFmtId="0" fontId="31" fillId="4" borderId="12" xfId="0" applyFont="1" applyFill="1" applyBorder="1" applyAlignment="1">
      <alignment horizontal="left" vertical="center" wrapText="1" indent="3"/>
    </xf>
    <xf numFmtId="0" fontId="31" fillId="4" borderId="13" xfId="0" applyFont="1" applyFill="1" applyBorder="1" applyAlignment="1">
      <alignment horizontal="left" vertical="center" wrapText="1" indent="3"/>
    </xf>
    <xf numFmtId="0" fontId="31" fillId="4" borderId="14" xfId="0" applyFont="1" applyFill="1" applyBorder="1" applyAlignment="1">
      <alignment horizontal="left" vertical="center" wrapText="1" indent="3"/>
    </xf>
    <xf numFmtId="0" fontId="14" fillId="4" borderId="12" xfId="0" applyFont="1" applyFill="1" applyBorder="1" applyAlignment="1">
      <alignment vertical="center" wrapText="1"/>
    </xf>
    <xf numFmtId="0" fontId="14" fillId="4" borderId="13" xfId="0" applyFont="1" applyFill="1" applyBorder="1" applyAlignment="1">
      <alignment vertical="center" wrapText="1"/>
    </xf>
    <xf numFmtId="0" fontId="14" fillId="4" borderId="14" xfId="0" applyFont="1" applyFill="1" applyBorder="1" applyAlignment="1">
      <alignment vertical="center" wrapText="1"/>
    </xf>
    <xf numFmtId="0" fontId="3" fillId="4" borderId="28" xfId="0" applyFont="1" applyFill="1" applyBorder="1" applyAlignment="1">
      <alignment horizontal="left" vertical="center" wrapText="1" indent="3"/>
    </xf>
    <xf numFmtId="0" fontId="3" fillId="4" borderId="16" xfId="0" applyFont="1" applyFill="1" applyBorder="1" applyAlignment="1">
      <alignment horizontal="left" vertical="center" wrapText="1" indent="3"/>
    </xf>
    <xf numFmtId="0" fontId="3" fillId="4" borderId="17" xfId="0" applyFont="1" applyFill="1" applyBorder="1" applyAlignment="1">
      <alignment horizontal="left" vertical="center" wrapText="1" indent="3"/>
    </xf>
    <xf numFmtId="0" fontId="17" fillId="0" borderId="0" xfId="0" applyFont="1" applyFill="1" applyBorder="1" applyAlignment="1">
      <alignment horizontal="justify" vertical="justify" wrapText="1"/>
    </xf>
    <xf numFmtId="0" fontId="4" fillId="0" borderId="0" xfId="0" applyFont="1" applyFill="1" applyBorder="1" applyAlignment="1">
      <alignment horizontal="justify" vertical="justify" wrapText="1"/>
    </xf>
    <xf numFmtId="0" fontId="17" fillId="4" borderId="0" xfId="0" applyFont="1" applyFill="1" applyBorder="1" applyAlignment="1">
      <alignment horizontal="justify" vertical="justify" wrapText="1"/>
    </xf>
    <xf numFmtId="0" fontId="4" fillId="4" borderId="0" xfId="0" applyFont="1" applyFill="1" applyBorder="1" applyAlignment="1">
      <alignment horizontal="justify" vertical="justify"/>
    </xf>
    <xf numFmtId="0" fontId="4" fillId="4" borderId="0" xfId="0" applyFont="1" applyFill="1" applyBorder="1" applyAlignment="1">
      <alignment horizontal="justify" vertical="justify" wrapText="1"/>
    </xf>
    <xf numFmtId="0" fontId="17" fillId="4" borderId="0" xfId="0" applyFont="1" applyFill="1" applyBorder="1" applyAlignment="1">
      <alignment vertical="justify" wrapText="1"/>
    </xf>
    <xf numFmtId="0" fontId="4" fillId="4" borderId="0" xfId="0" applyFont="1" applyFill="1" applyBorder="1" applyAlignment="1">
      <alignment vertical="justify" wrapText="1"/>
    </xf>
    <xf numFmtId="49" fontId="28" fillId="4" borderId="15" xfId="0" applyNumberFormat="1" applyFont="1" applyFill="1" applyBorder="1" applyAlignment="1">
      <alignment horizontal="center"/>
    </xf>
    <xf numFmtId="49" fontId="28" fillId="4" borderId="16" xfId="0" applyNumberFormat="1" applyFont="1" applyFill="1" applyBorder="1" applyAlignment="1">
      <alignment horizontal="center"/>
    </xf>
    <xf numFmtId="0" fontId="31" fillId="4" borderId="23" xfId="0" applyFont="1" applyFill="1" applyBorder="1" applyAlignment="1">
      <alignment horizontal="left" vertical="center" wrapText="1" indent="2"/>
    </xf>
    <xf numFmtId="0" fontId="31" fillId="4" borderId="12" xfId="0" applyFont="1" applyFill="1" applyBorder="1" applyAlignment="1">
      <alignment horizontal="left" vertical="center" indent="2"/>
    </xf>
    <xf numFmtId="0" fontId="31" fillId="4" borderId="13" xfId="0" applyFont="1" applyFill="1" applyBorder="1" applyAlignment="1">
      <alignment horizontal="left" vertical="center" indent="2"/>
    </xf>
    <xf numFmtId="0" fontId="31" fillId="4" borderId="23" xfId="0" applyFont="1" applyFill="1" applyBorder="1" applyAlignment="1">
      <alignment horizontal="left" vertical="center" indent="2"/>
    </xf>
    <xf numFmtId="0" fontId="3" fillId="4" borderId="1" xfId="0" applyFont="1" applyFill="1" applyBorder="1" applyAlignment="1">
      <alignment horizontal="left" wrapText="1" indent="1"/>
    </xf>
    <xf numFmtId="0" fontId="3" fillId="4" borderId="30" xfId="0" applyFont="1" applyFill="1" applyBorder="1" applyAlignment="1">
      <alignment horizontal="left" wrapText="1" indent="1"/>
    </xf>
    <xf numFmtId="0" fontId="23" fillId="0" borderId="16" xfId="0" applyFont="1" applyBorder="1"/>
    <xf numFmtId="0" fontId="23" fillId="0" borderId="16" xfId="0" applyFont="1" applyBorder="1" applyAlignment="1">
      <alignment horizontal="right"/>
    </xf>
    <xf numFmtId="49" fontId="23" fillId="0" borderId="16" xfId="0" applyNumberFormat="1" applyFont="1" applyBorder="1"/>
    <xf numFmtId="49" fontId="23" fillId="0" borderId="16" xfId="0" applyNumberFormat="1" applyFont="1" applyBorder="1" applyAlignment="1">
      <alignment horizontal="center"/>
    </xf>
    <xf numFmtId="0" fontId="23" fillId="0" borderId="16" xfId="0" applyFont="1" applyBorder="1" applyAlignment="1">
      <alignment horizontal="center"/>
    </xf>
    <xf numFmtId="0" fontId="23" fillId="2" borderId="16" xfId="0" applyFont="1" applyFill="1" applyBorder="1" applyAlignment="1">
      <alignment horizontal="center"/>
    </xf>
    <xf numFmtId="0" fontId="23" fillId="4" borderId="16" xfId="0" applyFont="1" applyFill="1" applyBorder="1" applyAlignment="1">
      <alignment horizontal="center"/>
    </xf>
    <xf numFmtId="0" fontId="5" fillId="0" borderId="0" xfId="0" applyFont="1" applyFill="1" applyBorder="1" applyAlignment="1">
      <alignment horizontal="center" vertical="top" wrapText="1"/>
    </xf>
    <xf numFmtId="0" fontId="23" fillId="0" borderId="16" xfId="0" applyFont="1" applyBorder="1" applyAlignment="1">
      <alignment horizontal="center" vertical="center" wrapText="1"/>
    </xf>
    <xf numFmtId="0" fontId="23" fillId="0" borderId="16" xfId="0" applyFont="1" applyBorder="1" applyAlignment="1">
      <alignment horizontal="center" vertical="center"/>
    </xf>
    <xf numFmtId="0" fontId="25" fillId="0" borderId="16" xfId="0" applyFont="1" applyBorder="1" applyAlignment="1">
      <alignment horizontal="center"/>
    </xf>
    <xf numFmtId="0" fontId="25" fillId="0" borderId="16" xfId="0" applyFont="1" applyBorder="1" applyAlignment="1">
      <alignment horizontal="left"/>
    </xf>
    <xf numFmtId="49" fontId="23" fillId="0" borderId="16" xfId="0" applyNumberFormat="1" applyFont="1" applyBorder="1" applyAlignment="1">
      <alignment horizontal="center" shrinkToFit="1"/>
    </xf>
    <xf numFmtId="4" fontId="23" fillId="4" borderId="16" xfId="0" applyNumberFormat="1" applyFont="1" applyFill="1" applyBorder="1" applyAlignment="1">
      <alignment horizontal="center"/>
    </xf>
    <xf numFmtId="3" fontId="23" fillId="4" borderId="16" xfId="0" applyNumberFormat="1" applyFont="1" applyFill="1" applyBorder="1" applyAlignment="1">
      <alignment horizontal="center"/>
    </xf>
    <xf numFmtId="3" fontId="23" fillId="4" borderId="17" xfId="0" applyNumberFormat="1" applyFont="1" applyFill="1" applyBorder="1" applyAlignment="1">
      <alignment horizontal="center"/>
    </xf>
    <xf numFmtId="0" fontId="23" fillId="0" borderId="13" xfId="0" applyFont="1" applyBorder="1" applyAlignment="1">
      <alignment horizontal="center"/>
    </xf>
    <xf numFmtId="0" fontId="23" fillId="0" borderId="33" xfId="0" applyFont="1" applyBorder="1" applyAlignment="1">
      <alignment horizontal="left" wrapText="1" indent="1"/>
    </xf>
    <xf numFmtId="0" fontId="23" fillId="0" borderId="1" xfId="0" applyFont="1" applyBorder="1" applyAlignment="1">
      <alignment horizontal="left" wrapText="1" indent="1"/>
    </xf>
    <xf numFmtId="0" fontId="23" fillId="0" borderId="15" xfId="0" applyFont="1" applyBorder="1" applyAlignment="1">
      <alignment horizontal="center"/>
    </xf>
    <xf numFmtId="49" fontId="23" fillId="0" borderId="33" xfId="0" applyNumberFormat="1" applyFont="1" applyBorder="1" applyAlignment="1">
      <alignment horizontal="center" shrinkToFit="1"/>
    </xf>
    <xf numFmtId="49" fontId="23" fillId="0" borderId="1" xfId="0" applyNumberFormat="1" applyFont="1" applyBorder="1" applyAlignment="1">
      <alignment horizontal="center" shrinkToFit="1"/>
    </xf>
    <xf numFmtId="49" fontId="23" fillId="0" borderId="28" xfId="0" applyNumberFormat="1" applyFont="1" applyBorder="1" applyAlignment="1">
      <alignment horizontal="center" shrinkToFit="1"/>
    </xf>
    <xf numFmtId="4" fontId="23" fillId="0" borderId="16" xfId="0" applyNumberFormat="1" applyFont="1" applyBorder="1" applyAlignment="1">
      <alignment horizontal="center"/>
    </xf>
    <xf numFmtId="0" fontId="23" fillId="0" borderId="28" xfId="0" applyFont="1" applyBorder="1" applyAlignment="1">
      <alignment horizontal="left" wrapText="1" indent="1"/>
    </xf>
    <xf numFmtId="0" fontId="23" fillId="0" borderId="16" xfId="0" applyFont="1" applyBorder="1" applyAlignment="1">
      <alignment horizontal="left" indent="1"/>
    </xf>
    <xf numFmtId="0" fontId="23" fillId="0" borderId="33" xfId="0" applyFont="1" applyBorder="1" applyAlignment="1">
      <alignment horizontal="left" indent="1"/>
    </xf>
    <xf numFmtId="49" fontId="23" fillId="0" borderId="13" xfId="0" applyNumberFormat="1" applyFont="1" applyBorder="1" applyAlignment="1">
      <alignment horizontal="center"/>
    </xf>
    <xf numFmtId="49" fontId="23" fillId="4" borderId="33" xfId="0" applyNumberFormat="1" applyFont="1" applyFill="1" applyBorder="1" applyAlignment="1">
      <alignment horizontal="center" shrinkToFit="1"/>
    </xf>
    <xf numFmtId="49" fontId="23" fillId="4" borderId="1" xfId="0" applyNumberFormat="1" applyFont="1" applyFill="1" applyBorder="1" applyAlignment="1">
      <alignment horizontal="center" shrinkToFit="1"/>
    </xf>
    <xf numFmtId="49" fontId="23" fillId="4" borderId="28" xfId="0" applyNumberFormat="1" applyFont="1" applyFill="1" applyBorder="1" applyAlignment="1">
      <alignment horizontal="center" shrinkToFit="1"/>
    </xf>
    <xf numFmtId="3" fontId="23" fillId="4" borderId="13" xfId="0" applyNumberFormat="1" applyFont="1" applyFill="1" applyBorder="1" applyAlignment="1">
      <alignment horizontal="center"/>
    </xf>
    <xf numFmtId="3" fontId="23" fillId="4" borderId="23" xfId="0" applyNumberFormat="1" applyFont="1" applyFill="1" applyBorder="1" applyAlignment="1">
      <alignment horizontal="center"/>
    </xf>
    <xf numFmtId="49" fontId="23" fillId="0" borderId="31" xfId="0" applyNumberFormat="1" applyFont="1" applyBorder="1" applyAlignment="1">
      <alignment horizontal="center"/>
    </xf>
    <xf numFmtId="0" fontId="23" fillId="0" borderId="19" xfId="0" applyFont="1" applyBorder="1" applyAlignment="1">
      <alignment horizontal="left" wrapText="1" indent="2"/>
    </xf>
    <xf numFmtId="0" fontId="23" fillId="0" borderId="2" xfId="0" applyFont="1" applyBorder="1" applyAlignment="1">
      <alignment horizontal="left" wrapText="1" indent="2"/>
    </xf>
    <xf numFmtId="0" fontId="23" fillId="0" borderId="47" xfId="0" applyFont="1" applyBorder="1" applyAlignment="1">
      <alignment horizontal="center"/>
    </xf>
    <xf numFmtId="0" fontId="23" fillId="0" borderId="44" xfId="0" applyFont="1" applyBorder="1" applyAlignment="1">
      <alignment horizontal="center"/>
    </xf>
    <xf numFmtId="49" fontId="23" fillId="0" borderId="19" xfId="0" applyNumberFormat="1" applyFont="1" applyBorder="1" applyAlignment="1">
      <alignment horizontal="center" shrinkToFit="1"/>
    </xf>
    <xf numFmtId="49" fontId="23" fillId="0" borderId="2" xfId="0" applyNumberFormat="1" applyFont="1" applyBorder="1" applyAlignment="1">
      <alignment horizontal="center" shrinkToFit="1"/>
    </xf>
    <xf numFmtId="49" fontId="23" fillId="0" borderId="20" xfId="0" applyNumberFormat="1" applyFont="1" applyBorder="1" applyAlignment="1">
      <alignment horizontal="center" shrinkToFit="1"/>
    </xf>
    <xf numFmtId="49" fontId="23" fillId="4" borderId="19" xfId="0" applyNumberFormat="1" applyFont="1" applyFill="1" applyBorder="1" applyAlignment="1">
      <alignment horizontal="center" shrinkToFit="1"/>
    </xf>
    <xf numFmtId="49" fontId="23" fillId="4" borderId="2" xfId="0" applyNumberFormat="1" applyFont="1" applyFill="1" applyBorder="1" applyAlignment="1">
      <alignment horizontal="center" shrinkToFit="1"/>
    </xf>
    <xf numFmtId="49" fontId="23" fillId="4" borderId="20" xfId="0" applyNumberFormat="1" applyFont="1" applyFill="1" applyBorder="1" applyAlignment="1">
      <alignment horizontal="center" shrinkToFit="1"/>
    </xf>
    <xf numFmtId="4" fontId="23" fillId="0" borderId="44" xfId="0" applyNumberFormat="1" applyFont="1" applyFill="1" applyBorder="1" applyAlignment="1">
      <alignment horizontal="center"/>
    </xf>
    <xf numFmtId="4" fontId="23" fillId="4" borderId="44" xfId="0" applyNumberFormat="1" applyFont="1" applyFill="1" applyBorder="1" applyAlignment="1">
      <alignment horizontal="center"/>
    </xf>
    <xf numFmtId="3" fontId="23" fillId="4" borderId="44" xfId="0" applyNumberFormat="1" applyFont="1" applyFill="1" applyBorder="1" applyAlignment="1">
      <alignment horizontal="center"/>
    </xf>
    <xf numFmtId="3" fontId="23" fillId="4" borderId="45" xfId="0" applyNumberFormat="1" applyFont="1" applyFill="1" applyBorder="1" applyAlignment="1">
      <alignment horizontal="center"/>
    </xf>
    <xf numFmtId="0" fontId="23" fillId="0" borderId="14" xfId="0" applyFont="1" applyBorder="1" applyAlignment="1">
      <alignment horizontal="left" wrapText="1" indent="2"/>
    </xf>
    <xf numFmtId="0" fontId="23" fillId="0" borderId="18" xfId="0" applyFont="1" applyBorder="1" applyAlignment="1">
      <alignment horizontal="left" wrapText="1" indent="2"/>
    </xf>
    <xf numFmtId="0" fontId="23" fillId="0" borderId="46" xfId="0" applyFont="1" applyBorder="1" applyAlignment="1">
      <alignment horizontal="center"/>
    </xf>
    <xf numFmtId="49" fontId="23" fillId="0" borderId="14" xfId="0" applyNumberFormat="1" applyFont="1" applyBorder="1" applyAlignment="1">
      <alignment horizontal="center" shrinkToFit="1"/>
    </xf>
    <xf numFmtId="49" fontId="23" fillId="0" borderId="18" xfId="0" applyNumberFormat="1" applyFont="1" applyBorder="1" applyAlignment="1">
      <alignment horizontal="center" shrinkToFit="1"/>
    </xf>
    <xf numFmtId="49" fontId="23" fillId="0" borderId="12" xfId="0" applyNumberFormat="1" applyFont="1" applyBorder="1" applyAlignment="1">
      <alignment horizontal="center" shrinkToFit="1"/>
    </xf>
    <xf numFmtId="49" fontId="23" fillId="4" borderId="14" xfId="0" applyNumberFormat="1" applyFont="1" applyFill="1" applyBorder="1" applyAlignment="1">
      <alignment horizontal="center" shrinkToFit="1"/>
    </xf>
    <xf numFmtId="49" fontId="23" fillId="4" borderId="18" xfId="0" applyNumberFormat="1" applyFont="1" applyFill="1" applyBorder="1" applyAlignment="1">
      <alignment horizontal="center" shrinkToFit="1"/>
    </xf>
    <xf numFmtId="49" fontId="23" fillId="4" borderId="12" xfId="0" applyNumberFormat="1" applyFont="1" applyFill="1" applyBorder="1" applyAlignment="1">
      <alignment horizontal="center" shrinkToFit="1"/>
    </xf>
    <xf numFmtId="4" fontId="23" fillId="4" borderId="13" xfId="0" applyNumberFormat="1" applyFont="1" applyFill="1" applyBorder="1" applyAlignment="1">
      <alignment horizontal="center"/>
    </xf>
    <xf numFmtId="49" fontId="23" fillId="0" borderId="32" xfId="0" applyNumberFormat="1" applyFont="1" applyBorder="1" applyAlignment="1">
      <alignment horizontal="center"/>
    </xf>
    <xf numFmtId="49" fontId="23" fillId="0" borderId="0" xfId="0" applyNumberFormat="1" applyFont="1" applyBorder="1" applyAlignment="1">
      <alignment horizontal="center"/>
    </xf>
    <xf numFmtId="49" fontId="23" fillId="0" borderId="26" xfId="0" applyNumberFormat="1" applyFont="1" applyBorder="1" applyAlignment="1">
      <alignment horizontal="center"/>
    </xf>
    <xf numFmtId="0" fontId="23" fillId="0" borderId="19" xfId="0" applyFont="1" applyBorder="1" applyAlignment="1">
      <alignment horizontal="left" vertical="center" wrapText="1" indent="2"/>
    </xf>
    <xf numFmtId="0" fontId="23" fillId="0" borderId="2" xfId="0" applyFont="1" applyBorder="1" applyAlignment="1">
      <alignment horizontal="left" vertical="center" wrapText="1" indent="2"/>
    </xf>
    <xf numFmtId="49" fontId="23" fillId="4" borderId="16" xfId="0" applyNumberFormat="1" applyFont="1" applyFill="1" applyBorder="1" applyAlignment="1">
      <alignment horizontal="center" shrinkToFit="1"/>
    </xf>
    <xf numFmtId="4" fontId="23" fillId="4" borderId="33" xfId="0" applyNumberFormat="1" applyFont="1" applyFill="1" applyBorder="1" applyAlignment="1">
      <alignment horizontal="center"/>
    </xf>
    <xf numFmtId="4" fontId="23" fillId="4" borderId="1" xfId="0" applyNumberFormat="1" applyFont="1" applyFill="1" applyBorder="1" applyAlignment="1">
      <alignment horizontal="center"/>
    </xf>
    <xf numFmtId="4" fontId="23" fillId="4" borderId="28" xfId="0" applyNumberFormat="1" applyFont="1" applyFill="1" applyBorder="1" applyAlignment="1">
      <alignment horizontal="center"/>
    </xf>
    <xf numFmtId="49" fontId="23" fillId="0" borderId="19" xfId="0" applyNumberFormat="1" applyFont="1" applyBorder="1" applyAlignment="1">
      <alignment horizontal="center"/>
    </xf>
    <xf numFmtId="49" fontId="23" fillId="0" borderId="2" xfId="0" applyNumberFormat="1" applyFont="1" applyBorder="1" applyAlignment="1">
      <alignment horizontal="center"/>
    </xf>
    <xf numFmtId="49" fontId="23" fillId="0" borderId="20" xfId="0" applyNumberFormat="1" applyFont="1" applyBorder="1" applyAlignment="1">
      <alignment horizontal="center"/>
    </xf>
    <xf numFmtId="0" fontId="23" fillId="0" borderId="16" xfId="0" applyFont="1" applyBorder="1" applyAlignment="1">
      <alignment horizontal="left" vertical="center" wrapText="1" indent="2"/>
    </xf>
    <xf numFmtId="0" fontId="23" fillId="0" borderId="20" xfId="0" applyFont="1" applyBorder="1" applyAlignment="1">
      <alignment horizontal="center"/>
    </xf>
    <xf numFmtId="0" fontId="23" fillId="0" borderId="33"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3" fontId="23" fillId="0" borderId="33" xfId="0" applyNumberFormat="1" applyFont="1" applyFill="1" applyBorder="1" applyAlignment="1">
      <alignment horizontal="center"/>
    </xf>
    <xf numFmtId="3" fontId="23" fillId="0" borderId="1" xfId="0" applyNumberFormat="1" applyFont="1" applyFill="1" applyBorder="1" applyAlignment="1">
      <alignment horizontal="center"/>
    </xf>
    <xf numFmtId="3" fontId="23" fillId="0" borderId="30" xfId="0" applyNumberFormat="1" applyFont="1" applyFill="1" applyBorder="1" applyAlignment="1">
      <alignment horizontal="center"/>
    </xf>
    <xf numFmtId="4" fontId="25" fillId="4" borderId="13" xfId="0" applyNumberFormat="1" applyFont="1" applyFill="1" applyBorder="1" applyAlignment="1">
      <alignment horizontal="center"/>
    </xf>
    <xf numFmtId="3" fontId="23" fillId="0" borderId="13" xfId="0" applyNumberFormat="1" applyFont="1" applyBorder="1" applyAlignment="1">
      <alignment horizontal="center"/>
    </xf>
    <xf numFmtId="3" fontId="23" fillId="0" borderId="23" xfId="0" applyNumberFormat="1" applyFont="1" applyBorder="1" applyAlignment="1">
      <alignment horizontal="center"/>
    </xf>
    <xf numFmtId="3" fontId="23" fillId="0" borderId="19" xfId="0" applyNumberFormat="1" applyFont="1" applyBorder="1" applyAlignment="1">
      <alignment horizontal="center"/>
    </xf>
    <xf numFmtId="3" fontId="23" fillId="0" borderId="2" xfId="0" applyNumberFormat="1" applyFont="1" applyBorder="1" applyAlignment="1">
      <alignment horizontal="center"/>
    </xf>
    <xf numFmtId="3" fontId="23" fillId="0" borderId="22" xfId="0" applyNumberFormat="1" applyFont="1" applyBorder="1" applyAlignment="1">
      <alignment horizontal="center"/>
    </xf>
    <xf numFmtId="0" fontId="23" fillId="0" borderId="22" xfId="0" applyFont="1" applyBorder="1" applyAlignment="1">
      <alignment horizontal="left" wrapText="1" indent="2"/>
    </xf>
    <xf numFmtId="0" fontId="25" fillId="0" borderId="29" xfId="0" applyFont="1" applyBorder="1" applyAlignment="1">
      <alignment horizontal="center"/>
    </xf>
    <xf numFmtId="0" fontId="25" fillId="0" borderId="2" xfId="0" applyFont="1" applyBorder="1" applyAlignment="1">
      <alignment horizontal="center"/>
    </xf>
    <xf numFmtId="0" fontId="25" fillId="0" borderId="20" xfId="0" applyFont="1" applyBorder="1" applyAlignment="1">
      <alignment horizontal="center"/>
    </xf>
    <xf numFmtId="0" fontId="23" fillId="0" borderId="19" xfId="0" applyFont="1" applyBorder="1" applyAlignment="1">
      <alignment horizontal="center"/>
    </xf>
    <xf numFmtId="0" fontId="23" fillId="0" borderId="2" xfId="0" applyFont="1" applyBorder="1" applyAlignment="1">
      <alignment horizontal="center"/>
    </xf>
    <xf numFmtId="49" fontId="25" fillId="4" borderId="19" xfId="0" applyNumberFormat="1" applyFont="1" applyFill="1" applyBorder="1" applyAlignment="1">
      <alignment horizontal="center" shrinkToFit="1"/>
    </xf>
    <xf numFmtId="49" fontId="25" fillId="4" borderId="2" xfId="0" applyNumberFormat="1" applyFont="1" applyFill="1" applyBorder="1" applyAlignment="1">
      <alignment horizontal="center" shrinkToFit="1"/>
    </xf>
    <xf numFmtId="49" fontId="25" fillId="4" borderId="20" xfId="0" applyNumberFormat="1" applyFont="1" applyFill="1" applyBorder="1" applyAlignment="1">
      <alignment horizontal="center" shrinkToFit="1"/>
    </xf>
    <xf numFmtId="4" fontId="25" fillId="4" borderId="19" xfId="0" applyNumberFormat="1" applyFont="1" applyFill="1" applyBorder="1" applyAlignment="1">
      <alignment horizontal="center"/>
    </xf>
    <xf numFmtId="4" fontId="25" fillId="4" borderId="2" xfId="0" applyNumberFormat="1" applyFont="1" applyFill="1" applyBorder="1" applyAlignment="1">
      <alignment horizontal="center"/>
    </xf>
    <xf numFmtId="4" fontId="25" fillId="4" borderId="20" xfId="0" applyNumberFormat="1" applyFont="1" applyFill="1" applyBorder="1" applyAlignment="1">
      <alignment horizontal="center"/>
    </xf>
    <xf numFmtId="4" fontId="23" fillId="4" borderId="19" xfId="0" applyNumberFormat="1" applyFont="1" applyFill="1" applyBorder="1" applyAlignment="1">
      <alignment horizontal="center"/>
    </xf>
    <xf numFmtId="4" fontId="23" fillId="4" borderId="2" xfId="0" applyNumberFormat="1" applyFont="1" applyFill="1" applyBorder="1" applyAlignment="1">
      <alignment horizontal="center"/>
    </xf>
    <xf numFmtId="4" fontId="23" fillId="4" borderId="20" xfId="0" applyNumberFormat="1" applyFont="1" applyFill="1" applyBorder="1" applyAlignment="1">
      <alignment horizontal="center"/>
    </xf>
    <xf numFmtId="0" fontId="23" fillId="0" borderId="28" xfId="0" applyFont="1" applyBorder="1" applyAlignment="1">
      <alignment horizontal="left" wrapText="1" indent="2"/>
    </xf>
    <xf numFmtId="0" fontId="23" fillId="0" borderId="16" xfId="0" applyFont="1" applyBorder="1" applyAlignment="1">
      <alignment horizontal="left" indent="2"/>
    </xf>
    <xf numFmtId="0" fontId="30" fillId="0" borderId="16" xfId="0" applyFont="1" applyBorder="1" applyAlignment="1">
      <alignment horizontal="left" indent="2"/>
    </xf>
    <xf numFmtId="0" fontId="30" fillId="0" borderId="33" xfId="0" applyFont="1" applyBorder="1" applyAlignment="1">
      <alignment horizontal="left" indent="2"/>
    </xf>
    <xf numFmtId="0" fontId="23" fillId="0" borderId="16" xfId="0" applyFont="1" applyBorder="1" applyAlignment="1">
      <alignment horizontal="left" wrapText="1" indent="1"/>
    </xf>
    <xf numFmtId="4" fontId="23" fillId="0" borderId="16" xfId="0" applyNumberFormat="1" applyFont="1" applyFill="1" applyBorder="1" applyAlignment="1">
      <alignment horizontal="center"/>
    </xf>
    <xf numFmtId="0" fontId="23" fillId="0" borderId="28" xfId="0" applyFont="1" applyBorder="1" applyAlignment="1">
      <alignment horizontal="left" indent="3"/>
    </xf>
    <xf numFmtId="0" fontId="23" fillId="0" borderId="16" xfId="0" applyFont="1" applyBorder="1" applyAlignment="1">
      <alignment horizontal="left" indent="3"/>
    </xf>
    <xf numFmtId="0" fontId="23" fillId="0" borderId="33" xfId="0" applyFont="1" applyBorder="1" applyAlignment="1">
      <alignment horizontal="left" indent="3"/>
    </xf>
    <xf numFmtId="0" fontId="23" fillId="0" borderId="28" xfId="0" applyFont="1" applyBorder="1" applyAlignment="1">
      <alignment horizontal="left" wrapText="1" indent="3"/>
    </xf>
    <xf numFmtId="0" fontId="32" fillId="4" borderId="0" xfId="0" applyFont="1" applyFill="1" applyAlignment="1">
      <alignment horizontal="center" vertical="center"/>
    </xf>
    <xf numFmtId="0" fontId="23" fillId="0" borderId="16" xfId="0" applyFont="1" applyBorder="1" applyAlignment="1">
      <alignment horizontal="left" wrapText="1" indent="2"/>
    </xf>
    <xf numFmtId="0" fontId="23" fillId="2" borderId="16" xfId="0" applyFont="1" applyFill="1" applyBorder="1" applyAlignment="1">
      <alignment horizontal="left" wrapText="1" indent="2"/>
    </xf>
    <xf numFmtId="0" fontId="23" fillId="2" borderId="33" xfId="0" applyFont="1" applyFill="1" applyBorder="1" applyAlignment="1">
      <alignment horizontal="left" wrapText="1" indent="2"/>
    </xf>
    <xf numFmtId="0" fontId="23" fillId="4" borderId="15" xfId="0" applyFont="1" applyFill="1" applyBorder="1" applyAlignment="1">
      <alignment horizontal="center"/>
    </xf>
    <xf numFmtId="0" fontId="23" fillId="0" borderId="16" xfId="0" applyFont="1" applyBorder="1" applyAlignment="1">
      <alignment horizontal="left" wrapText="1" indent="3"/>
    </xf>
    <xf numFmtId="0" fontId="23" fillId="4" borderId="16" xfId="0" applyFont="1" applyFill="1" applyBorder="1" applyAlignment="1">
      <alignment horizontal="left" wrapText="1" indent="4"/>
    </xf>
    <xf numFmtId="0" fontId="23" fillId="4" borderId="33" xfId="0" applyFont="1" applyFill="1" applyBorder="1" applyAlignment="1">
      <alignment horizontal="left" wrapText="1" indent="4"/>
    </xf>
    <xf numFmtId="0" fontId="23" fillId="0" borderId="14" xfId="0" applyFont="1" applyFill="1" applyBorder="1" applyAlignment="1">
      <alignment horizontal="left" wrapText="1" indent="4"/>
    </xf>
    <xf numFmtId="0" fontId="23" fillId="0" borderId="18" xfId="0" applyFont="1" applyFill="1" applyBorder="1" applyAlignment="1">
      <alignment horizontal="left" wrapText="1" indent="4"/>
    </xf>
    <xf numFmtId="0" fontId="23" fillId="0" borderId="33" xfId="0" applyFont="1" applyBorder="1" applyAlignment="1">
      <alignment horizontal="left" wrapText="1" indent="2"/>
    </xf>
    <xf numFmtId="0" fontId="23" fillId="0" borderId="1" xfId="0" applyFont="1" applyBorder="1" applyAlignment="1">
      <alignment horizontal="left" wrapText="1" indent="2"/>
    </xf>
    <xf numFmtId="0" fontId="23" fillId="4" borderId="28" xfId="0" applyFont="1" applyFill="1" applyBorder="1" applyAlignment="1">
      <alignment horizontal="left" wrapText="1" indent="2"/>
    </xf>
    <xf numFmtId="0" fontId="23" fillId="4" borderId="16" xfId="0" applyFont="1" applyFill="1" applyBorder="1" applyAlignment="1">
      <alignment horizontal="left" wrapText="1" indent="2"/>
    </xf>
    <xf numFmtId="0" fontId="23" fillId="4" borderId="33" xfId="0" applyFont="1" applyFill="1" applyBorder="1" applyAlignment="1">
      <alignment horizontal="left" wrapText="1" indent="2"/>
    </xf>
    <xf numFmtId="4" fontId="23" fillId="0" borderId="13" xfId="0" applyNumberFormat="1" applyFont="1" applyBorder="1" applyAlignment="1">
      <alignment horizontal="center"/>
    </xf>
    <xf numFmtId="0" fontId="23" fillId="4" borderId="14" xfId="0" applyFont="1" applyFill="1" applyBorder="1" applyAlignment="1">
      <alignment horizontal="left" wrapText="1" indent="4"/>
    </xf>
    <xf numFmtId="0" fontId="23" fillId="4" borderId="18" xfId="0" applyFont="1" applyFill="1" applyBorder="1" applyAlignment="1">
      <alignment horizontal="left" wrapText="1" indent="4"/>
    </xf>
    <xf numFmtId="0" fontId="23" fillId="4" borderId="13" xfId="0" applyFont="1" applyFill="1" applyBorder="1" applyAlignment="1">
      <alignment horizontal="center"/>
    </xf>
    <xf numFmtId="0" fontId="23" fillId="4" borderId="28" xfId="0" applyFont="1" applyFill="1" applyBorder="1" applyAlignment="1">
      <alignment horizontal="left" indent="3"/>
    </xf>
    <xf numFmtId="0" fontId="23" fillId="4" borderId="16" xfId="0" applyFont="1" applyFill="1" applyBorder="1" applyAlignment="1">
      <alignment horizontal="left" indent="3"/>
    </xf>
    <xf numFmtId="0" fontId="23" fillId="4" borderId="33" xfId="0" applyFont="1" applyFill="1" applyBorder="1" applyAlignment="1">
      <alignment horizontal="left" indent="3"/>
    </xf>
    <xf numFmtId="49" fontId="25" fillId="4" borderId="33" xfId="0" applyNumberFormat="1" applyFont="1" applyFill="1" applyBorder="1" applyAlignment="1">
      <alignment horizontal="center" shrinkToFit="1"/>
    </xf>
    <xf numFmtId="49" fontId="25" fillId="4" borderId="1" xfId="0" applyNumberFormat="1" applyFont="1" applyFill="1" applyBorder="1" applyAlignment="1">
      <alignment horizontal="center" shrinkToFit="1"/>
    </xf>
    <xf numFmtId="49" fontId="25" fillId="4" borderId="28" xfId="0" applyNumberFormat="1" applyFont="1" applyFill="1" applyBorder="1" applyAlignment="1">
      <alignment horizontal="center" shrinkToFit="1"/>
    </xf>
    <xf numFmtId="4" fontId="25" fillId="4" borderId="16" xfId="0" applyNumberFormat="1" applyFont="1" applyFill="1" applyBorder="1" applyAlignment="1">
      <alignment horizontal="center"/>
    </xf>
    <xf numFmtId="3" fontId="25" fillId="4" borderId="13" xfId="0" applyNumberFormat="1" applyFont="1" applyFill="1" applyBorder="1" applyAlignment="1">
      <alignment horizontal="center"/>
    </xf>
    <xf numFmtId="3" fontId="25" fillId="4" borderId="23" xfId="0" applyNumberFormat="1" applyFont="1" applyFill="1" applyBorder="1" applyAlignment="1">
      <alignment horizontal="center"/>
    </xf>
    <xf numFmtId="0" fontId="23" fillId="4" borderId="28" xfId="0" applyFont="1" applyFill="1" applyBorder="1" applyAlignment="1">
      <alignment horizontal="left" wrapText="1" indent="3"/>
    </xf>
    <xf numFmtId="0" fontId="23" fillId="4" borderId="31" xfId="0" applyFont="1" applyFill="1" applyBorder="1" applyAlignment="1">
      <alignment horizontal="center"/>
    </xf>
    <xf numFmtId="0" fontId="23" fillId="4" borderId="20" xfId="0" applyFont="1" applyFill="1" applyBorder="1" applyAlignment="1">
      <alignment horizontal="left" wrapText="1" indent="3"/>
    </xf>
    <xf numFmtId="0" fontId="23" fillId="4" borderId="44" xfId="0" applyFont="1" applyFill="1" applyBorder="1" applyAlignment="1">
      <alignment horizontal="left" indent="3"/>
    </xf>
    <xf numFmtId="0" fontId="23" fillId="4" borderId="19" xfId="0" applyFont="1" applyFill="1" applyBorder="1" applyAlignment="1">
      <alignment horizontal="left" indent="3"/>
    </xf>
    <xf numFmtId="0" fontId="23" fillId="4" borderId="47" xfId="0" applyFont="1" applyFill="1" applyBorder="1" applyAlignment="1">
      <alignment horizontal="center"/>
    </xf>
    <xf numFmtId="0" fontId="23" fillId="4" borderId="44" xfId="0" applyFont="1" applyFill="1" applyBorder="1" applyAlignment="1">
      <alignment horizontal="center"/>
    </xf>
    <xf numFmtId="4" fontId="23" fillId="4" borderId="31" xfId="0" applyNumberFormat="1" applyFont="1" applyFill="1" applyBorder="1" applyAlignment="1">
      <alignment horizontal="center"/>
    </xf>
    <xf numFmtId="3" fontId="23" fillId="4" borderId="31" xfId="0" applyNumberFormat="1" applyFont="1" applyFill="1" applyBorder="1" applyAlignment="1">
      <alignment horizontal="center"/>
    </xf>
    <xf numFmtId="3" fontId="23" fillId="4" borderId="50" xfId="0" applyNumberFormat="1" applyFont="1" applyFill="1" applyBorder="1" applyAlignment="1">
      <alignment horizontal="center"/>
    </xf>
    <xf numFmtId="49" fontId="23" fillId="4" borderId="13" xfId="0" applyNumberFormat="1" applyFont="1" applyFill="1" applyBorder="1" applyAlignment="1">
      <alignment horizontal="center"/>
    </xf>
    <xf numFmtId="0" fontId="23" fillId="4" borderId="33" xfId="0" applyFont="1" applyFill="1" applyBorder="1" applyAlignment="1">
      <alignment horizontal="center"/>
    </xf>
    <xf numFmtId="0" fontId="23" fillId="4" borderId="1" xfId="0" applyFont="1" applyFill="1" applyBorder="1" applyAlignment="1">
      <alignment horizontal="center"/>
    </xf>
    <xf numFmtId="0" fontId="23" fillId="4" borderId="28" xfId="0" applyFont="1" applyFill="1" applyBorder="1" applyAlignment="1">
      <alignment horizontal="center"/>
    </xf>
    <xf numFmtId="3" fontId="23" fillId="4" borderId="33" xfId="0" applyNumberFormat="1" applyFont="1" applyFill="1" applyBorder="1" applyAlignment="1">
      <alignment horizontal="center"/>
    </xf>
    <xf numFmtId="3" fontId="23" fillId="4" borderId="1" xfId="0" applyNumberFormat="1" applyFont="1" applyFill="1" applyBorder="1" applyAlignment="1">
      <alignment horizontal="center"/>
    </xf>
    <xf numFmtId="3" fontId="23" fillId="4" borderId="30" xfId="0" applyNumberFormat="1" applyFont="1" applyFill="1" applyBorder="1" applyAlignment="1">
      <alignment horizontal="center"/>
    </xf>
    <xf numFmtId="0" fontId="23" fillId="4" borderId="20" xfId="0" applyFont="1" applyFill="1" applyBorder="1" applyAlignment="1">
      <alignment horizontal="left" wrapText="1"/>
    </xf>
    <xf numFmtId="0" fontId="23" fillId="4" borderId="44" xfId="0" applyFont="1" applyFill="1" applyBorder="1" applyAlignment="1">
      <alignment horizontal="left" wrapText="1"/>
    </xf>
    <xf numFmtId="0" fontId="23" fillId="4" borderId="19" xfId="0" applyFont="1" applyFill="1" applyBorder="1" applyAlignment="1">
      <alignment horizontal="left" wrapText="1"/>
    </xf>
    <xf numFmtId="0" fontId="23" fillId="4" borderId="28" xfId="0" applyFont="1" applyFill="1" applyBorder="1" applyAlignment="1">
      <alignment horizontal="left" wrapText="1"/>
    </xf>
    <xf numFmtId="0" fontId="23" fillId="4" borderId="16" xfId="0" applyFont="1" applyFill="1" applyBorder="1" applyAlignment="1">
      <alignment horizontal="left" wrapText="1"/>
    </xf>
    <xf numFmtId="0" fontId="23" fillId="4" borderId="33" xfId="0" applyFont="1" applyFill="1" applyBorder="1" applyAlignment="1">
      <alignment horizontal="left" wrapText="1"/>
    </xf>
    <xf numFmtId="4" fontId="23" fillId="4" borderId="42" xfId="0" applyNumberFormat="1" applyFont="1" applyFill="1" applyBorder="1" applyAlignment="1">
      <alignment horizontal="center"/>
    </xf>
    <xf numFmtId="3" fontId="23" fillId="4" borderId="42" xfId="0" applyNumberFormat="1" applyFont="1" applyFill="1" applyBorder="1" applyAlignment="1">
      <alignment horizontal="center"/>
    </xf>
    <xf numFmtId="3" fontId="23" fillId="4" borderId="43" xfId="0" applyNumberFormat="1" applyFont="1" applyFill="1" applyBorder="1" applyAlignment="1">
      <alignment horizontal="center"/>
    </xf>
    <xf numFmtId="0" fontId="23" fillId="4" borderId="28" xfId="0" applyFont="1" applyFill="1" applyBorder="1" applyAlignment="1">
      <alignment horizontal="left" wrapText="1" indent="4"/>
    </xf>
    <xf numFmtId="0" fontId="23" fillId="4" borderId="41" xfId="0" applyFont="1" applyFill="1" applyBorder="1" applyAlignment="1">
      <alignment horizontal="center"/>
    </xf>
    <xf numFmtId="0" fontId="23" fillId="4" borderId="42" xfId="0" applyFont="1" applyFill="1" applyBorder="1" applyAlignment="1">
      <alignment horizontal="center"/>
    </xf>
    <xf numFmtId="49" fontId="1" fillId="4" borderId="0" xfId="0" applyNumberFormat="1" applyFont="1" applyFill="1" applyAlignment="1">
      <alignment horizontal="center"/>
    </xf>
    <xf numFmtId="4" fontId="1" fillId="4" borderId="0" xfId="0" applyNumberFormat="1" applyFont="1" applyFill="1" applyAlignment="1">
      <alignment horizontal="center"/>
    </xf>
    <xf numFmtId="4" fontId="1" fillId="4" borderId="2" xfId="0" applyNumberFormat="1" applyFont="1" applyFill="1" applyBorder="1" applyAlignment="1">
      <alignment horizontal="center"/>
    </xf>
    <xf numFmtId="0" fontId="1" fillId="4" borderId="0" xfId="0" applyFont="1" applyFill="1" applyAlignment="1">
      <alignment horizontal="left" wrapText="1"/>
    </xf>
    <xf numFmtId="49" fontId="1" fillId="4" borderId="51" xfId="0" applyNumberFormat="1" applyFont="1" applyFill="1" applyBorder="1" applyAlignment="1">
      <alignment horizontal="center"/>
    </xf>
    <xf numFmtId="49" fontId="1" fillId="4" borderId="54" xfId="0" applyNumberFormat="1" applyFont="1" applyFill="1" applyBorder="1" applyAlignment="1">
      <alignment horizontal="center"/>
    </xf>
    <xf numFmtId="0" fontId="27" fillId="4" borderId="55" xfId="0" applyFont="1" applyFill="1" applyBorder="1" applyAlignment="1">
      <alignment horizontal="center"/>
    </xf>
    <xf numFmtId="0" fontId="27" fillId="4" borderId="18" xfId="0" applyFont="1" applyFill="1" applyBorder="1" applyAlignment="1">
      <alignment horizontal="center"/>
    </xf>
    <xf numFmtId="0" fontId="27" fillId="4" borderId="56" xfId="0" applyFont="1" applyFill="1" applyBorder="1" applyAlignment="1">
      <alignment horizontal="center"/>
    </xf>
    <xf numFmtId="49" fontId="7" fillId="4" borderId="51" xfId="0" applyNumberFormat="1" applyFont="1" applyFill="1" applyBorder="1" applyAlignment="1">
      <alignment horizontal="center"/>
    </xf>
    <xf numFmtId="49" fontId="7" fillId="4" borderId="2" xfId="0" applyNumberFormat="1" applyFont="1" applyFill="1" applyBorder="1" applyAlignment="1">
      <alignment horizontal="center"/>
    </xf>
    <xf numFmtId="49" fontId="1" fillId="4" borderId="20" xfId="0" applyNumberFormat="1" applyFont="1" applyFill="1" applyBorder="1" applyAlignment="1">
      <alignment horizontal="center"/>
    </xf>
    <xf numFmtId="49" fontId="1" fillId="4" borderId="44" xfId="0" applyNumberFormat="1" applyFont="1" applyFill="1" applyBorder="1" applyAlignment="1">
      <alignment horizontal="center"/>
    </xf>
    <xf numFmtId="49" fontId="1" fillId="4" borderId="52" xfId="0" applyNumberFormat="1" applyFont="1" applyFill="1" applyBorder="1" applyAlignment="1">
      <alignment horizontal="center"/>
    </xf>
    <xf numFmtId="49" fontId="23" fillId="4" borderId="48" xfId="0" applyNumberFormat="1" applyFont="1" applyFill="1" applyBorder="1" applyAlignment="1">
      <alignment horizontal="center" shrinkToFit="1"/>
    </xf>
    <xf numFmtId="49" fontId="23" fillId="4" borderId="39" xfId="0" applyNumberFormat="1" applyFont="1" applyFill="1" applyBorder="1" applyAlignment="1">
      <alignment horizontal="center" shrinkToFit="1"/>
    </xf>
    <xf numFmtId="49" fontId="23" fillId="4" borderId="49" xfId="0" applyNumberFormat="1" applyFont="1" applyFill="1" applyBorder="1" applyAlignment="1">
      <alignment horizontal="center" shrinkToFit="1"/>
    </xf>
    <xf numFmtId="0" fontId="27" fillId="4" borderId="18" xfId="0" applyFont="1" applyFill="1" applyBorder="1" applyAlignment="1">
      <alignment horizontal="center" vertical="top"/>
    </xf>
    <xf numFmtId="4" fontId="27" fillId="4" borderId="18" xfId="0" applyNumberFormat="1" applyFont="1" applyFill="1" applyBorder="1" applyAlignment="1">
      <alignment horizontal="center" vertical="top"/>
    </xf>
    <xf numFmtId="49" fontId="2" fillId="4" borderId="2" xfId="0" applyNumberFormat="1" applyFont="1" applyFill="1" applyBorder="1" applyAlignment="1">
      <alignment horizontal="center"/>
    </xf>
    <xf numFmtId="4" fontId="2" fillId="4" borderId="2" xfId="0" applyNumberFormat="1" applyFont="1" applyFill="1" applyBorder="1" applyAlignment="1">
      <alignment horizontal="center"/>
    </xf>
    <xf numFmtId="0" fontId="27" fillId="4" borderId="7" xfId="0" applyFont="1" applyFill="1" applyBorder="1" applyAlignment="1">
      <alignment horizontal="center" vertical="top"/>
    </xf>
    <xf numFmtId="0" fontId="27" fillId="4" borderId="0" xfId="0" applyFont="1" applyFill="1" applyBorder="1" applyAlignment="1">
      <alignment horizontal="center" vertical="top"/>
    </xf>
    <xf numFmtId="0" fontId="27" fillId="4" borderId="12" xfId="0" applyFont="1" applyFill="1" applyBorder="1" applyAlignment="1">
      <alignment horizontal="center" vertical="top"/>
    </xf>
    <xf numFmtId="0" fontId="27" fillId="4" borderId="13" xfId="0" applyFont="1" applyFill="1" applyBorder="1" applyAlignment="1">
      <alignment horizontal="center" vertical="top"/>
    </xf>
    <xf numFmtId="0" fontId="27" fillId="4" borderId="53" xfId="0" applyFont="1" applyFill="1" applyBorder="1" applyAlignment="1">
      <alignment horizontal="center" vertical="top"/>
    </xf>
    <xf numFmtId="0" fontId="1" fillId="4" borderId="0" xfId="0" applyFont="1" applyFill="1"/>
    <xf numFmtId="0" fontId="20" fillId="4" borderId="0" xfId="0" applyFont="1" applyFill="1" applyAlignment="1">
      <alignment horizontal="justify" vertical="justify" wrapText="1"/>
    </xf>
    <xf numFmtId="0" fontId="21" fillId="4" borderId="0" xfId="0" applyFont="1" applyFill="1" applyAlignment="1">
      <alignment horizontal="justify" vertical="justify" wrapText="1"/>
    </xf>
    <xf numFmtId="4" fontId="21" fillId="4" borderId="0" xfId="0" applyNumberFormat="1" applyFont="1" applyFill="1" applyAlignment="1">
      <alignment horizontal="justify" vertical="justify" wrapText="1"/>
    </xf>
    <xf numFmtId="0" fontId="20" fillId="0" borderId="0" xfId="0" applyFont="1" applyAlignment="1">
      <alignment horizontal="justify" vertical="justify" wrapText="1"/>
    </xf>
    <xf numFmtId="0" fontId="21" fillId="0" borderId="0" xfId="0" applyFont="1" applyAlignment="1">
      <alignment horizontal="justify" vertical="justify" wrapText="1"/>
    </xf>
    <xf numFmtId="4" fontId="21" fillId="0" borderId="0" xfId="0" applyNumberFormat="1" applyFont="1" applyAlignment="1">
      <alignment horizontal="justify" vertical="justify" wrapText="1"/>
    </xf>
    <xf numFmtId="4" fontId="21" fillId="3" borderId="0" xfId="0" applyNumberFormat="1" applyFont="1" applyFill="1" applyAlignment="1">
      <alignment horizontal="justify" vertical="justify" wrapText="1"/>
    </xf>
    <xf numFmtId="4" fontId="21" fillId="2" borderId="0" xfId="0" applyNumberFormat="1" applyFont="1" applyFill="1" applyAlignment="1">
      <alignment horizontal="justify" vertical="justify" wrapText="1"/>
    </xf>
    <xf numFmtId="0" fontId="20" fillId="0" borderId="0" xfId="0" applyFont="1" applyAlignment="1">
      <alignment vertical="justify" wrapText="1"/>
    </xf>
    <xf numFmtId="0" fontId="21" fillId="0" borderId="0" xfId="0" applyFont="1" applyAlignment="1">
      <alignment vertical="justify" wrapText="1"/>
    </xf>
    <xf numFmtId="4" fontId="21" fillId="0" borderId="0" xfId="0" applyNumberFormat="1" applyFont="1" applyAlignment="1">
      <alignment vertical="justify" wrapText="1"/>
    </xf>
    <xf numFmtId="0" fontId="1" fillId="4" borderId="0" xfId="0" applyFont="1" applyFill="1" applyBorder="1"/>
    <xf numFmtId="0" fontId="33" fillId="0" borderId="0" xfId="1" applyFont="1" applyFill="1" applyAlignment="1">
      <alignment horizontal="center"/>
    </xf>
    <xf numFmtId="0" fontId="33" fillId="4" borderId="0" xfId="1" applyFont="1" applyFill="1" applyAlignment="1">
      <alignment horizontal="center"/>
    </xf>
    <xf numFmtId="0" fontId="33" fillId="0" borderId="0" xfId="1" applyFont="1" applyFill="1" applyBorder="1" applyAlignment="1">
      <alignment horizontal="left"/>
    </xf>
    <xf numFmtId="0" fontId="35" fillId="0" borderId="2" xfId="1" applyFont="1" applyFill="1" applyBorder="1" applyAlignment="1">
      <alignment horizontal="center" vertical="center" wrapText="1"/>
    </xf>
    <xf numFmtId="0" fontId="36" fillId="0" borderId="0" xfId="1" applyFont="1" applyFill="1" applyAlignment="1">
      <alignment horizontal="center"/>
    </xf>
    <xf numFmtId="0" fontId="33" fillId="0" borderId="57" xfId="1" applyFont="1" applyFill="1" applyBorder="1" applyAlignment="1">
      <alignment horizontal="left"/>
    </xf>
    <xf numFmtId="0" fontId="37" fillId="0" borderId="0" xfId="1" applyFont="1" applyFill="1" applyAlignment="1">
      <alignment horizontal="center"/>
    </xf>
    <xf numFmtId="0" fontId="11" fillId="0" borderId="16" xfId="1" applyFont="1" applyFill="1" applyBorder="1" applyAlignment="1">
      <alignment horizontal="center" vertical="top"/>
    </xf>
    <xf numFmtId="0" fontId="11" fillId="0" borderId="16" xfId="1" applyFont="1" applyFill="1" applyBorder="1" applyAlignment="1">
      <alignment horizontal="center" vertical="top" wrapText="1"/>
    </xf>
    <xf numFmtId="0" fontId="33" fillId="0" borderId="16" xfId="1" applyFont="1" applyFill="1" applyBorder="1" applyAlignment="1">
      <alignment horizontal="left"/>
    </xf>
    <xf numFmtId="3" fontId="33" fillId="0" borderId="16" xfId="1" applyNumberFormat="1" applyFont="1" applyFill="1" applyBorder="1" applyAlignment="1">
      <alignment horizontal="center"/>
    </xf>
    <xf numFmtId="4" fontId="33" fillId="0" borderId="13" xfId="1" applyNumberFormat="1" applyFont="1" applyFill="1" applyBorder="1" applyAlignment="1">
      <alignment horizontal="center" vertical="center"/>
    </xf>
    <xf numFmtId="4" fontId="33" fillId="0" borderId="31" xfId="1" applyNumberFormat="1" applyFont="1" applyFill="1" applyBorder="1" applyAlignment="1">
      <alignment horizontal="center" vertical="center"/>
    </xf>
    <xf numFmtId="4" fontId="33" fillId="0" borderId="44" xfId="1" applyNumberFormat="1" applyFont="1" applyFill="1" applyBorder="1" applyAlignment="1">
      <alignment horizontal="center" vertical="center"/>
    </xf>
    <xf numFmtId="3" fontId="33" fillId="0" borderId="33" xfId="1" applyNumberFormat="1" applyFont="1" applyFill="1" applyBorder="1" applyAlignment="1">
      <alignment horizontal="center"/>
    </xf>
    <xf numFmtId="3" fontId="33" fillId="0" borderId="28" xfId="1" applyNumberFormat="1" applyFont="1" applyFill="1" applyBorder="1" applyAlignment="1">
      <alignment horizontal="center"/>
    </xf>
    <xf numFmtId="4" fontId="33" fillId="0" borderId="16" xfId="1" applyNumberFormat="1" applyFont="1" applyFill="1" applyBorder="1" applyAlignment="1">
      <alignment horizontal="center"/>
    </xf>
    <xf numFmtId="0" fontId="36" fillId="0" borderId="33" xfId="1" applyFont="1" applyFill="1" applyBorder="1" applyAlignment="1">
      <alignment horizontal="right"/>
    </xf>
    <xf numFmtId="0" fontId="36" fillId="0" borderId="28" xfId="1" applyFont="1" applyFill="1" applyBorder="1" applyAlignment="1">
      <alignment horizontal="right"/>
    </xf>
    <xf numFmtId="3" fontId="36" fillId="0" borderId="33" xfId="1" applyNumberFormat="1" applyFont="1" applyFill="1" applyBorder="1" applyAlignment="1">
      <alignment horizontal="center"/>
    </xf>
    <xf numFmtId="3" fontId="36" fillId="0" borderId="28" xfId="1" applyNumberFormat="1" applyFont="1" applyFill="1" applyBorder="1" applyAlignment="1">
      <alignment horizontal="center"/>
    </xf>
    <xf numFmtId="4" fontId="36" fillId="0" borderId="33" xfId="1" applyNumberFormat="1" applyFont="1" applyFill="1" applyBorder="1" applyAlignment="1">
      <alignment horizontal="center"/>
    </xf>
    <xf numFmtId="4" fontId="36" fillId="0" borderId="28" xfId="1" applyNumberFormat="1" applyFont="1" applyFill="1" applyBorder="1" applyAlignment="1">
      <alignment horizontal="center"/>
    </xf>
    <xf numFmtId="0" fontId="33" fillId="0" borderId="33" xfId="1" applyFont="1" applyFill="1" applyBorder="1" applyAlignment="1">
      <alignment horizontal="left"/>
    </xf>
    <xf numFmtId="0" fontId="33" fillId="0" borderId="1" xfId="1" applyFont="1" applyFill="1" applyBorder="1" applyAlignment="1">
      <alignment horizontal="left"/>
    </xf>
    <xf numFmtId="0" fontId="33" fillId="0" borderId="28" xfId="1" applyFont="1" applyFill="1" applyBorder="1" applyAlignment="1">
      <alignment horizontal="left"/>
    </xf>
    <xf numFmtId="0" fontId="33" fillId="0" borderId="33" xfId="1" applyFont="1" applyFill="1" applyBorder="1" applyAlignment="1">
      <alignment horizontal="right"/>
    </xf>
    <xf numFmtId="0" fontId="33" fillId="0" borderId="1" xfId="1" applyFont="1" applyFill="1" applyBorder="1" applyAlignment="1">
      <alignment horizontal="right"/>
    </xf>
    <xf numFmtId="0" fontId="33" fillId="0" borderId="28" xfId="1" applyFont="1" applyFill="1" applyBorder="1" applyAlignment="1">
      <alignment horizontal="right"/>
    </xf>
    <xf numFmtId="0" fontId="36" fillId="0" borderId="0" xfId="1" applyFont="1" applyFill="1" applyBorder="1" applyAlignment="1">
      <alignment horizontal="center"/>
    </xf>
    <xf numFmtId="0" fontId="11" fillId="0" borderId="33" xfId="1" applyFont="1" applyFill="1" applyBorder="1" applyAlignment="1">
      <alignment horizontal="center" vertical="top"/>
    </xf>
    <xf numFmtId="0" fontId="11" fillId="0" borderId="1" xfId="1" applyFont="1" applyFill="1" applyBorder="1" applyAlignment="1">
      <alignment horizontal="center" vertical="top"/>
    </xf>
    <xf numFmtId="0" fontId="11" fillId="0" borderId="28" xfId="1" applyFont="1" applyFill="1" applyBorder="1" applyAlignment="1">
      <alignment horizontal="center" vertical="top"/>
    </xf>
    <xf numFmtId="0" fontId="11" fillId="0" borderId="33" xfId="1" applyFont="1" applyFill="1" applyBorder="1" applyAlignment="1">
      <alignment horizontal="center" vertical="top" wrapText="1"/>
    </xf>
    <xf numFmtId="0" fontId="11" fillId="0" borderId="1" xfId="1" applyFont="1" applyFill="1" applyBorder="1" applyAlignment="1">
      <alignment horizontal="center" vertical="top" wrapText="1"/>
    </xf>
    <xf numFmtId="0" fontId="11" fillId="0" borderId="28" xfId="1" applyFont="1" applyFill="1" applyBorder="1" applyAlignment="1">
      <alignment horizontal="center" vertical="top" wrapText="1"/>
    </xf>
    <xf numFmtId="0" fontId="33" fillId="0" borderId="33" xfId="1" applyFont="1" applyFill="1" applyBorder="1" applyAlignment="1">
      <alignment horizontal="left" wrapText="1"/>
    </xf>
    <xf numFmtId="0" fontId="33" fillId="0" borderId="1" xfId="1" applyFont="1" applyFill="1" applyBorder="1" applyAlignment="1">
      <alignment horizontal="left" wrapText="1"/>
    </xf>
    <xf numFmtId="0" fontId="33" fillId="0" borderId="28" xfId="1" applyFont="1" applyFill="1" applyBorder="1" applyAlignment="1">
      <alignment horizontal="left" wrapText="1"/>
    </xf>
    <xf numFmtId="3" fontId="33" fillId="0" borderId="1" xfId="1" applyNumberFormat="1" applyFont="1" applyFill="1" applyBorder="1" applyAlignment="1">
      <alignment horizontal="center"/>
    </xf>
    <xf numFmtId="0" fontId="33" fillId="6" borderId="2" xfId="1" applyFont="1" applyFill="1" applyBorder="1" applyAlignment="1">
      <alignment horizontal="center"/>
    </xf>
    <xf numFmtId="0" fontId="11" fillId="6" borderId="16" xfId="1" applyFont="1" applyFill="1" applyBorder="1" applyAlignment="1">
      <alignment horizontal="center" vertical="top"/>
    </xf>
    <xf numFmtId="0" fontId="11" fillId="6" borderId="16" xfId="1" applyFont="1" applyFill="1" applyBorder="1" applyAlignment="1">
      <alignment horizontal="center" vertical="top" wrapText="1"/>
    </xf>
    <xf numFmtId="4" fontId="33" fillId="0" borderId="33" xfId="1" applyNumberFormat="1" applyFont="1" applyFill="1" applyBorder="1" applyAlignment="1">
      <alignment horizontal="center"/>
    </xf>
    <xf numFmtId="4" fontId="33" fillId="0" borderId="28" xfId="1" applyNumberFormat="1" applyFont="1" applyFill="1" applyBorder="1" applyAlignment="1">
      <alignment horizontal="center"/>
    </xf>
    <xf numFmtId="0" fontId="33" fillId="6" borderId="16" xfId="1" applyFont="1" applyFill="1" applyBorder="1" applyAlignment="1">
      <alignment horizontal="left"/>
    </xf>
    <xf numFmtId="3" fontId="33" fillId="6" borderId="16" xfId="1" applyNumberFormat="1" applyFont="1" applyFill="1" applyBorder="1" applyAlignment="1">
      <alignment horizontal="center"/>
    </xf>
    <xf numFmtId="3" fontId="33" fillId="6" borderId="33" xfId="1" applyNumberFormat="1" applyFont="1" applyFill="1" applyBorder="1" applyAlignment="1">
      <alignment horizontal="center"/>
    </xf>
    <xf numFmtId="3" fontId="33" fillId="6" borderId="28" xfId="1" applyNumberFormat="1" applyFont="1" applyFill="1" applyBorder="1" applyAlignment="1">
      <alignment horizontal="center"/>
    </xf>
    <xf numFmtId="0" fontId="36" fillId="0" borderId="1" xfId="1" applyFont="1" applyFill="1" applyBorder="1" applyAlignment="1">
      <alignment horizontal="right"/>
    </xf>
    <xf numFmtId="3" fontId="36" fillId="0" borderId="1" xfId="1" applyNumberFormat="1" applyFont="1" applyFill="1" applyBorder="1" applyAlignment="1">
      <alignment horizontal="center"/>
    </xf>
    <xf numFmtId="0" fontId="33" fillId="6" borderId="33" xfId="1" applyFont="1" applyFill="1" applyBorder="1" applyAlignment="1">
      <alignment horizontal="left"/>
    </xf>
    <xf numFmtId="0" fontId="33" fillId="6" borderId="1" xfId="1" applyFont="1" applyFill="1" applyBorder="1" applyAlignment="1">
      <alignment horizontal="left"/>
    </xf>
    <xf numFmtId="0" fontId="33" fillId="6" borderId="28" xfId="1" applyFont="1" applyFill="1" applyBorder="1" applyAlignment="1">
      <alignment horizontal="left"/>
    </xf>
    <xf numFmtId="0" fontId="33" fillId="6" borderId="33" xfId="1" applyFont="1" applyFill="1" applyBorder="1" applyAlignment="1">
      <alignment horizontal="right"/>
    </xf>
    <xf numFmtId="0" fontId="33" fillId="6" borderId="1" xfId="1" applyFont="1" applyFill="1" applyBorder="1" applyAlignment="1">
      <alignment horizontal="right"/>
    </xf>
    <xf numFmtId="0" fontId="33" fillId="6" borderId="28" xfId="1" applyFont="1" applyFill="1" applyBorder="1" applyAlignment="1">
      <alignment horizontal="right"/>
    </xf>
    <xf numFmtId="0" fontId="36" fillId="6" borderId="33" xfId="1" applyFont="1" applyFill="1" applyBorder="1" applyAlignment="1">
      <alignment horizontal="right"/>
    </xf>
    <xf numFmtId="0" fontId="36" fillId="6" borderId="28" xfId="1" applyFont="1" applyFill="1" applyBorder="1" applyAlignment="1">
      <alignment horizontal="right"/>
    </xf>
    <xf numFmtId="3" fontId="36" fillId="6" borderId="33" xfId="1" applyNumberFormat="1" applyFont="1" applyFill="1" applyBorder="1" applyAlignment="1">
      <alignment horizontal="center"/>
    </xf>
    <xf numFmtId="3" fontId="36" fillId="6" borderId="28" xfId="1" applyNumberFormat="1" applyFont="1" applyFill="1" applyBorder="1" applyAlignment="1">
      <alignment horizontal="center"/>
    </xf>
    <xf numFmtId="4" fontId="33" fillId="6" borderId="16" xfId="1" applyNumberFormat="1" applyFont="1" applyFill="1" applyBorder="1" applyAlignment="1">
      <alignment horizontal="center"/>
    </xf>
    <xf numFmtId="0" fontId="11" fillId="0" borderId="16" xfId="1" applyFont="1" applyFill="1" applyBorder="1" applyAlignment="1">
      <alignment horizontal="left" wrapText="1"/>
    </xf>
    <xf numFmtId="0" fontId="39" fillId="0" borderId="0" xfId="1" applyFont="1" applyFill="1" applyAlignment="1">
      <alignment horizontal="center"/>
    </xf>
    <xf numFmtId="0" fontId="11" fillId="0" borderId="0" xfId="1" applyFont="1" applyFill="1" applyAlignment="1">
      <alignment horizontal="center"/>
    </xf>
    <xf numFmtId="0" fontId="5" fillId="0" borderId="33" xfId="1" applyFont="1" applyFill="1" applyBorder="1" applyAlignment="1">
      <alignment horizontal="right" wrapText="1"/>
    </xf>
    <xf numFmtId="0" fontId="5" fillId="0" borderId="1" xfId="1" applyFont="1" applyFill="1" applyBorder="1" applyAlignment="1">
      <alignment horizontal="right" wrapText="1"/>
    </xf>
    <xf numFmtId="0" fontId="5" fillId="0" borderId="28" xfId="1" applyFont="1" applyFill="1" applyBorder="1" applyAlignment="1">
      <alignment horizontal="right" wrapText="1"/>
    </xf>
    <xf numFmtId="0" fontId="11" fillId="6" borderId="2" xfId="1" applyFont="1" applyFill="1" applyBorder="1" applyAlignment="1">
      <alignment horizontal="center"/>
    </xf>
    <xf numFmtId="0" fontId="11" fillId="6" borderId="33" xfId="1" applyFont="1" applyFill="1" applyBorder="1" applyAlignment="1">
      <alignment horizontal="center" vertical="top"/>
    </xf>
    <xf numFmtId="0" fontId="11" fillId="6" borderId="1" xfId="1" applyFont="1" applyFill="1" applyBorder="1" applyAlignment="1">
      <alignment horizontal="center" vertical="top"/>
    </xf>
    <xf numFmtId="0" fontId="11" fillId="6" borderId="28" xfId="1" applyFont="1" applyFill="1" applyBorder="1" applyAlignment="1">
      <alignment horizontal="center" vertical="top"/>
    </xf>
    <xf numFmtId="0" fontId="11" fillId="6" borderId="16" xfId="1" applyFont="1" applyFill="1" applyBorder="1" applyAlignment="1">
      <alignment horizontal="left" wrapText="1"/>
    </xf>
    <xf numFmtId="0" fontId="11" fillId="0" borderId="33" xfId="1" applyFont="1" applyBorder="1" applyAlignment="1">
      <alignment horizontal="center" vertical="top"/>
    </xf>
    <xf numFmtId="0" fontId="11" fillId="0" borderId="1" xfId="1" applyFont="1" applyBorder="1" applyAlignment="1">
      <alignment horizontal="center" vertical="top"/>
    </xf>
    <xf numFmtId="0" fontId="11" fillId="0" borderId="28" xfId="1" applyFont="1" applyBorder="1" applyAlignment="1">
      <alignment horizontal="center" vertical="top"/>
    </xf>
    <xf numFmtId="0" fontId="11" fillId="0" borderId="33" xfId="1" applyFont="1" applyBorder="1" applyAlignment="1">
      <alignment horizontal="center" vertical="top" wrapText="1"/>
    </xf>
    <xf numFmtId="0" fontId="11" fillId="0" borderId="28" xfId="1" applyFont="1" applyBorder="1" applyAlignment="1">
      <alignment horizontal="center" vertical="top" wrapText="1"/>
    </xf>
    <xf numFmtId="0" fontId="1" fillId="0" borderId="33" xfId="1" applyFont="1" applyBorder="1" applyAlignment="1">
      <alignment horizontal="center" vertical="top" wrapText="1"/>
    </xf>
    <xf numFmtId="0" fontId="33" fillId="0" borderId="0" xfId="1" applyFont="1" applyBorder="1" applyAlignment="1">
      <alignment horizontal="left"/>
    </xf>
    <xf numFmtId="0" fontId="35" fillId="0" borderId="57" xfId="1" applyFont="1" applyBorder="1" applyAlignment="1">
      <alignment horizontal="left" wrapText="1"/>
    </xf>
    <xf numFmtId="0" fontId="37" fillId="0" borderId="0" xfId="1" applyFont="1" applyAlignment="1">
      <alignment horizontal="center"/>
    </xf>
    <xf numFmtId="0" fontId="33" fillId="0" borderId="57" xfId="1" applyFont="1" applyBorder="1" applyAlignment="1">
      <alignment horizontal="left"/>
    </xf>
    <xf numFmtId="0" fontId="33" fillId="0" borderId="33" xfId="1" applyFont="1" applyBorder="1" applyAlignment="1">
      <alignment horizontal="left"/>
    </xf>
    <xf numFmtId="0" fontId="33" fillId="0" borderId="1" xfId="1" applyFont="1" applyBorder="1" applyAlignment="1">
      <alignment horizontal="left"/>
    </xf>
    <xf numFmtId="0" fontId="33" fillId="0" borderId="28" xfId="1" applyFont="1" applyBorder="1" applyAlignment="1">
      <alignment horizontal="left"/>
    </xf>
    <xf numFmtId="0" fontId="33" fillId="0" borderId="33" xfId="1" applyFont="1" applyBorder="1" applyAlignment="1">
      <alignment horizontal="center"/>
    </xf>
    <xf numFmtId="0" fontId="33" fillId="0" borderId="28" xfId="1" applyFont="1" applyBorder="1" applyAlignment="1">
      <alignment horizontal="center"/>
    </xf>
    <xf numFmtId="4" fontId="33" fillId="0" borderId="33" xfId="1" applyNumberFormat="1" applyFont="1" applyBorder="1" applyAlignment="1">
      <alignment horizontal="center"/>
    </xf>
    <xf numFmtId="4" fontId="33" fillId="0" borderId="28" xfId="1" applyNumberFormat="1" applyFont="1" applyBorder="1" applyAlignment="1">
      <alignment horizontal="center"/>
    </xf>
    <xf numFmtId="0" fontId="33" fillId="0" borderId="33" xfId="1" applyFont="1" applyBorder="1" applyAlignment="1">
      <alignment horizontal="left" wrapText="1"/>
    </xf>
    <xf numFmtId="0" fontId="33" fillId="0" borderId="1" xfId="1" applyFont="1" applyBorder="1" applyAlignment="1">
      <alignment horizontal="left" wrapText="1"/>
    </xf>
    <xf numFmtId="0" fontId="33" fillId="0" borderId="28" xfId="1" applyFont="1" applyBorder="1" applyAlignment="1">
      <alignment horizontal="left" wrapText="1"/>
    </xf>
    <xf numFmtId="0" fontId="33" fillId="0" borderId="1" xfId="1" applyFont="1" applyBorder="1" applyAlignment="1">
      <alignment horizontal="center"/>
    </xf>
    <xf numFmtId="0" fontId="36" fillId="0" borderId="33" xfId="1" applyFont="1" applyBorder="1" applyAlignment="1">
      <alignment horizontal="right"/>
    </xf>
    <xf numFmtId="0" fontId="36" fillId="0" borderId="1" xfId="1" applyFont="1" applyBorder="1" applyAlignment="1">
      <alignment horizontal="right"/>
    </xf>
    <xf numFmtId="0" fontId="36" fillId="0" borderId="28" xfId="1" applyFont="1" applyBorder="1" applyAlignment="1">
      <alignment horizontal="right"/>
    </xf>
    <xf numFmtId="0" fontId="36" fillId="0" borderId="33" xfId="1" applyFont="1" applyBorder="1" applyAlignment="1">
      <alignment horizontal="center"/>
    </xf>
    <xf numFmtId="0" fontId="36" fillId="0" borderId="28" xfId="1" applyFont="1" applyBorder="1" applyAlignment="1">
      <alignment horizontal="center"/>
    </xf>
    <xf numFmtId="4" fontId="36" fillId="0" borderId="33" xfId="1" applyNumberFormat="1" applyFont="1" applyBorder="1" applyAlignment="1">
      <alignment horizontal="center"/>
    </xf>
    <xf numFmtId="4" fontId="36" fillId="0" borderId="28" xfId="1" applyNumberFormat="1" applyFont="1" applyBorder="1" applyAlignment="1">
      <alignment horizontal="center"/>
    </xf>
    <xf numFmtId="0" fontId="33" fillId="0" borderId="16" xfId="1" applyFont="1" applyBorder="1" applyAlignment="1">
      <alignment horizontal="center"/>
    </xf>
    <xf numFmtId="0" fontId="33" fillId="0" borderId="16" xfId="1" applyFont="1" applyBorder="1" applyAlignment="1">
      <alignment horizontal="center" wrapText="1"/>
    </xf>
    <xf numFmtId="0" fontId="36" fillId="0" borderId="0" xfId="1" applyFont="1" applyAlignment="1">
      <alignment horizontal="center"/>
    </xf>
    <xf numFmtId="0" fontId="35" fillId="0" borderId="57" xfId="1" applyFont="1" applyBorder="1" applyAlignment="1">
      <alignment horizontal="center" wrapText="1"/>
    </xf>
    <xf numFmtId="4" fontId="33" fillId="0" borderId="16" xfId="1" applyNumberFormat="1" applyFont="1" applyBorder="1" applyAlignment="1">
      <alignment horizontal="center"/>
    </xf>
    <xf numFmtId="0" fontId="36" fillId="0" borderId="16" xfId="1" applyFont="1" applyBorder="1" applyAlignment="1">
      <alignment horizontal="center"/>
    </xf>
    <xf numFmtId="4" fontId="36" fillId="0" borderId="16" xfId="1" applyNumberFormat="1" applyFont="1" applyBorder="1" applyAlignment="1">
      <alignment horizontal="center"/>
    </xf>
    <xf numFmtId="0" fontId="33" fillId="0" borderId="16" xfId="1" applyFont="1" applyBorder="1" applyAlignment="1">
      <alignment horizontal="left"/>
    </xf>
    <xf numFmtId="0" fontId="33" fillId="0" borderId="16" xfId="1" applyFont="1" applyFill="1" applyBorder="1" applyAlignment="1">
      <alignment horizontal="center"/>
    </xf>
    <xf numFmtId="0" fontId="33" fillId="0" borderId="33" xfId="1" applyFont="1" applyFill="1" applyBorder="1" applyAlignment="1">
      <alignment horizontal="center"/>
    </xf>
    <xf numFmtId="0" fontId="33" fillId="0" borderId="1" xfId="1" applyFont="1" applyFill="1" applyBorder="1" applyAlignment="1">
      <alignment horizontal="center"/>
    </xf>
    <xf numFmtId="0" fontId="33" fillId="0" borderId="28" xfId="1" applyFont="1" applyFill="1" applyBorder="1" applyAlignment="1">
      <alignment horizontal="center"/>
    </xf>
    <xf numFmtId="0" fontId="36" fillId="0" borderId="1" xfId="1" applyFont="1" applyBorder="1" applyAlignment="1">
      <alignment horizontal="center"/>
    </xf>
    <xf numFmtId="0" fontId="40" fillId="0" borderId="33" xfId="1" applyFont="1" applyFill="1" applyBorder="1" applyAlignment="1">
      <alignment horizontal="left"/>
    </xf>
    <xf numFmtId="0" fontId="40" fillId="0" borderId="1" xfId="1" applyFont="1" applyFill="1" applyBorder="1" applyAlignment="1">
      <alignment horizontal="left"/>
    </xf>
    <xf numFmtId="0" fontId="40" fillId="0" borderId="28" xfId="1" applyFont="1" applyFill="1" applyBorder="1" applyAlignment="1">
      <alignment horizontal="left"/>
    </xf>
    <xf numFmtId="3" fontId="40" fillId="0" borderId="16" xfId="1" applyNumberFormat="1" applyFont="1" applyFill="1" applyBorder="1" applyAlignment="1">
      <alignment horizontal="center"/>
    </xf>
    <xf numFmtId="4" fontId="40" fillId="0" borderId="16" xfId="1" applyNumberFormat="1" applyFont="1" applyFill="1" applyBorder="1" applyAlignment="1">
      <alignment horizontal="center"/>
    </xf>
    <xf numFmtId="0" fontId="33" fillId="0" borderId="0" xfId="1" applyFont="1" applyFill="1" applyAlignment="1">
      <alignment horizontal="left" vertical="top" wrapText="1"/>
    </xf>
    <xf numFmtId="0" fontId="33" fillId="0" borderId="16" xfId="1" applyFont="1" applyFill="1" applyBorder="1" applyAlignment="1">
      <alignment horizontal="center" vertical="top"/>
    </xf>
    <xf numFmtId="0" fontId="33" fillId="0" borderId="16" xfId="1" applyFont="1" applyFill="1" applyBorder="1" applyAlignment="1">
      <alignment horizontal="center" vertical="top" wrapText="1"/>
    </xf>
    <xf numFmtId="4" fontId="33" fillId="4" borderId="33" xfId="1" applyNumberFormat="1" applyFont="1" applyFill="1" applyBorder="1" applyAlignment="1">
      <alignment horizontal="center"/>
    </xf>
    <xf numFmtId="4" fontId="33" fillId="4" borderId="1" xfId="1" applyNumberFormat="1" applyFont="1" applyFill="1" applyBorder="1" applyAlignment="1">
      <alignment horizontal="center"/>
    </xf>
    <xf numFmtId="4" fontId="33" fillId="4" borderId="28" xfId="1" applyNumberFormat="1" applyFont="1" applyFill="1" applyBorder="1" applyAlignment="1">
      <alignment horizontal="center"/>
    </xf>
    <xf numFmtId="0" fontId="33" fillId="0" borderId="16" xfId="1" applyFont="1" applyFill="1" applyBorder="1" applyAlignment="1">
      <alignment horizontal="left" wrapText="1"/>
    </xf>
    <xf numFmtId="4" fontId="33" fillId="0" borderId="1" xfId="1" applyNumberFormat="1" applyFont="1" applyFill="1" applyBorder="1" applyAlignment="1">
      <alignment horizontal="center"/>
    </xf>
    <xf numFmtId="0" fontId="33" fillId="0" borderId="33" xfId="1" applyFont="1" applyBorder="1" applyAlignment="1">
      <alignment horizontal="center" vertical="top"/>
    </xf>
    <xf numFmtId="0" fontId="33" fillId="0" borderId="1" xfId="1" applyFont="1" applyBorder="1" applyAlignment="1">
      <alignment horizontal="center" vertical="top"/>
    </xf>
    <xf numFmtId="0" fontId="33" fillId="0" borderId="28" xfId="1" applyFont="1" applyBorder="1" applyAlignment="1">
      <alignment horizontal="center" vertical="top"/>
    </xf>
    <xf numFmtId="0" fontId="33" fillId="0" borderId="33" xfId="1" applyFont="1" applyBorder="1" applyAlignment="1">
      <alignment horizontal="center" vertical="top" wrapText="1"/>
    </xf>
    <xf numFmtId="0" fontId="33" fillId="0" borderId="28" xfId="1" applyFont="1" applyBorder="1" applyAlignment="1">
      <alignment horizontal="center" vertical="top" wrapText="1"/>
    </xf>
    <xf numFmtId="0" fontId="33" fillId="0" borderId="1" xfId="1" applyFont="1" applyBorder="1" applyAlignment="1">
      <alignment horizontal="center" vertical="top" wrapText="1"/>
    </xf>
    <xf numFmtId="0" fontId="36" fillId="0" borderId="16" xfId="1" applyFont="1" applyFill="1" applyBorder="1" applyAlignment="1">
      <alignment horizontal="center"/>
    </xf>
    <xf numFmtId="4" fontId="36" fillId="0" borderId="16" xfId="1" applyNumberFormat="1" applyFont="1" applyFill="1" applyBorder="1" applyAlignment="1">
      <alignment horizontal="center"/>
    </xf>
    <xf numFmtId="4" fontId="33" fillId="4" borderId="16" xfId="1" applyNumberFormat="1" applyFont="1" applyFill="1" applyBorder="1" applyAlignment="1">
      <alignment horizontal="center"/>
    </xf>
    <xf numFmtId="0" fontId="33" fillId="0" borderId="33" xfId="1" applyFont="1" applyFill="1" applyBorder="1" applyAlignment="1">
      <alignment horizontal="center" vertical="top"/>
    </xf>
    <xf numFmtId="0" fontId="33" fillId="0" borderId="1" xfId="1" applyFont="1" applyFill="1" applyBorder="1" applyAlignment="1">
      <alignment horizontal="center" vertical="top"/>
    </xf>
    <xf numFmtId="0" fontId="33" fillId="0" borderId="28" xfId="1" applyFont="1" applyFill="1" applyBorder="1" applyAlignment="1">
      <alignment horizontal="center" vertical="top"/>
    </xf>
    <xf numFmtId="0" fontId="33" fillId="0" borderId="33" xfId="1" applyFont="1" applyFill="1" applyBorder="1" applyAlignment="1">
      <alignment horizontal="center" vertical="top" wrapText="1"/>
    </xf>
    <xf numFmtId="0" fontId="33" fillId="0" borderId="28" xfId="1" applyFont="1" applyFill="1" applyBorder="1" applyAlignment="1">
      <alignment horizontal="center" vertical="top" wrapText="1"/>
    </xf>
    <xf numFmtId="0" fontId="33" fillId="0" borderId="1" xfId="1" applyFont="1" applyFill="1" applyBorder="1" applyAlignment="1">
      <alignment horizontal="center" vertical="top" wrapText="1"/>
    </xf>
    <xf numFmtId="0" fontId="33" fillId="4" borderId="33" xfId="1" applyFont="1" applyFill="1" applyBorder="1" applyAlignment="1">
      <alignment horizontal="left"/>
    </xf>
    <xf numFmtId="0" fontId="33" fillId="4" borderId="1" xfId="1" applyFont="1" applyFill="1" applyBorder="1" applyAlignment="1">
      <alignment horizontal="left"/>
    </xf>
    <xf numFmtId="0" fontId="33" fillId="4" borderId="28" xfId="1" applyFont="1" applyFill="1" applyBorder="1" applyAlignment="1">
      <alignment horizontal="left"/>
    </xf>
    <xf numFmtId="0" fontId="40" fillId="0" borderId="57" xfId="1" applyFont="1" applyBorder="1" applyAlignment="1">
      <alignment horizontal="center" wrapText="1"/>
    </xf>
    <xf numFmtId="4" fontId="33" fillId="0" borderId="1" xfId="1" applyNumberFormat="1" applyFont="1" applyBorder="1" applyAlignment="1">
      <alignment horizontal="center"/>
    </xf>
    <xf numFmtId="4" fontId="36" fillId="0" borderId="1" xfId="1" applyNumberFormat="1" applyFont="1" applyBorder="1" applyAlignment="1">
      <alignment horizontal="center"/>
    </xf>
    <xf numFmtId="0" fontId="33" fillId="0" borderId="0" xfId="1" applyFont="1" applyAlignment="1">
      <alignment horizontal="left"/>
    </xf>
    <xf numFmtId="0" fontId="33" fillId="0" borderId="33" xfId="1" applyFont="1" applyBorder="1" applyAlignment="1">
      <alignment horizontal="center" wrapText="1"/>
    </xf>
    <xf numFmtId="0" fontId="33" fillId="0" borderId="28" xfId="1" applyFont="1" applyBorder="1" applyAlignment="1">
      <alignment horizontal="center" wrapText="1"/>
    </xf>
    <xf numFmtId="4" fontId="36" fillId="4" borderId="16" xfId="1" applyNumberFormat="1" applyFont="1" applyFill="1" applyBorder="1" applyAlignment="1">
      <alignment horizontal="center"/>
    </xf>
    <xf numFmtId="4" fontId="36" fillId="4" borderId="33" xfId="1" applyNumberFormat="1" applyFont="1" applyFill="1" applyBorder="1" applyAlignment="1">
      <alignment horizontal="center"/>
    </xf>
    <xf numFmtId="4" fontId="36" fillId="4" borderId="28" xfId="1" applyNumberFormat="1" applyFont="1" applyFill="1" applyBorder="1" applyAlignment="1">
      <alignment horizontal="center"/>
    </xf>
    <xf numFmtId="0" fontId="33" fillId="0" borderId="16" xfId="1" applyFont="1" applyBorder="1" applyAlignment="1">
      <alignment horizontal="left" wrapText="1"/>
    </xf>
    <xf numFmtId="2" fontId="36" fillId="4" borderId="16" xfId="1" applyNumberFormat="1" applyFont="1" applyFill="1" applyBorder="1" applyAlignment="1">
      <alignment horizontal="center"/>
    </xf>
    <xf numFmtId="0" fontId="36" fillId="0" borderId="16" xfId="1" applyFont="1" applyBorder="1" applyAlignment="1">
      <alignment horizontal="right"/>
    </xf>
    <xf numFmtId="0" fontId="33" fillId="0" borderId="14" xfId="1" applyFont="1" applyBorder="1" applyAlignment="1">
      <alignment horizontal="center"/>
    </xf>
    <xf numFmtId="0" fontId="33" fillId="0" borderId="18" xfId="1" applyFont="1" applyBorder="1" applyAlignment="1">
      <alignment horizontal="center"/>
    </xf>
    <xf numFmtId="0" fontId="40" fillId="0" borderId="33" xfId="1" applyFont="1" applyBorder="1" applyAlignment="1">
      <alignment horizontal="left" vertical="top"/>
    </xf>
    <xf numFmtId="0" fontId="40" fillId="0" borderId="1" xfId="1" applyFont="1" applyBorder="1" applyAlignment="1">
      <alignment horizontal="left" vertical="top"/>
    </xf>
    <xf numFmtId="4" fontId="40" fillId="0" borderId="33" xfId="1" applyNumberFormat="1" applyFont="1" applyBorder="1" applyAlignment="1">
      <alignment horizontal="center" vertical="top" wrapText="1"/>
    </xf>
    <xf numFmtId="4" fontId="40" fillId="0" borderId="28" xfId="1" applyNumberFormat="1" applyFont="1" applyBorder="1" applyAlignment="1">
      <alignment horizontal="center" vertical="top" wrapText="1"/>
    </xf>
    <xf numFmtId="0" fontId="33" fillId="0" borderId="33" xfId="1" applyFont="1" applyBorder="1" applyAlignment="1">
      <alignment horizontal="left" vertical="top"/>
    </xf>
    <xf numFmtId="0" fontId="33" fillId="0" borderId="1" xfId="1" applyFont="1" applyBorder="1" applyAlignment="1">
      <alignment horizontal="left" vertical="top"/>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132"/>
  <sheetViews>
    <sheetView showGridLines="0" view="pageBreakPreview" topLeftCell="A54" zoomScaleSheetLayoutView="100" workbookViewId="0">
      <selection activeCell="BK36" sqref="BK36:BQ36"/>
    </sheetView>
  </sheetViews>
  <sheetFormatPr defaultColWidth="2" defaultRowHeight="15.75" x14ac:dyDescent="0.25"/>
  <cols>
    <col min="31" max="31" width="6.6640625" customWidth="1"/>
    <col min="43" max="43" width="3.1640625" customWidth="1"/>
    <col min="44" max="44" width="3.33203125" customWidth="1"/>
    <col min="79" max="79" width="32.6640625" style="11" customWidth="1"/>
    <col min="80" max="80" width="20" customWidth="1"/>
    <col min="81" max="81" width="13.33203125" customWidth="1"/>
    <col min="82" max="82" width="17.33203125" customWidth="1"/>
  </cols>
  <sheetData>
    <row r="1" spans="1:79" s="7" customFormat="1" ht="72.75" customHeight="1" x14ac:dyDescent="0.25">
      <c r="A1" s="342" t="s">
        <v>285</v>
      </c>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CA1" s="11"/>
    </row>
    <row r="2" spans="1:79" ht="8.25" hidden="1" customHeight="1" x14ac:dyDescent="0.25">
      <c r="A2" s="19"/>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row>
    <row r="3" spans="1:79" ht="13.5" hidden="1" customHeight="1" x14ac:dyDescent="0.25">
      <c r="A3" s="343" t="s">
        <v>52</v>
      </c>
      <c r="B3" s="343"/>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3"/>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row>
    <row r="4" spans="1:79" ht="13.5" hidden="1" customHeight="1" x14ac:dyDescent="0.25">
      <c r="A4" s="19"/>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row>
    <row r="5" spans="1:79" ht="13.5" customHeight="1" x14ac:dyDescent="0.25">
      <c r="A5" s="19"/>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350" t="s">
        <v>53</v>
      </c>
      <c r="BD5" s="350"/>
      <c r="BE5" s="350"/>
      <c r="BF5" s="350"/>
      <c r="BG5" s="350"/>
      <c r="BH5" s="350"/>
      <c r="BI5" s="350"/>
      <c r="BJ5" s="350"/>
      <c r="BK5" s="350"/>
      <c r="BL5" s="350"/>
      <c r="BM5" s="350"/>
      <c r="BN5" s="350"/>
      <c r="BO5" s="350"/>
      <c r="BP5" s="350"/>
      <c r="BQ5" s="350"/>
      <c r="BR5" s="350"/>
      <c r="BS5" s="350"/>
      <c r="BT5" s="350"/>
      <c r="BU5" s="350"/>
      <c r="BV5" s="350"/>
      <c r="BW5" s="350"/>
      <c r="BX5" s="350"/>
    </row>
    <row r="6" spans="1:79" ht="13.5" customHeight="1" x14ac:dyDescent="0.25">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351" t="s">
        <v>456</v>
      </c>
      <c r="BD6" s="351"/>
      <c r="BE6" s="351"/>
      <c r="BF6" s="351"/>
      <c r="BG6" s="351"/>
      <c r="BH6" s="351"/>
      <c r="BI6" s="351"/>
      <c r="BJ6" s="351"/>
      <c r="BK6" s="351"/>
      <c r="BL6" s="351"/>
      <c r="BM6" s="351"/>
      <c r="BN6" s="351"/>
      <c r="BO6" s="351"/>
      <c r="BP6" s="351"/>
      <c r="BQ6" s="351"/>
      <c r="BR6" s="351"/>
      <c r="BS6" s="351"/>
      <c r="BT6" s="351"/>
      <c r="BU6" s="351"/>
      <c r="BV6" s="351"/>
      <c r="BW6" s="351"/>
      <c r="BX6" s="351"/>
    </row>
    <row r="7" spans="1:79" ht="13.5" customHeight="1" x14ac:dyDescent="0.25">
      <c r="A7" s="19"/>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347" t="s">
        <v>54</v>
      </c>
      <c r="BD7" s="348"/>
      <c r="BE7" s="348"/>
      <c r="BF7" s="348"/>
      <c r="BG7" s="348"/>
      <c r="BH7" s="348"/>
      <c r="BI7" s="348"/>
      <c r="BJ7" s="348"/>
      <c r="BK7" s="348"/>
      <c r="BL7" s="348"/>
      <c r="BM7" s="348"/>
      <c r="BN7" s="348"/>
      <c r="BO7" s="348"/>
      <c r="BP7" s="348"/>
      <c r="BQ7" s="348"/>
      <c r="BR7" s="348"/>
      <c r="BS7" s="348"/>
      <c r="BT7" s="348"/>
      <c r="BU7" s="348"/>
      <c r="BV7" s="348"/>
      <c r="BW7" s="348"/>
      <c r="BX7" s="348"/>
    </row>
    <row r="8" spans="1:79" ht="33" customHeight="1" x14ac:dyDescent="0.25">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349" t="s">
        <v>457</v>
      </c>
      <c r="BD8" s="349"/>
      <c r="BE8" s="349"/>
      <c r="BF8" s="349"/>
      <c r="BG8" s="349"/>
      <c r="BH8" s="349"/>
      <c r="BI8" s="349"/>
      <c r="BJ8" s="349"/>
      <c r="BK8" s="349"/>
      <c r="BL8" s="349"/>
      <c r="BM8" s="349"/>
      <c r="BN8" s="349"/>
      <c r="BO8" s="349"/>
      <c r="BP8" s="349"/>
      <c r="BQ8" s="349"/>
      <c r="BR8" s="349"/>
      <c r="BS8" s="349"/>
      <c r="BT8" s="349"/>
      <c r="BU8" s="349"/>
      <c r="BV8" s="349"/>
      <c r="BW8" s="349"/>
      <c r="BX8" s="349"/>
    </row>
    <row r="9" spans="1:79" ht="13.5" customHeight="1" x14ac:dyDescent="0.25">
      <c r="A9" s="19"/>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347" t="s">
        <v>55</v>
      </c>
      <c r="BD9" s="347"/>
      <c r="BE9" s="347"/>
      <c r="BF9" s="347"/>
      <c r="BG9" s="347"/>
      <c r="BH9" s="347"/>
      <c r="BI9" s="347"/>
      <c r="BJ9" s="347"/>
      <c r="BK9" s="347"/>
      <c r="BL9" s="347"/>
      <c r="BM9" s="347"/>
      <c r="BN9" s="347"/>
      <c r="BO9" s="347"/>
      <c r="BP9" s="347"/>
      <c r="BQ9" s="347"/>
      <c r="BR9" s="347"/>
      <c r="BS9" s="347"/>
      <c r="BT9" s="347"/>
      <c r="BU9" s="347"/>
      <c r="BV9" s="347"/>
      <c r="BW9" s="347"/>
      <c r="BX9" s="347"/>
    </row>
    <row r="10" spans="1:79" ht="13.5" customHeight="1" x14ac:dyDescent="0.25">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352"/>
      <c r="BE10" s="352"/>
      <c r="BF10" s="352"/>
      <c r="BG10" s="352"/>
      <c r="BH10" s="352"/>
      <c r="BI10" s="352"/>
      <c r="BJ10" s="352"/>
      <c r="BK10" s="352"/>
      <c r="BL10" s="149"/>
      <c r="BM10" s="351" t="s">
        <v>455</v>
      </c>
      <c r="BN10" s="351"/>
      <c r="BO10" s="351"/>
      <c r="BP10" s="351"/>
      <c r="BQ10" s="351"/>
      <c r="BR10" s="351"/>
      <c r="BS10" s="351"/>
      <c r="BT10" s="351"/>
      <c r="BU10" s="351"/>
      <c r="BV10" s="351"/>
      <c r="BW10" s="351"/>
      <c r="BX10" s="19"/>
    </row>
    <row r="11" spans="1:79" ht="13.5" customHeight="1" x14ac:dyDescent="0.25">
      <c r="A11" s="19"/>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347" t="s">
        <v>56</v>
      </c>
      <c r="BE11" s="347"/>
      <c r="BF11" s="347"/>
      <c r="BG11" s="347"/>
      <c r="BH11" s="347"/>
      <c r="BI11" s="347"/>
      <c r="BJ11" s="347"/>
      <c r="BK11" s="347"/>
      <c r="BL11" s="150"/>
      <c r="BM11" s="347" t="s">
        <v>57</v>
      </c>
      <c r="BN11" s="347"/>
      <c r="BO11" s="347"/>
      <c r="BP11" s="347"/>
      <c r="BQ11" s="347"/>
      <c r="BR11" s="347"/>
      <c r="BS11" s="347"/>
      <c r="BT11" s="347"/>
      <c r="BU11" s="347"/>
      <c r="BV11" s="347"/>
      <c r="BW11" s="347"/>
      <c r="BX11" s="19"/>
    </row>
    <row r="12" spans="1:79" ht="11.25" customHeight="1" x14ac:dyDescent="0.25">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t="s">
        <v>58</v>
      </c>
      <c r="BD12" s="363" t="s">
        <v>536</v>
      </c>
      <c r="BE12" s="352"/>
      <c r="BF12" s="19" t="s">
        <v>58</v>
      </c>
      <c r="BG12" s="364" t="s">
        <v>535</v>
      </c>
      <c r="BH12" s="351"/>
      <c r="BI12" s="351"/>
      <c r="BJ12" s="351"/>
      <c r="BK12" s="351"/>
      <c r="BL12" s="351"/>
      <c r="BM12" s="351"/>
      <c r="BN12" s="351"/>
      <c r="BO12" s="359">
        <v>20</v>
      </c>
      <c r="BP12" s="359"/>
      <c r="BQ12" s="352" t="s">
        <v>290</v>
      </c>
      <c r="BR12" s="352"/>
      <c r="BS12" s="19" t="s">
        <v>59</v>
      </c>
      <c r="BT12" s="19"/>
      <c r="BU12" s="19"/>
      <c r="BV12" s="19"/>
      <c r="BW12" s="19"/>
      <c r="BX12" s="19"/>
    </row>
    <row r="13" spans="1:79"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52"/>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row>
    <row r="14" spans="1:79" ht="14.25" customHeight="1" x14ac:dyDescent="0.25">
      <c r="A14" s="373" t="s">
        <v>0</v>
      </c>
      <c r="B14" s="373"/>
      <c r="C14" s="37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373"/>
      <c r="AB14" s="373"/>
      <c r="AC14" s="373"/>
      <c r="AD14" s="373"/>
      <c r="AE14" s="373"/>
      <c r="AF14" s="373"/>
      <c r="AG14" s="373"/>
      <c r="AH14" s="373"/>
      <c r="AI14" s="373"/>
      <c r="AJ14" s="373"/>
      <c r="AK14" s="373"/>
      <c r="AL14" s="373"/>
      <c r="AM14" s="373"/>
      <c r="AN14" s="373"/>
      <c r="AO14" s="373"/>
      <c r="AP14" s="373"/>
      <c r="AQ14" s="373"/>
      <c r="AR14" s="373"/>
      <c r="AS14" s="373"/>
      <c r="AT14" s="373"/>
      <c r="AU14" s="373"/>
      <c r="AV14" s="373"/>
      <c r="AW14" s="373"/>
      <c r="AX14" s="373"/>
      <c r="AY14" s="153" t="s">
        <v>290</v>
      </c>
      <c r="AZ14" s="153"/>
      <c r="BA14" s="154" t="s">
        <v>59</v>
      </c>
      <c r="BB14" s="19"/>
      <c r="BC14" s="19"/>
      <c r="BD14" s="19"/>
      <c r="BE14" s="19"/>
      <c r="BF14" s="154"/>
      <c r="BG14" s="154"/>
      <c r="BH14" s="154"/>
      <c r="BI14" s="154"/>
      <c r="BJ14" s="154"/>
      <c r="BK14" s="154"/>
      <c r="BL14" s="154"/>
      <c r="BM14" s="154"/>
      <c r="BN14" s="154"/>
      <c r="BO14" s="154"/>
      <c r="BP14" s="154"/>
      <c r="BQ14" s="366" t="s">
        <v>5</v>
      </c>
      <c r="BR14" s="366"/>
      <c r="BS14" s="366"/>
      <c r="BT14" s="366"/>
      <c r="BU14" s="366"/>
      <c r="BV14" s="366"/>
      <c r="BW14" s="366"/>
      <c r="BX14" s="366"/>
    </row>
    <row r="15" spans="1:79" ht="15.75" customHeight="1" thickBot="1" x14ac:dyDescent="0.3">
      <c r="A15" s="19"/>
      <c r="B15" s="19"/>
      <c r="C15" s="19"/>
      <c r="D15" s="19"/>
      <c r="E15" s="19"/>
      <c r="F15" s="19"/>
      <c r="G15" s="19"/>
      <c r="H15" s="19"/>
      <c r="I15" s="19"/>
      <c r="J15" s="19"/>
      <c r="K15" s="19"/>
      <c r="L15" s="19"/>
      <c r="M15" s="19"/>
      <c r="N15" s="19"/>
      <c r="O15" s="19"/>
      <c r="P15" s="19"/>
      <c r="Q15" s="19"/>
      <c r="R15" s="19"/>
      <c r="S15" s="19"/>
      <c r="T15" s="19"/>
      <c r="U15" s="19"/>
      <c r="V15" s="19"/>
      <c r="W15" s="19"/>
      <c r="X15" s="358" t="s">
        <v>1</v>
      </c>
      <c r="Y15" s="358"/>
      <c r="Z15" s="358"/>
      <c r="AA15" s="358"/>
      <c r="AB15" s="358" t="s">
        <v>290</v>
      </c>
      <c r="AC15" s="358"/>
      <c r="AD15" s="155" t="s">
        <v>2</v>
      </c>
      <c r="AE15" s="19"/>
      <c r="AF15" s="156"/>
      <c r="AG15" s="156"/>
      <c r="AH15" s="156"/>
      <c r="AI15" s="156"/>
      <c r="AJ15" s="156"/>
      <c r="AK15" s="156"/>
      <c r="AL15" s="156"/>
      <c r="AM15" s="156"/>
      <c r="AN15" s="156"/>
      <c r="AO15" s="156"/>
      <c r="AP15" s="19"/>
      <c r="AQ15" s="153" t="s">
        <v>534</v>
      </c>
      <c r="AR15" s="153"/>
      <c r="AS15" s="155" t="s">
        <v>3</v>
      </c>
      <c r="AT15" s="19"/>
      <c r="AU15" s="157"/>
      <c r="AV15" s="153" t="s">
        <v>520</v>
      </c>
      <c r="AW15" s="153"/>
      <c r="AX15" s="365" t="s">
        <v>4</v>
      </c>
      <c r="AY15" s="365"/>
      <c r="AZ15" s="365"/>
      <c r="BA15" s="365"/>
      <c r="BB15" s="365"/>
      <c r="BC15" s="19"/>
      <c r="BD15" s="19"/>
      <c r="BE15" s="19"/>
      <c r="BF15" s="19"/>
      <c r="BG15" s="19"/>
      <c r="BH15" s="19"/>
      <c r="BI15" s="19"/>
      <c r="BJ15" s="19"/>
      <c r="BK15" s="19"/>
      <c r="BL15" s="19"/>
      <c r="BM15" s="19"/>
      <c r="BN15" s="19"/>
      <c r="BO15" s="19"/>
      <c r="BP15" s="19"/>
      <c r="BQ15" s="367"/>
      <c r="BR15" s="367"/>
      <c r="BS15" s="367"/>
      <c r="BT15" s="367"/>
      <c r="BU15" s="367"/>
      <c r="BV15" s="367"/>
      <c r="BW15" s="367"/>
      <c r="BX15" s="367"/>
    </row>
    <row r="16" spans="1:79" ht="16.5"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t="s">
        <v>16</v>
      </c>
      <c r="AF16" s="19"/>
      <c r="AG16" s="363" t="s">
        <v>536</v>
      </c>
      <c r="AH16" s="352"/>
      <c r="AI16" s="19" t="s">
        <v>58</v>
      </c>
      <c r="AJ16" s="364" t="s">
        <v>535</v>
      </c>
      <c r="AK16" s="351"/>
      <c r="AL16" s="351"/>
      <c r="AM16" s="351"/>
      <c r="AN16" s="351"/>
      <c r="AO16" s="351"/>
      <c r="AP16" s="351"/>
      <c r="AQ16" s="351"/>
      <c r="AR16" s="359">
        <v>20</v>
      </c>
      <c r="AS16" s="359"/>
      <c r="AT16" s="352" t="s">
        <v>290</v>
      </c>
      <c r="AU16" s="352"/>
      <c r="AV16" s="359" t="s">
        <v>17</v>
      </c>
      <c r="AW16" s="359"/>
      <c r="AX16" s="19"/>
      <c r="AY16" s="19"/>
      <c r="AZ16" s="19"/>
      <c r="BA16" s="19"/>
      <c r="BB16" s="19"/>
      <c r="BC16" s="19"/>
      <c r="BD16" s="19"/>
      <c r="BE16" s="19"/>
      <c r="BF16" s="371" t="s">
        <v>6</v>
      </c>
      <c r="BG16" s="371"/>
      <c r="BH16" s="371"/>
      <c r="BI16" s="371"/>
      <c r="BJ16" s="371"/>
      <c r="BK16" s="371"/>
      <c r="BL16" s="371"/>
      <c r="BM16" s="371"/>
      <c r="BN16" s="371"/>
      <c r="BO16" s="371"/>
      <c r="BP16" s="372"/>
      <c r="BQ16" s="368" t="s">
        <v>537</v>
      </c>
      <c r="BR16" s="369"/>
      <c r="BS16" s="369"/>
      <c r="BT16" s="369"/>
      <c r="BU16" s="369"/>
      <c r="BV16" s="369"/>
      <c r="BW16" s="369"/>
      <c r="BX16" s="370"/>
    </row>
    <row r="17" spans="1:82" x14ac:dyDescent="0.25">
      <c r="A17" s="17" t="s">
        <v>14</v>
      </c>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371" t="s">
        <v>7</v>
      </c>
      <c r="BG17" s="371"/>
      <c r="BH17" s="371"/>
      <c r="BI17" s="371"/>
      <c r="BJ17" s="371"/>
      <c r="BK17" s="371"/>
      <c r="BL17" s="371"/>
      <c r="BM17" s="371"/>
      <c r="BN17" s="371"/>
      <c r="BO17" s="371"/>
      <c r="BP17" s="372"/>
      <c r="BQ17" s="360" t="s">
        <v>458</v>
      </c>
      <c r="BR17" s="361"/>
      <c r="BS17" s="361"/>
      <c r="BT17" s="361"/>
      <c r="BU17" s="361"/>
      <c r="BV17" s="361"/>
      <c r="BW17" s="361"/>
      <c r="BX17" s="362"/>
    </row>
    <row r="18" spans="1:82" x14ac:dyDescent="0.25">
      <c r="A18" s="17" t="s">
        <v>13</v>
      </c>
      <c r="B18" s="19"/>
      <c r="C18" s="19"/>
      <c r="D18" s="19"/>
      <c r="E18" s="19"/>
      <c r="F18" s="19"/>
      <c r="G18" s="19"/>
      <c r="H18" s="19"/>
      <c r="I18" s="19"/>
      <c r="J18" s="19"/>
      <c r="K18" s="19"/>
      <c r="L18" s="19"/>
      <c r="M18" s="19"/>
      <c r="N18" s="374" t="s">
        <v>291</v>
      </c>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9" t="s">
        <v>8</v>
      </c>
      <c r="BG18" s="379"/>
      <c r="BH18" s="379"/>
      <c r="BI18" s="379"/>
      <c r="BJ18" s="379"/>
      <c r="BK18" s="379"/>
      <c r="BL18" s="379"/>
      <c r="BM18" s="379"/>
      <c r="BN18" s="379"/>
      <c r="BO18" s="379"/>
      <c r="BP18" s="378"/>
      <c r="BQ18" s="360" t="s">
        <v>459</v>
      </c>
      <c r="BR18" s="361"/>
      <c r="BS18" s="361"/>
      <c r="BT18" s="361"/>
      <c r="BU18" s="361"/>
      <c r="BV18" s="361"/>
      <c r="BW18" s="361"/>
      <c r="BX18" s="362"/>
    </row>
    <row r="19" spans="1:82"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380" t="s">
        <v>7</v>
      </c>
      <c r="BG19" s="380"/>
      <c r="BH19" s="380"/>
      <c r="BI19" s="380"/>
      <c r="BJ19" s="380"/>
      <c r="BK19" s="380"/>
      <c r="BL19" s="380"/>
      <c r="BM19" s="380"/>
      <c r="BN19" s="380"/>
      <c r="BO19" s="380"/>
      <c r="BP19" s="378"/>
      <c r="BQ19" s="360" t="s">
        <v>460</v>
      </c>
      <c r="BR19" s="361"/>
      <c r="BS19" s="361"/>
      <c r="BT19" s="361"/>
      <c r="BU19" s="361"/>
      <c r="BV19" s="361"/>
      <c r="BW19" s="361"/>
      <c r="BX19" s="362"/>
    </row>
    <row r="20" spans="1:82" x14ac:dyDescent="0.25">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378" t="s">
        <v>9</v>
      </c>
      <c r="BG20" s="378"/>
      <c r="BH20" s="378"/>
      <c r="BI20" s="378"/>
      <c r="BJ20" s="378"/>
      <c r="BK20" s="378"/>
      <c r="BL20" s="378"/>
      <c r="BM20" s="378"/>
      <c r="BN20" s="378"/>
      <c r="BO20" s="378"/>
      <c r="BP20" s="378"/>
      <c r="BQ20" s="360" t="s">
        <v>461</v>
      </c>
      <c r="BR20" s="361"/>
      <c r="BS20" s="361"/>
      <c r="BT20" s="361"/>
      <c r="BU20" s="361"/>
      <c r="BV20" s="361"/>
      <c r="BW20" s="361"/>
      <c r="BX20" s="362"/>
    </row>
    <row r="21" spans="1:82" x14ac:dyDescent="0.25">
      <c r="A21" s="17" t="s">
        <v>12</v>
      </c>
      <c r="B21" s="19"/>
      <c r="C21" s="19"/>
      <c r="D21" s="19"/>
      <c r="E21" s="19"/>
      <c r="F21" s="19"/>
      <c r="G21" s="19"/>
      <c r="H21" s="352" t="s">
        <v>457</v>
      </c>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2"/>
      <c r="AY21" s="352"/>
      <c r="AZ21" s="352"/>
      <c r="BA21" s="352"/>
      <c r="BB21" s="352"/>
      <c r="BC21" s="352"/>
      <c r="BD21" s="352"/>
      <c r="BE21" s="352"/>
      <c r="BF21" s="378" t="s">
        <v>10</v>
      </c>
      <c r="BG21" s="378"/>
      <c r="BH21" s="378"/>
      <c r="BI21" s="378"/>
      <c r="BJ21" s="378"/>
      <c r="BK21" s="378"/>
      <c r="BL21" s="378"/>
      <c r="BM21" s="378"/>
      <c r="BN21" s="378"/>
      <c r="BO21" s="378"/>
      <c r="BP21" s="378"/>
      <c r="BQ21" s="360" t="s">
        <v>462</v>
      </c>
      <c r="BR21" s="361"/>
      <c r="BS21" s="361"/>
      <c r="BT21" s="361"/>
      <c r="BU21" s="361"/>
      <c r="BV21" s="361"/>
      <c r="BW21" s="361"/>
      <c r="BX21" s="362"/>
    </row>
    <row r="22" spans="1:82" ht="16.5" thickBot="1" x14ac:dyDescent="0.3">
      <c r="A22" s="17" t="s">
        <v>15</v>
      </c>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378" t="s">
        <v>11</v>
      </c>
      <c r="BG22" s="378"/>
      <c r="BH22" s="378"/>
      <c r="BI22" s="378"/>
      <c r="BJ22" s="378"/>
      <c r="BK22" s="378"/>
      <c r="BL22" s="378"/>
      <c r="BM22" s="378"/>
      <c r="BN22" s="378"/>
      <c r="BO22" s="378"/>
      <c r="BP22" s="378"/>
      <c r="BQ22" s="375">
        <v>383</v>
      </c>
      <c r="BR22" s="376"/>
      <c r="BS22" s="376"/>
      <c r="BT22" s="376"/>
      <c r="BU22" s="376"/>
      <c r="BV22" s="376"/>
      <c r="BW22" s="376"/>
      <c r="BX22" s="377"/>
    </row>
    <row r="23" spans="1:82" x14ac:dyDescent="0.25">
      <c r="A23" s="383" t="s">
        <v>18</v>
      </c>
      <c r="B23" s="383"/>
      <c r="C23" s="383"/>
      <c r="D23" s="383"/>
      <c r="E23" s="383"/>
      <c r="F23" s="383"/>
      <c r="G23" s="383"/>
      <c r="H23" s="383"/>
      <c r="I23" s="383"/>
      <c r="J23" s="383"/>
      <c r="K23" s="383"/>
      <c r="L23" s="383"/>
      <c r="M23" s="383"/>
      <c r="N23" s="383"/>
      <c r="O23" s="383"/>
      <c r="P23" s="383"/>
      <c r="Q23" s="383"/>
      <c r="R23" s="383"/>
      <c r="S23" s="383"/>
      <c r="T23" s="383"/>
      <c r="U23" s="383"/>
      <c r="V23" s="383"/>
      <c r="W23" s="383"/>
      <c r="X23" s="383"/>
      <c r="Y23" s="383"/>
      <c r="Z23" s="383"/>
      <c r="AA23" s="383"/>
      <c r="AB23" s="383"/>
      <c r="AC23" s="383"/>
      <c r="AD23" s="383"/>
      <c r="AE23" s="383"/>
      <c r="AF23" s="383"/>
      <c r="AG23" s="383"/>
      <c r="AH23" s="383"/>
      <c r="AI23" s="383"/>
      <c r="AJ23" s="383"/>
      <c r="AK23" s="383"/>
      <c r="AL23" s="383"/>
      <c r="AM23" s="383"/>
      <c r="AN23" s="383"/>
      <c r="AO23" s="383"/>
      <c r="AP23" s="383"/>
      <c r="AQ23" s="383"/>
      <c r="AR23" s="383"/>
      <c r="AS23" s="383"/>
      <c r="AT23" s="383"/>
      <c r="AU23" s="383"/>
      <c r="AV23" s="383"/>
      <c r="AW23" s="383"/>
      <c r="AX23" s="383"/>
      <c r="AY23" s="383"/>
      <c r="AZ23" s="383"/>
      <c r="BA23" s="383"/>
      <c r="BB23" s="383"/>
      <c r="BC23" s="383"/>
      <c r="BD23" s="383"/>
      <c r="BE23" s="383"/>
      <c r="BF23" s="383"/>
      <c r="BG23" s="383"/>
      <c r="BH23" s="383"/>
      <c r="BI23" s="383"/>
      <c r="BJ23" s="383"/>
      <c r="BK23" s="383"/>
      <c r="BL23" s="383"/>
      <c r="BM23" s="383"/>
      <c r="BN23" s="383"/>
      <c r="BO23" s="383"/>
      <c r="BP23" s="383"/>
      <c r="BQ23" s="383"/>
      <c r="BR23" s="383"/>
      <c r="BS23" s="383"/>
      <c r="BT23" s="383"/>
      <c r="BU23" s="383"/>
      <c r="BV23" s="383"/>
      <c r="BW23" s="383"/>
      <c r="BX23" s="383"/>
    </row>
    <row r="24" spans="1:82" s="2" customFormat="1" ht="17.25" customHeight="1" x14ac:dyDescent="0.25">
      <c r="A24" s="415" t="s">
        <v>19</v>
      </c>
      <c r="B24" s="415"/>
      <c r="C24" s="415"/>
      <c r="D24" s="415"/>
      <c r="E24" s="415"/>
      <c r="F24" s="415"/>
      <c r="G24" s="415"/>
      <c r="H24" s="415"/>
      <c r="I24" s="415"/>
      <c r="J24" s="415"/>
      <c r="K24" s="415"/>
      <c r="L24" s="415"/>
      <c r="M24" s="415"/>
      <c r="N24" s="415"/>
      <c r="O24" s="415"/>
      <c r="P24" s="415"/>
      <c r="Q24" s="415"/>
      <c r="R24" s="415"/>
      <c r="S24" s="415"/>
      <c r="T24" s="415"/>
      <c r="U24" s="415"/>
      <c r="V24" s="415"/>
      <c r="W24" s="415"/>
      <c r="X24" s="415"/>
      <c r="Y24" s="415"/>
      <c r="Z24" s="415"/>
      <c r="AA24" s="415"/>
      <c r="AB24" s="415"/>
      <c r="AC24" s="415"/>
      <c r="AD24" s="415"/>
      <c r="AE24" s="416"/>
      <c r="AF24" s="381" t="s">
        <v>20</v>
      </c>
      <c r="AG24" s="381"/>
      <c r="AH24" s="381"/>
      <c r="AI24" s="381"/>
      <c r="AJ24" s="381" t="s">
        <v>201</v>
      </c>
      <c r="AK24" s="381"/>
      <c r="AL24" s="381"/>
      <c r="AM24" s="381"/>
      <c r="AN24" s="381"/>
      <c r="AO24" s="381"/>
      <c r="AP24" s="381"/>
      <c r="AQ24" s="381"/>
      <c r="AR24" s="381" t="s">
        <v>202</v>
      </c>
      <c r="AS24" s="381"/>
      <c r="AT24" s="381"/>
      <c r="AU24" s="381"/>
      <c r="AV24" s="381"/>
      <c r="AW24" s="413" t="s">
        <v>21</v>
      </c>
      <c r="AX24" s="414"/>
      <c r="AY24" s="414"/>
      <c r="AZ24" s="414"/>
      <c r="BA24" s="414"/>
      <c r="BB24" s="414"/>
      <c r="BC24" s="414"/>
      <c r="BD24" s="414"/>
      <c r="BE24" s="414"/>
      <c r="BF24" s="414"/>
      <c r="BG24" s="414"/>
      <c r="BH24" s="414"/>
      <c r="BI24" s="414"/>
      <c r="BJ24" s="414"/>
      <c r="BK24" s="414"/>
      <c r="BL24" s="414"/>
      <c r="BM24" s="414"/>
      <c r="BN24" s="414"/>
      <c r="BO24" s="414"/>
      <c r="BP24" s="414"/>
      <c r="BQ24" s="414"/>
      <c r="BR24" s="414"/>
      <c r="BS24" s="414"/>
      <c r="BT24" s="414"/>
      <c r="BU24" s="414"/>
      <c r="BV24" s="414"/>
      <c r="BW24" s="414"/>
      <c r="BX24" s="414"/>
      <c r="CA24" s="11"/>
    </row>
    <row r="25" spans="1:82" s="2" customFormat="1" ht="16.5" customHeight="1" x14ac:dyDescent="0.25">
      <c r="A25" s="417"/>
      <c r="B25" s="417"/>
      <c r="C25" s="417"/>
      <c r="D25" s="417"/>
      <c r="E25" s="417"/>
      <c r="F25" s="417"/>
      <c r="G25" s="417"/>
      <c r="H25" s="417"/>
      <c r="I25" s="417"/>
      <c r="J25" s="417"/>
      <c r="K25" s="417"/>
      <c r="L25" s="417"/>
      <c r="M25" s="417"/>
      <c r="N25" s="417"/>
      <c r="O25" s="417"/>
      <c r="P25" s="417"/>
      <c r="Q25" s="417"/>
      <c r="R25" s="417"/>
      <c r="S25" s="417"/>
      <c r="T25" s="417"/>
      <c r="U25" s="417"/>
      <c r="V25" s="417"/>
      <c r="W25" s="417"/>
      <c r="X25" s="417"/>
      <c r="Y25" s="417"/>
      <c r="Z25" s="417"/>
      <c r="AA25" s="417"/>
      <c r="AB25" s="417"/>
      <c r="AC25" s="417"/>
      <c r="AD25" s="417"/>
      <c r="AE25" s="418"/>
      <c r="AF25" s="381"/>
      <c r="AG25" s="381"/>
      <c r="AH25" s="381"/>
      <c r="AI25" s="381"/>
      <c r="AJ25" s="381"/>
      <c r="AK25" s="381"/>
      <c r="AL25" s="381"/>
      <c r="AM25" s="381"/>
      <c r="AN25" s="381"/>
      <c r="AO25" s="381"/>
      <c r="AP25" s="381"/>
      <c r="AQ25" s="381"/>
      <c r="AR25" s="381"/>
      <c r="AS25" s="381"/>
      <c r="AT25" s="381"/>
      <c r="AU25" s="381"/>
      <c r="AV25" s="381"/>
      <c r="AW25" s="391" t="s">
        <v>22</v>
      </c>
      <c r="AX25" s="392"/>
      <c r="AY25" s="392"/>
      <c r="AZ25" s="400" t="s">
        <v>290</v>
      </c>
      <c r="BA25" s="400"/>
      <c r="BB25" s="389" t="s">
        <v>59</v>
      </c>
      <c r="BC25" s="390"/>
      <c r="BD25" s="401" t="s">
        <v>22</v>
      </c>
      <c r="BE25" s="401"/>
      <c r="BF25" s="401"/>
      <c r="BG25" s="402" t="s">
        <v>480</v>
      </c>
      <c r="BH25" s="402"/>
      <c r="BI25" s="403" t="s">
        <v>59</v>
      </c>
      <c r="BJ25" s="403"/>
      <c r="BK25" s="391" t="s">
        <v>22</v>
      </c>
      <c r="BL25" s="392"/>
      <c r="BM25" s="392"/>
      <c r="BN25" s="400" t="s">
        <v>520</v>
      </c>
      <c r="BO25" s="400"/>
      <c r="BP25" s="389" t="s">
        <v>59</v>
      </c>
      <c r="BQ25" s="390"/>
      <c r="BR25" s="381" t="s">
        <v>24</v>
      </c>
      <c r="BS25" s="381"/>
      <c r="BT25" s="381"/>
      <c r="BU25" s="381"/>
      <c r="BV25" s="381"/>
      <c r="BW25" s="381"/>
      <c r="BX25" s="381"/>
      <c r="CA25" s="11"/>
    </row>
    <row r="26" spans="1:82" s="2" customFormat="1" ht="39" customHeight="1" x14ac:dyDescent="0.25">
      <c r="A26" s="385"/>
      <c r="B26" s="385"/>
      <c r="C26" s="385"/>
      <c r="D26" s="385"/>
      <c r="E26" s="385"/>
      <c r="F26" s="385"/>
      <c r="G26" s="385"/>
      <c r="H26" s="385"/>
      <c r="I26" s="385"/>
      <c r="J26" s="385"/>
      <c r="K26" s="385"/>
      <c r="L26" s="385"/>
      <c r="M26" s="385"/>
      <c r="N26" s="385"/>
      <c r="O26" s="385"/>
      <c r="P26" s="385"/>
      <c r="Q26" s="385"/>
      <c r="R26" s="385"/>
      <c r="S26" s="385"/>
      <c r="T26" s="385"/>
      <c r="U26" s="385"/>
      <c r="V26" s="385"/>
      <c r="W26" s="385"/>
      <c r="X26" s="385"/>
      <c r="Y26" s="385"/>
      <c r="Z26" s="385"/>
      <c r="AA26" s="385"/>
      <c r="AB26" s="385"/>
      <c r="AC26" s="385"/>
      <c r="AD26" s="385"/>
      <c r="AE26" s="386"/>
      <c r="AF26" s="381"/>
      <c r="AG26" s="381"/>
      <c r="AH26" s="381"/>
      <c r="AI26" s="381"/>
      <c r="AJ26" s="381"/>
      <c r="AK26" s="381"/>
      <c r="AL26" s="381"/>
      <c r="AM26" s="381"/>
      <c r="AN26" s="381"/>
      <c r="AO26" s="381"/>
      <c r="AP26" s="381"/>
      <c r="AQ26" s="381"/>
      <c r="AR26" s="381"/>
      <c r="AS26" s="381"/>
      <c r="AT26" s="381"/>
      <c r="AU26" s="381"/>
      <c r="AV26" s="381"/>
      <c r="AW26" s="384" t="s">
        <v>23</v>
      </c>
      <c r="AX26" s="385"/>
      <c r="AY26" s="385"/>
      <c r="AZ26" s="385"/>
      <c r="BA26" s="385"/>
      <c r="BB26" s="385"/>
      <c r="BC26" s="386"/>
      <c r="BD26" s="404" t="s">
        <v>26</v>
      </c>
      <c r="BE26" s="385"/>
      <c r="BF26" s="385"/>
      <c r="BG26" s="385"/>
      <c r="BH26" s="385"/>
      <c r="BI26" s="385"/>
      <c r="BJ26" s="385"/>
      <c r="BK26" s="384" t="s">
        <v>25</v>
      </c>
      <c r="BL26" s="385"/>
      <c r="BM26" s="385"/>
      <c r="BN26" s="385"/>
      <c r="BO26" s="385"/>
      <c r="BP26" s="385"/>
      <c r="BQ26" s="386"/>
      <c r="BR26" s="381"/>
      <c r="BS26" s="381"/>
      <c r="BT26" s="381"/>
      <c r="BU26" s="381"/>
      <c r="BV26" s="381"/>
      <c r="BW26" s="381"/>
      <c r="BX26" s="381"/>
      <c r="CA26" s="11"/>
    </row>
    <row r="27" spans="1:82" s="2" customFormat="1" ht="16.5" thickBot="1" x14ac:dyDescent="0.3">
      <c r="A27" s="398">
        <v>1</v>
      </c>
      <c r="B27" s="399"/>
      <c r="C27" s="399"/>
      <c r="D27" s="399"/>
      <c r="E27" s="399"/>
      <c r="F27" s="399"/>
      <c r="G27" s="399"/>
      <c r="H27" s="399"/>
      <c r="I27" s="399"/>
      <c r="J27" s="399"/>
      <c r="K27" s="399"/>
      <c r="L27" s="399"/>
      <c r="M27" s="399"/>
      <c r="N27" s="399"/>
      <c r="O27" s="399"/>
      <c r="P27" s="399"/>
      <c r="Q27" s="399"/>
      <c r="R27" s="399"/>
      <c r="S27" s="399"/>
      <c r="T27" s="399"/>
      <c r="U27" s="399"/>
      <c r="V27" s="399"/>
      <c r="W27" s="399"/>
      <c r="X27" s="399"/>
      <c r="Y27" s="399"/>
      <c r="Z27" s="399"/>
      <c r="AA27" s="399"/>
      <c r="AB27" s="399"/>
      <c r="AC27" s="399"/>
      <c r="AD27" s="399"/>
      <c r="AE27" s="399"/>
      <c r="AF27" s="397">
        <v>2</v>
      </c>
      <c r="AG27" s="397"/>
      <c r="AH27" s="397"/>
      <c r="AI27" s="397"/>
      <c r="AJ27" s="397">
        <v>3</v>
      </c>
      <c r="AK27" s="397"/>
      <c r="AL27" s="397"/>
      <c r="AM27" s="397"/>
      <c r="AN27" s="397"/>
      <c r="AO27" s="397"/>
      <c r="AP27" s="397"/>
      <c r="AQ27" s="397"/>
      <c r="AR27" s="397">
        <v>4</v>
      </c>
      <c r="AS27" s="397"/>
      <c r="AT27" s="397"/>
      <c r="AU27" s="397"/>
      <c r="AV27" s="397"/>
      <c r="AW27" s="397">
        <v>5</v>
      </c>
      <c r="AX27" s="397"/>
      <c r="AY27" s="397"/>
      <c r="AZ27" s="397"/>
      <c r="BA27" s="397"/>
      <c r="BB27" s="397"/>
      <c r="BC27" s="397"/>
      <c r="BD27" s="397">
        <v>6</v>
      </c>
      <c r="BE27" s="397"/>
      <c r="BF27" s="397"/>
      <c r="BG27" s="397"/>
      <c r="BH27" s="397"/>
      <c r="BI27" s="397"/>
      <c r="BJ27" s="397"/>
      <c r="BK27" s="397">
        <v>7</v>
      </c>
      <c r="BL27" s="397"/>
      <c r="BM27" s="397"/>
      <c r="BN27" s="397"/>
      <c r="BO27" s="397"/>
      <c r="BP27" s="397"/>
      <c r="BQ27" s="397"/>
      <c r="BR27" s="399">
        <v>8</v>
      </c>
      <c r="BS27" s="399"/>
      <c r="BT27" s="399"/>
      <c r="BU27" s="399"/>
      <c r="BV27" s="399"/>
      <c r="BW27" s="399"/>
      <c r="BX27" s="399"/>
      <c r="CA27" s="12" t="s">
        <v>296</v>
      </c>
      <c r="CB27" s="137">
        <v>2025</v>
      </c>
      <c r="CC27" s="137">
        <v>2026</v>
      </c>
      <c r="CD27" s="137">
        <v>2027</v>
      </c>
    </row>
    <row r="28" spans="1:82" s="2" customFormat="1" x14ac:dyDescent="0.25">
      <c r="A28" s="393" t="s">
        <v>62</v>
      </c>
      <c r="B28" s="394"/>
      <c r="C28" s="394"/>
      <c r="D28" s="394"/>
      <c r="E28" s="394"/>
      <c r="F28" s="394"/>
      <c r="G28" s="394"/>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5"/>
      <c r="AF28" s="407" t="s">
        <v>30</v>
      </c>
      <c r="AG28" s="382"/>
      <c r="AH28" s="382"/>
      <c r="AI28" s="382"/>
      <c r="AJ28" s="382" t="s">
        <v>34</v>
      </c>
      <c r="AK28" s="382"/>
      <c r="AL28" s="382"/>
      <c r="AM28" s="382"/>
      <c r="AN28" s="382"/>
      <c r="AO28" s="382"/>
      <c r="AP28" s="382"/>
      <c r="AQ28" s="382"/>
      <c r="AR28" s="382" t="s">
        <v>34</v>
      </c>
      <c r="AS28" s="382"/>
      <c r="AT28" s="382"/>
      <c r="AU28" s="382"/>
      <c r="AV28" s="382"/>
      <c r="AW28" s="396">
        <v>219510.79</v>
      </c>
      <c r="AX28" s="396"/>
      <c r="AY28" s="396"/>
      <c r="AZ28" s="396"/>
      <c r="BA28" s="396"/>
      <c r="BB28" s="396"/>
      <c r="BC28" s="396"/>
      <c r="BD28" s="396"/>
      <c r="BE28" s="396"/>
      <c r="BF28" s="396"/>
      <c r="BG28" s="396"/>
      <c r="BH28" s="396"/>
      <c r="BI28" s="396"/>
      <c r="BJ28" s="396"/>
      <c r="BK28" s="396"/>
      <c r="BL28" s="396"/>
      <c r="BM28" s="396"/>
      <c r="BN28" s="396"/>
      <c r="BO28" s="396"/>
      <c r="BP28" s="396"/>
      <c r="BQ28" s="396"/>
      <c r="BR28" s="387"/>
      <c r="BS28" s="387"/>
      <c r="BT28" s="387"/>
      <c r="BU28" s="387"/>
      <c r="BV28" s="387"/>
      <c r="BW28" s="387"/>
      <c r="BX28" s="388"/>
      <c r="CA28" s="13" t="s">
        <v>297</v>
      </c>
      <c r="CB28" s="137"/>
      <c r="CC28" s="137"/>
      <c r="CD28" s="137"/>
    </row>
    <row r="29" spans="1:82" s="2" customFormat="1" x14ac:dyDescent="0.25">
      <c r="A29" s="393" t="s">
        <v>203</v>
      </c>
      <c r="B29" s="394"/>
      <c r="C29" s="394"/>
      <c r="D29" s="394"/>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5"/>
      <c r="AF29" s="278" t="s">
        <v>31</v>
      </c>
      <c r="AG29" s="264"/>
      <c r="AH29" s="264"/>
      <c r="AI29" s="264"/>
      <c r="AJ29" s="264" t="s">
        <v>34</v>
      </c>
      <c r="AK29" s="264"/>
      <c r="AL29" s="264"/>
      <c r="AM29" s="264"/>
      <c r="AN29" s="264"/>
      <c r="AO29" s="264"/>
      <c r="AP29" s="264"/>
      <c r="AQ29" s="264"/>
      <c r="AR29" s="264" t="s">
        <v>34</v>
      </c>
      <c r="AS29" s="264"/>
      <c r="AT29" s="264"/>
      <c r="AU29" s="264"/>
      <c r="AV29" s="264"/>
      <c r="AW29" s="260"/>
      <c r="AX29" s="260"/>
      <c r="AY29" s="260"/>
      <c r="AZ29" s="260"/>
      <c r="BA29" s="260"/>
      <c r="BB29" s="260"/>
      <c r="BC29" s="260"/>
      <c r="BD29" s="260"/>
      <c r="BE29" s="260"/>
      <c r="BF29" s="260"/>
      <c r="BG29" s="260"/>
      <c r="BH29" s="260"/>
      <c r="BI29" s="260"/>
      <c r="BJ29" s="260"/>
      <c r="BK29" s="260"/>
      <c r="BL29" s="260"/>
      <c r="BM29" s="260"/>
      <c r="BN29" s="260"/>
      <c r="BO29" s="260"/>
      <c r="BP29" s="260"/>
      <c r="BQ29" s="260"/>
      <c r="BR29" s="256"/>
      <c r="BS29" s="256"/>
      <c r="BT29" s="256"/>
      <c r="BU29" s="256"/>
      <c r="BV29" s="256"/>
      <c r="BW29" s="256"/>
      <c r="BX29" s="257"/>
      <c r="CA29" s="14" t="s">
        <v>297</v>
      </c>
      <c r="CB29" s="137"/>
      <c r="CC29" s="137"/>
      <c r="CD29" s="137"/>
    </row>
    <row r="30" spans="1:82" s="2" customFormat="1" ht="21.75" customHeight="1" x14ac:dyDescent="0.25">
      <c r="A30" s="410" t="s">
        <v>27</v>
      </c>
      <c r="B30" s="411"/>
      <c r="C30" s="411"/>
      <c r="D30" s="411"/>
      <c r="E30" s="411"/>
      <c r="F30" s="411"/>
      <c r="G30" s="411"/>
      <c r="H30" s="411"/>
      <c r="I30" s="411"/>
      <c r="J30" s="411"/>
      <c r="K30" s="411"/>
      <c r="L30" s="411"/>
      <c r="M30" s="411"/>
      <c r="N30" s="411"/>
      <c r="O30" s="411"/>
      <c r="P30" s="411"/>
      <c r="Q30" s="411"/>
      <c r="R30" s="411"/>
      <c r="S30" s="411"/>
      <c r="T30" s="411"/>
      <c r="U30" s="411"/>
      <c r="V30" s="411"/>
      <c r="W30" s="411"/>
      <c r="X30" s="411"/>
      <c r="Y30" s="411"/>
      <c r="Z30" s="411"/>
      <c r="AA30" s="411"/>
      <c r="AB30" s="411"/>
      <c r="AC30" s="411"/>
      <c r="AD30" s="411"/>
      <c r="AE30" s="412"/>
      <c r="AF30" s="408" t="s">
        <v>32</v>
      </c>
      <c r="AG30" s="409"/>
      <c r="AH30" s="409"/>
      <c r="AI30" s="409"/>
      <c r="AJ30" s="279"/>
      <c r="AK30" s="279"/>
      <c r="AL30" s="279"/>
      <c r="AM30" s="279"/>
      <c r="AN30" s="279"/>
      <c r="AO30" s="279"/>
      <c r="AP30" s="279"/>
      <c r="AQ30" s="279"/>
      <c r="AR30" s="279" t="s">
        <v>151</v>
      </c>
      <c r="AS30" s="279"/>
      <c r="AT30" s="279"/>
      <c r="AU30" s="279"/>
      <c r="AV30" s="279"/>
      <c r="AW30" s="419">
        <f>AW31+AW35+AW42+AW54</f>
        <v>9157700</v>
      </c>
      <c r="AX30" s="419"/>
      <c r="AY30" s="419"/>
      <c r="AZ30" s="419"/>
      <c r="BA30" s="419"/>
      <c r="BB30" s="419"/>
      <c r="BC30" s="419"/>
      <c r="BD30" s="419">
        <f t="shared" ref="BD30" si="0">BD31+BD35+BD42+BD54</f>
        <v>6036700</v>
      </c>
      <c r="BE30" s="419"/>
      <c r="BF30" s="419"/>
      <c r="BG30" s="419"/>
      <c r="BH30" s="419"/>
      <c r="BI30" s="419"/>
      <c r="BJ30" s="419"/>
      <c r="BK30" s="419">
        <f t="shared" ref="BK30" si="1">BK31+BK35+BK42+BK54</f>
        <v>6017600</v>
      </c>
      <c r="BL30" s="419"/>
      <c r="BM30" s="419"/>
      <c r="BN30" s="419"/>
      <c r="BO30" s="419"/>
      <c r="BP30" s="419"/>
      <c r="BQ30" s="419"/>
      <c r="BR30" s="420"/>
      <c r="BS30" s="420"/>
      <c r="BT30" s="420"/>
      <c r="BU30" s="420"/>
      <c r="BV30" s="420"/>
      <c r="BW30" s="420"/>
      <c r="BX30" s="421"/>
      <c r="CA30" s="11"/>
      <c r="CB30" s="138">
        <f>AW28+AW30-AW57</f>
        <v>0</v>
      </c>
      <c r="CC30" s="138">
        <f>BD28+BD30-BD57</f>
        <v>0</v>
      </c>
      <c r="CD30" s="138">
        <f>BK28+BK30-BK57</f>
        <v>0</v>
      </c>
    </row>
    <row r="31" spans="1:82" s="2" customFormat="1" ht="23.25" customHeight="1" x14ac:dyDescent="0.25">
      <c r="A31" s="405" t="s">
        <v>28</v>
      </c>
      <c r="B31" s="405"/>
      <c r="C31" s="405"/>
      <c r="D31" s="405"/>
      <c r="E31" s="405"/>
      <c r="F31" s="405"/>
      <c r="G31" s="405"/>
      <c r="H31" s="405"/>
      <c r="I31" s="405"/>
      <c r="J31" s="405"/>
      <c r="K31" s="405"/>
      <c r="L31" s="405"/>
      <c r="M31" s="405"/>
      <c r="N31" s="405"/>
      <c r="O31" s="405"/>
      <c r="P31" s="405"/>
      <c r="Q31" s="405"/>
      <c r="R31" s="405"/>
      <c r="S31" s="405"/>
      <c r="T31" s="405"/>
      <c r="U31" s="405"/>
      <c r="V31" s="405"/>
      <c r="W31" s="405"/>
      <c r="X31" s="405"/>
      <c r="Y31" s="405"/>
      <c r="Z31" s="405"/>
      <c r="AA31" s="405"/>
      <c r="AB31" s="405"/>
      <c r="AC31" s="405"/>
      <c r="AD31" s="405"/>
      <c r="AE31" s="406"/>
      <c r="AF31" s="306" t="s">
        <v>33</v>
      </c>
      <c r="AG31" s="288"/>
      <c r="AH31" s="288"/>
      <c r="AI31" s="289"/>
      <c r="AJ31" s="287" t="s">
        <v>35</v>
      </c>
      <c r="AK31" s="288"/>
      <c r="AL31" s="288"/>
      <c r="AM31" s="288"/>
      <c r="AN31" s="288"/>
      <c r="AO31" s="288"/>
      <c r="AP31" s="288"/>
      <c r="AQ31" s="289"/>
      <c r="AR31" s="287"/>
      <c r="AS31" s="288"/>
      <c r="AT31" s="288"/>
      <c r="AU31" s="288"/>
      <c r="AV31" s="289"/>
      <c r="AW31" s="295">
        <f>AW32+AW34</f>
        <v>0</v>
      </c>
      <c r="AX31" s="296"/>
      <c r="AY31" s="296"/>
      <c r="AZ31" s="296"/>
      <c r="BA31" s="296"/>
      <c r="BB31" s="296"/>
      <c r="BC31" s="297"/>
      <c r="BD31" s="295">
        <f t="shared" ref="BD31" si="2">BD32+BD34</f>
        <v>0</v>
      </c>
      <c r="BE31" s="296"/>
      <c r="BF31" s="296"/>
      <c r="BG31" s="296"/>
      <c r="BH31" s="296"/>
      <c r="BI31" s="296"/>
      <c r="BJ31" s="297"/>
      <c r="BK31" s="295">
        <f t="shared" ref="BK31" si="3">BK32+BK34</f>
        <v>0</v>
      </c>
      <c r="BL31" s="296"/>
      <c r="BM31" s="296"/>
      <c r="BN31" s="296"/>
      <c r="BO31" s="296"/>
      <c r="BP31" s="296"/>
      <c r="BQ31" s="297"/>
      <c r="BR31" s="303"/>
      <c r="BS31" s="304"/>
      <c r="BT31" s="304"/>
      <c r="BU31" s="304"/>
      <c r="BV31" s="304"/>
      <c r="BW31" s="304"/>
      <c r="BX31" s="305"/>
      <c r="CA31" s="11">
        <v>2</v>
      </c>
      <c r="CB31" s="137"/>
      <c r="CC31" s="137"/>
      <c r="CD31" s="137"/>
    </row>
    <row r="32" spans="1:82" s="2" customFormat="1" x14ac:dyDescent="0.25">
      <c r="A32" s="429" t="s">
        <v>29</v>
      </c>
      <c r="B32" s="430"/>
      <c r="C32" s="430"/>
      <c r="D32" s="430"/>
      <c r="E32" s="430"/>
      <c r="F32" s="430"/>
      <c r="G32" s="430"/>
      <c r="H32" s="430"/>
      <c r="I32" s="430"/>
      <c r="J32" s="430"/>
      <c r="K32" s="430"/>
      <c r="L32" s="430"/>
      <c r="M32" s="430"/>
      <c r="N32" s="430"/>
      <c r="O32" s="430"/>
      <c r="P32" s="430"/>
      <c r="Q32" s="430"/>
      <c r="R32" s="430"/>
      <c r="S32" s="430"/>
      <c r="T32" s="430"/>
      <c r="U32" s="430"/>
      <c r="V32" s="430"/>
      <c r="W32" s="430"/>
      <c r="X32" s="430"/>
      <c r="Y32" s="430"/>
      <c r="Z32" s="430"/>
      <c r="AA32" s="430"/>
      <c r="AB32" s="430"/>
      <c r="AC32" s="430"/>
      <c r="AD32" s="430"/>
      <c r="AE32" s="431"/>
      <c r="AF32" s="310" t="s">
        <v>60</v>
      </c>
      <c r="AG32" s="311"/>
      <c r="AH32" s="311"/>
      <c r="AI32" s="312"/>
      <c r="AJ32" s="427"/>
      <c r="AK32" s="311"/>
      <c r="AL32" s="311"/>
      <c r="AM32" s="311"/>
      <c r="AN32" s="311"/>
      <c r="AO32" s="311"/>
      <c r="AP32" s="311"/>
      <c r="AQ32" s="312"/>
      <c r="AR32" s="427"/>
      <c r="AS32" s="311"/>
      <c r="AT32" s="311"/>
      <c r="AU32" s="311"/>
      <c r="AV32" s="312"/>
      <c r="AW32" s="298"/>
      <c r="AX32" s="299"/>
      <c r="AY32" s="299"/>
      <c r="AZ32" s="299"/>
      <c r="BA32" s="299"/>
      <c r="BB32" s="299"/>
      <c r="BC32" s="300"/>
      <c r="BD32" s="298"/>
      <c r="BE32" s="299"/>
      <c r="BF32" s="299"/>
      <c r="BG32" s="299"/>
      <c r="BH32" s="299"/>
      <c r="BI32" s="299"/>
      <c r="BJ32" s="300"/>
      <c r="BK32" s="298"/>
      <c r="BL32" s="299"/>
      <c r="BM32" s="299"/>
      <c r="BN32" s="299"/>
      <c r="BO32" s="299"/>
      <c r="BP32" s="299"/>
      <c r="BQ32" s="300"/>
      <c r="BR32" s="307"/>
      <c r="BS32" s="308"/>
      <c r="BT32" s="308"/>
      <c r="BU32" s="308"/>
      <c r="BV32" s="308"/>
      <c r="BW32" s="308"/>
      <c r="BX32" s="309"/>
      <c r="CA32" s="11"/>
      <c r="CB32" s="137"/>
      <c r="CC32" s="137"/>
      <c r="CD32" s="137"/>
    </row>
    <row r="33" spans="1:82" s="2" customFormat="1" x14ac:dyDescent="0.25">
      <c r="A33" s="356" t="s">
        <v>293</v>
      </c>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7"/>
      <c r="AF33" s="424"/>
      <c r="AG33" s="425"/>
      <c r="AH33" s="425"/>
      <c r="AI33" s="426"/>
      <c r="AJ33" s="428"/>
      <c r="AK33" s="425"/>
      <c r="AL33" s="425"/>
      <c r="AM33" s="425"/>
      <c r="AN33" s="425"/>
      <c r="AO33" s="425"/>
      <c r="AP33" s="425"/>
      <c r="AQ33" s="426"/>
      <c r="AR33" s="428"/>
      <c r="AS33" s="425"/>
      <c r="AT33" s="425"/>
      <c r="AU33" s="425"/>
      <c r="AV33" s="426"/>
      <c r="AW33" s="344"/>
      <c r="AX33" s="345"/>
      <c r="AY33" s="345"/>
      <c r="AZ33" s="345"/>
      <c r="BA33" s="345"/>
      <c r="BB33" s="345"/>
      <c r="BC33" s="346"/>
      <c r="BD33" s="344"/>
      <c r="BE33" s="345"/>
      <c r="BF33" s="345"/>
      <c r="BG33" s="345"/>
      <c r="BH33" s="345"/>
      <c r="BI33" s="345"/>
      <c r="BJ33" s="346"/>
      <c r="BK33" s="344"/>
      <c r="BL33" s="345"/>
      <c r="BM33" s="345"/>
      <c r="BN33" s="345"/>
      <c r="BO33" s="345"/>
      <c r="BP33" s="345"/>
      <c r="BQ33" s="346"/>
      <c r="BR33" s="353"/>
      <c r="BS33" s="354"/>
      <c r="BT33" s="354"/>
      <c r="BU33" s="354"/>
      <c r="BV33" s="354"/>
      <c r="BW33" s="354"/>
      <c r="BX33" s="355"/>
      <c r="CA33" s="11"/>
      <c r="CB33" s="137"/>
      <c r="CC33" s="137"/>
      <c r="CD33" s="137"/>
    </row>
    <row r="34" spans="1:82" s="2" customFormat="1" x14ac:dyDescent="0.25">
      <c r="A34" s="356" t="s">
        <v>295</v>
      </c>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7"/>
      <c r="AF34" s="306" t="s">
        <v>316</v>
      </c>
      <c r="AG34" s="288"/>
      <c r="AH34" s="288"/>
      <c r="AI34" s="289"/>
      <c r="AJ34" s="158"/>
      <c r="AK34" s="159"/>
      <c r="AL34" s="159"/>
      <c r="AM34" s="159"/>
      <c r="AN34" s="159"/>
      <c r="AO34" s="159"/>
      <c r="AP34" s="159"/>
      <c r="AQ34" s="160"/>
      <c r="AR34" s="158"/>
      <c r="AS34" s="159"/>
      <c r="AT34" s="159"/>
      <c r="AU34" s="159"/>
      <c r="AV34" s="160"/>
      <c r="AW34" s="295"/>
      <c r="AX34" s="296"/>
      <c r="AY34" s="296"/>
      <c r="AZ34" s="296"/>
      <c r="BA34" s="296"/>
      <c r="BB34" s="296"/>
      <c r="BC34" s="297"/>
      <c r="BD34" s="161"/>
      <c r="BE34" s="162"/>
      <c r="BF34" s="162"/>
      <c r="BG34" s="162"/>
      <c r="BH34" s="162"/>
      <c r="BI34" s="162"/>
      <c r="BJ34" s="163"/>
      <c r="BK34" s="161"/>
      <c r="BL34" s="162"/>
      <c r="BM34" s="162"/>
      <c r="BN34" s="162"/>
      <c r="BO34" s="162"/>
      <c r="BP34" s="162"/>
      <c r="BQ34" s="163"/>
      <c r="BR34" s="164"/>
      <c r="BS34" s="165"/>
      <c r="BT34" s="165"/>
      <c r="BU34" s="165"/>
      <c r="BV34" s="165"/>
      <c r="BW34" s="165"/>
      <c r="BX34" s="166"/>
      <c r="CA34" s="11"/>
      <c r="CB34" s="137"/>
      <c r="CC34" s="137"/>
      <c r="CD34" s="137"/>
    </row>
    <row r="35" spans="1:82" s="2" customFormat="1" x14ac:dyDescent="0.25">
      <c r="A35" s="422" t="s">
        <v>36</v>
      </c>
      <c r="B35" s="422"/>
      <c r="C35" s="422"/>
      <c r="D35" s="422"/>
      <c r="E35" s="422"/>
      <c r="F35" s="422"/>
      <c r="G35" s="422"/>
      <c r="H35" s="422"/>
      <c r="I35" s="422"/>
      <c r="J35" s="422"/>
      <c r="K35" s="422"/>
      <c r="L35" s="422"/>
      <c r="M35" s="422"/>
      <c r="N35" s="422"/>
      <c r="O35" s="422"/>
      <c r="P35" s="422"/>
      <c r="Q35" s="422"/>
      <c r="R35" s="422"/>
      <c r="S35" s="422"/>
      <c r="T35" s="422"/>
      <c r="U35" s="422"/>
      <c r="V35" s="422"/>
      <c r="W35" s="422"/>
      <c r="X35" s="422"/>
      <c r="Y35" s="422"/>
      <c r="Z35" s="422"/>
      <c r="AA35" s="422"/>
      <c r="AB35" s="422"/>
      <c r="AC35" s="422"/>
      <c r="AD35" s="422"/>
      <c r="AE35" s="423"/>
      <c r="AF35" s="278" t="s">
        <v>38</v>
      </c>
      <c r="AG35" s="264"/>
      <c r="AH35" s="264"/>
      <c r="AI35" s="264"/>
      <c r="AJ35" s="264" t="s">
        <v>37</v>
      </c>
      <c r="AK35" s="264"/>
      <c r="AL35" s="264"/>
      <c r="AM35" s="264"/>
      <c r="AN35" s="264"/>
      <c r="AO35" s="264"/>
      <c r="AP35" s="264"/>
      <c r="AQ35" s="264"/>
      <c r="AR35" s="264"/>
      <c r="AS35" s="264"/>
      <c r="AT35" s="264"/>
      <c r="AU35" s="264"/>
      <c r="AV35" s="264"/>
      <c r="AW35" s="260">
        <f>AW36+AW38</f>
        <v>8515200</v>
      </c>
      <c r="AX35" s="260"/>
      <c r="AY35" s="260"/>
      <c r="AZ35" s="260"/>
      <c r="BA35" s="260"/>
      <c r="BB35" s="260"/>
      <c r="BC35" s="260"/>
      <c r="BD35" s="260">
        <f t="shared" ref="BD35" si="4">BD36+BD38</f>
        <v>6036700</v>
      </c>
      <c r="BE35" s="260"/>
      <c r="BF35" s="260"/>
      <c r="BG35" s="260"/>
      <c r="BH35" s="260"/>
      <c r="BI35" s="260"/>
      <c r="BJ35" s="260"/>
      <c r="BK35" s="260">
        <f t="shared" ref="BK35" si="5">BK36+BK38</f>
        <v>6017600</v>
      </c>
      <c r="BL35" s="260"/>
      <c r="BM35" s="260"/>
      <c r="BN35" s="260"/>
      <c r="BO35" s="260"/>
      <c r="BP35" s="260"/>
      <c r="BQ35" s="260"/>
      <c r="BR35" s="256"/>
      <c r="BS35" s="256"/>
      <c r="BT35" s="256"/>
      <c r="BU35" s="256"/>
      <c r="BV35" s="256"/>
      <c r="BW35" s="256"/>
      <c r="BX35" s="257"/>
      <c r="CA35" s="11" t="s">
        <v>318</v>
      </c>
      <c r="CB35" s="137"/>
      <c r="CC35" s="137"/>
      <c r="CD35" s="137"/>
    </row>
    <row r="36" spans="1:82" s="2" customFormat="1" ht="48.75" customHeight="1" x14ac:dyDescent="0.25">
      <c r="A36" s="293" t="s">
        <v>61</v>
      </c>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4"/>
      <c r="AF36" s="278" t="s">
        <v>39</v>
      </c>
      <c r="AG36" s="264"/>
      <c r="AH36" s="264"/>
      <c r="AI36" s="264"/>
      <c r="AJ36" s="264" t="s">
        <v>37</v>
      </c>
      <c r="AK36" s="264"/>
      <c r="AL36" s="264"/>
      <c r="AM36" s="264"/>
      <c r="AN36" s="264"/>
      <c r="AO36" s="264"/>
      <c r="AP36" s="264"/>
      <c r="AQ36" s="264"/>
      <c r="AR36" s="264" t="s">
        <v>90</v>
      </c>
      <c r="AS36" s="264"/>
      <c r="AT36" s="264"/>
      <c r="AU36" s="264"/>
      <c r="AV36" s="264"/>
      <c r="AW36" s="260">
        <v>8015200</v>
      </c>
      <c r="AX36" s="260"/>
      <c r="AY36" s="260"/>
      <c r="AZ36" s="260"/>
      <c r="BA36" s="260"/>
      <c r="BB36" s="260"/>
      <c r="BC36" s="260"/>
      <c r="BD36" s="260">
        <v>6036700</v>
      </c>
      <c r="BE36" s="260"/>
      <c r="BF36" s="260"/>
      <c r="BG36" s="260"/>
      <c r="BH36" s="260"/>
      <c r="BI36" s="260"/>
      <c r="BJ36" s="260"/>
      <c r="BK36" s="260">
        <v>6017600</v>
      </c>
      <c r="BL36" s="260"/>
      <c r="BM36" s="260"/>
      <c r="BN36" s="260"/>
      <c r="BO36" s="260"/>
      <c r="BP36" s="260"/>
      <c r="BQ36" s="260"/>
      <c r="BR36" s="256"/>
      <c r="BS36" s="256"/>
      <c r="BT36" s="256"/>
      <c r="BU36" s="256"/>
      <c r="BV36" s="256"/>
      <c r="BW36" s="256"/>
      <c r="BX36" s="257"/>
      <c r="CA36" s="11">
        <v>4</v>
      </c>
      <c r="CC36" s="137"/>
      <c r="CD36" s="137"/>
    </row>
    <row r="37" spans="1:82" s="2" customFormat="1" ht="36" hidden="1" customHeight="1" x14ac:dyDescent="0.25">
      <c r="A37" s="301" t="s">
        <v>63</v>
      </c>
      <c r="B37" s="301"/>
      <c r="C37" s="301"/>
      <c r="D37" s="301"/>
      <c r="E37" s="301"/>
      <c r="F37" s="301"/>
      <c r="G37" s="301"/>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2"/>
      <c r="AF37" s="278" t="s">
        <v>40</v>
      </c>
      <c r="AG37" s="264"/>
      <c r="AH37" s="264"/>
      <c r="AI37" s="264"/>
      <c r="AJ37" s="264" t="s">
        <v>37</v>
      </c>
      <c r="AK37" s="264"/>
      <c r="AL37" s="264"/>
      <c r="AM37" s="264"/>
      <c r="AN37" s="264"/>
      <c r="AO37" s="264"/>
      <c r="AP37" s="264"/>
      <c r="AQ37" s="264"/>
      <c r="AR37" s="264"/>
      <c r="AS37" s="264"/>
      <c r="AT37" s="264"/>
      <c r="AU37" s="264"/>
      <c r="AV37" s="264"/>
      <c r="AW37" s="260"/>
      <c r="AX37" s="260"/>
      <c r="AY37" s="260"/>
      <c r="AZ37" s="260"/>
      <c r="BA37" s="260"/>
      <c r="BB37" s="260"/>
      <c r="BC37" s="260"/>
      <c r="BD37" s="260"/>
      <c r="BE37" s="260"/>
      <c r="BF37" s="260"/>
      <c r="BG37" s="260"/>
      <c r="BH37" s="260"/>
      <c r="BI37" s="260"/>
      <c r="BJ37" s="260"/>
      <c r="BK37" s="260"/>
      <c r="BL37" s="260"/>
      <c r="BM37" s="260"/>
      <c r="BN37" s="260"/>
      <c r="BO37" s="260"/>
      <c r="BP37" s="260"/>
      <c r="BQ37" s="260"/>
      <c r="BR37" s="256"/>
      <c r="BS37" s="256"/>
      <c r="BT37" s="256"/>
      <c r="BU37" s="256"/>
      <c r="BV37" s="256"/>
      <c r="BW37" s="256"/>
      <c r="BX37" s="257"/>
      <c r="CA37" s="11"/>
      <c r="CB37" s="137"/>
      <c r="CC37" s="137"/>
      <c r="CD37" s="137"/>
    </row>
    <row r="38" spans="1:82" s="2" customFormat="1" x14ac:dyDescent="0.25">
      <c r="A38" s="356" t="s">
        <v>292</v>
      </c>
      <c r="B38" s="356"/>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7"/>
      <c r="AF38" s="306" t="s">
        <v>317</v>
      </c>
      <c r="AG38" s="288"/>
      <c r="AH38" s="288"/>
      <c r="AI38" s="289"/>
      <c r="AJ38" s="287" t="s">
        <v>37</v>
      </c>
      <c r="AK38" s="288"/>
      <c r="AL38" s="288"/>
      <c r="AM38" s="288"/>
      <c r="AN38" s="288"/>
      <c r="AO38" s="288"/>
      <c r="AP38" s="288"/>
      <c r="AQ38" s="289"/>
      <c r="AR38" s="287"/>
      <c r="AS38" s="288"/>
      <c r="AT38" s="288"/>
      <c r="AU38" s="288"/>
      <c r="AV38" s="289"/>
      <c r="AW38" s="295">
        <v>500000</v>
      </c>
      <c r="AX38" s="296"/>
      <c r="AY38" s="296"/>
      <c r="AZ38" s="296"/>
      <c r="BA38" s="296"/>
      <c r="BB38" s="296"/>
      <c r="BC38" s="297"/>
      <c r="BD38" s="295">
        <v>0</v>
      </c>
      <c r="BE38" s="296"/>
      <c r="BF38" s="296"/>
      <c r="BG38" s="296"/>
      <c r="BH38" s="296"/>
      <c r="BI38" s="296"/>
      <c r="BJ38" s="297"/>
      <c r="BK38" s="295">
        <v>0</v>
      </c>
      <c r="BL38" s="296"/>
      <c r="BM38" s="296"/>
      <c r="BN38" s="296"/>
      <c r="BO38" s="296"/>
      <c r="BP38" s="296"/>
      <c r="BQ38" s="297"/>
      <c r="BR38" s="303"/>
      <c r="BS38" s="304"/>
      <c r="BT38" s="304"/>
      <c r="BU38" s="304"/>
      <c r="BV38" s="304"/>
      <c r="BW38" s="304"/>
      <c r="BX38" s="305"/>
      <c r="CA38" s="11">
        <v>2</v>
      </c>
      <c r="CB38" s="137"/>
      <c r="CC38" s="137"/>
      <c r="CD38" s="137"/>
    </row>
    <row r="39" spans="1:82" s="2" customFormat="1" hidden="1" x14ac:dyDescent="0.25">
      <c r="A39" s="432" t="s">
        <v>65</v>
      </c>
      <c r="B39" s="432"/>
      <c r="C39" s="432"/>
      <c r="D39" s="432"/>
      <c r="E39" s="432"/>
      <c r="F39" s="432"/>
      <c r="G39" s="432"/>
      <c r="H39" s="432"/>
      <c r="I39" s="432"/>
      <c r="J39" s="432"/>
      <c r="K39" s="432"/>
      <c r="L39" s="432"/>
      <c r="M39" s="432"/>
      <c r="N39" s="432"/>
      <c r="O39" s="432"/>
      <c r="P39" s="432"/>
      <c r="Q39" s="432"/>
      <c r="R39" s="432"/>
      <c r="S39" s="432"/>
      <c r="T39" s="432"/>
      <c r="U39" s="432"/>
      <c r="V39" s="432"/>
      <c r="W39" s="432"/>
      <c r="X39" s="432"/>
      <c r="Y39" s="432"/>
      <c r="Z39" s="432"/>
      <c r="AA39" s="432"/>
      <c r="AB39" s="432"/>
      <c r="AC39" s="432"/>
      <c r="AD39" s="432"/>
      <c r="AE39" s="433"/>
      <c r="AF39" s="306" t="s">
        <v>41</v>
      </c>
      <c r="AG39" s="288"/>
      <c r="AH39" s="288"/>
      <c r="AI39" s="289"/>
      <c r="AJ39" s="287" t="s">
        <v>64</v>
      </c>
      <c r="AK39" s="288"/>
      <c r="AL39" s="288"/>
      <c r="AM39" s="288"/>
      <c r="AN39" s="288"/>
      <c r="AO39" s="288"/>
      <c r="AP39" s="288"/>
      <c r="AQ39" s="289"/>
      <c r="AR39" s="287"/>
      <c r="AS39" s="288"/>
      <c r="AT39" s="288"/>
      <c r="AU39" s="288"/>
      <c r="AV39" s="289"/>
      <c r="AW39" s="260"/>
      <c r="AX39" s="260"/>
      <c r="AY39" s="260"/>
      <c r="AZ39" s="260"/>
      <c r="BA39" s="260"/>
      <c r="BB39" s="260"/>
      <c r="BC39" s="260"/>
      <c r="BD39" s="260"/>
      <c r="BE39" s="260"/>
      <c r="BF39" s="260"/>
      <c r="BG39" s="260"/>
      <c r="BH39" s="260"/>
      <c r="BI39" s="260"/>
      <c r="BJ39" s="260"/>
      <c r="BK39" s="260"/>
      <c r="BL39" s="260"/>
      <c r="BM39" s="260"/>
      <c r="BN39" s="260"/>
      <c r="BO39" s="260"/>
      <c r="BP39" s="260"/>
      <c r="BQ39" s="260"/>
      <c r="BR39" s="256"/>
      <c r="BS39" s="256"/>
      <c r="BT39" s="256"/>
      <c r="BU39" s="256"/>
      <c r="BV39" s="256"/>
      <c r="BW39" s="256"/>
      <c r="BX39" s="257"/>
      <c r="CA39" s="11"/>
      <c r="CB39" s="137"/>
      <c r="CC39" s="137"/>
      <c r="CD39" s="137"/>
    </row>
    <row r="40" spans="1:82" s="2" customFormat="1" hidden="1" x14ac:dyDescent="0.25">
      <c r="A40" s="466" t="s">
        <v>29</v>
      </c>
      <c r="B40" s="467"/>
      <c r="C40" s="467"/>
      <c r="D40" s="467"/>
      <c r="E40" s="467"/>
      <c r="F40" s="467"/>
      <c r="G40" s="467"/>
      <c r="H40" s="467"/>
      <c r="I40" s="467"/>
      <c r="J40" s="467"/>
      <c r="K40" s="467"/>
      <c r="L40" s="467"/>
      <c r="M40" s="467"/>
      <c r="N40" s="467"/>
      <c r="O40" s="467"/>
      <c r="P40" s="467"/>
      <c r="Q40" s="467"/>
      <c r="R40" s="467"/>
      <c r="S40" s="467"/>
      <c r="T40" s="467"/>
      <c r="U40" s="467"/>
      <c r="V40" s="467"/>
      <c r="W40" s="467"/>
      <c r="X40" s="467"/>
      <c r="Y40" s="467"/>
      <c r="Z40" s="467"/>
      <c r="AA40" s="467"/>
      <c r="AB40" s="467"/>
      <c r="AC40" s="467"/>
      <c r="AD40" s="467"/>
      <c r="AE40" s="468"/>
      <c r="AF40" s="310" t="s">
        <v>42</v>
      </c>
      <c r="AG40" s="311"/>
      <c r="AH40" s="311"/>
      <c r="AI40" s="312"/>
      <c r="AJ40" s="427" t="s">
        <v>64</v>
      </c>
      <c r="AK40" s="311"/>
      <c r="AL40" s="311"/>
      <c r="AM40" s="311"/>
      <c r="AN40" s="311"/>
      <c r="AO40" s="311"/>
      <c r="AP40" s="311"/>
      <c r="AQ40" s="312"/>
      <c r="AR40" s="427"/>
      <c r="AS40" s="311"/>
      <c r="AT40" s="311"/>
      <c r="AU40" s="311"/>
      <c r="AV40" s="312"/>
      <c r="AW40" s="298"/>
      <c r="AX40" s="299"/>
      <c r="AY40" s="299"/>
      <c r="AZ40" s="299"/>
      <c r="BA40" s="299"/>
      <c r="BB40" s="299"/>
      <c r="BC40" s="300"/>
      <c r="BD40" s="298"/>
      <c r="BE40" s="299"/>
      <c r="BF40" s="299"/>
      <c r="BG40" s="299"/>
      <c r="BH40" s="299"/>
      <c r="BI40" s="299"/>
      <c r="BJ40" s="300"/>
      <c r="BK40" s="298"/>
      <c r="BL40" s="299"/>
      <c r="BM40" s="299"/>
      <c r="BN40" s="299"/>
      <c r="BO40" s="299"/>
      <c r="BP40" s="299"/>
      <c r="BQ40" s="300"/>
      <c r="BR40" s="307"/>
      <c r="BS40" s="308"/>
      <c r="BT40" s="308"/>
      <c r="BU40" s="308"/>
      <c r="BV40" s="308"/>
      <c r="BW40" s="308"/>
      <c r="BX40" s="309"/>
      <c r="CA40" s="11"/>
      <c r="CB40" s="137"/>
      <c r="CC40" s="137"/>
      <c r="CD40" s="137"/>
    </row>
    <row r="41" spans="1:82" s="2" customFormat="1" hidden="1" x14ac:dyDescent="0.25">
      <c r="A41" s="356"/>
      <c r="B41" s="356"/>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7"/>
      <c r="AF41" s="424"/>
      <c r="AG41" s="425"/>
      <c r="AH41" s="425"/>
      <c r="AI41" s="426"/>
      <c r="AJ41" s="428"/>
      <c r="AK41" s="425"/>
      <c r="AL41" s="425"/>
      <c r="AM41" s="425"/>
      <c r="AN41" s="425"/>
      <c r="AO41" s="425"/>
      <c r="AP41" s="425"/>
      <c r="AQ41" s="426"/>
      <c r="AR41" s="428"/>
      <c r="AS41" s="425"/>
      <c r="AT41" s="425"/>
      <c r="AU41" s="425"/>
      <c r="AV41" s="426"/>
      <c r="AW41" s="344"/>
      <c r="AX41" s="345"/>
      <c r="AY41" s="345"/>
      <c r="AZ41" s="345"/>
      <c r="BA41" s="345"/>
      <c r="BB41" s="345"/>
      <c r="BC41" s="346"/>
      <c r="BD41" s="344"/>
      <c r="BE41" s="345"/>
      <c r="BF41" s="345"/>
      <c r="BG41" s="345"/>
      <c r="BH41" s="345"/>
      <c r="BI41" s="345"/>
      <c r="BJ41" s="346"/>
      <c r="BK41" s="344"/>
      <c r="BL41" s="345"/>
      <c r="BM41" s="345"/>
      <c r="BN41" s="345"/>
      <c r="BO41" s="345"/>
      <c r="BP41" s="345"/>
      <c r="BQ41" s="346"/>
      <c r="BR41" s="353"/>
      <c r="BS41" s="354"/>
      <c r="BT41" s="354"/>
      <c r="BU41" s="354"/>
      <c r="BV41" s="354"/>
      <c r="BW41" s="354"/>
      <c r="BX41" s="355"/>
      <c r="CA41" s="11"/>
      <c r="CB41" s="137"/>
      <c r="CC41" s="137"/>
      <c r="CD41" s="137"/>
    </row>
    <row r="42" spans="1:82" s="2" customFormat="1" x14ac:dyDescent="0.25">
      <c r="A42" s="327" t="s">
        <v>66</v>
      </c>
      <c r="B42" s="328"/>
      <c r="C42" s="328"/>
      <c r="D42" s="328"/>
      <c r="E42" s="328"/>
      <c r="F42" s="328"/>
      <c r="G42" s="328"/>
      <c r="H42" s="328"/>
      <c r="I42" s="328"/>
      <c r="J42" s="328"/>
      <c r="K42" s="328"/>
      <c r="L42" s="328"/>
      <c r="M42" s="328"/>
      <c r="N42" s="328"/>
      <c r="O42" s="328"/>
      <c r="P42" s="328"/>
      <c r="Q42" s="328"/>
      <c r="R42" s="328"/>
      <c r="S42" s="328"/>
      <c r="T42" s="328"/>
      <c r="U42" s="328"/>
      <c r="V42" s="328"/>
      <c r="W42" s="328"/>
      <c r="X42" s="328"/>
      <c r="Y42" s="328"/>
      <c r="Z42" s="328"/>
      <c r="AA42" s="328"/>
      <c r="AB42" s="328"/>
      <c r="AC42" s="328"/>
      <c r="AD42" s="328"/>
      <c r="AE42" s="329"/>
      <c r="AF42" s="278" t="s">
        <v>43</v>
      </c>
      <c r="AG42" s="264"/>
      <c r="AH42" s="264"/>
      <c r="AI42" s="264"/>
      <c r="AJ42" s="287" t="s">
        <v>68</v>
      </c>
      <c r="AK42" s="288"/>
      <c r="AL42" s="288"/>
      <c r="AM42" s="288"/>
      <c r="AN42" s="288"/>
      <c r="AO42" s="288"/>
      <c r="AP42" s="288"/>
      <c r="AQ42" s="289"/>
      <c r="AR42" s="264"/>
      <c r="AS42" s="264"/>
      <c r="AT42" s="264"/>
      <c r="AU42" s="264"/>
      <c r="AV42" s="264"/>
      <c r="AW42" s="260">
        <v>642500</v>
      </c>
      <c r="AX42" s="260"/>
      <c r="AY42" s="260"/>
      <c r="AZ42" s="260"/>
      <c r="BA42" s="260"/>
      <c r="BB42" s="260"/>
      <c r="BC42" s="260"/>
      <c r="BD42" s="260">
        <v>0</v>
      </c>
      <c r="BE42" s="260"/>
      <c r="BF42" s="260"/>
      <c r="BG42" s="260"/>
      <c r="BH42" s="260"/>
      <c r="BI42" s="260"/>
      <c r="BJ42" s="260"/>
      <c r="BK42" s="260">
        <f>BK43+BK45</f>
        <v>0</v>
      </c>
      <c r="BL42" s="260"/>
      <c r="BM42" s="260"/>
      <c r="BN42" s="260"/>
      <c r="BO42" s="260"/>
      <c r="BP42" s="260"/>
      <c r="BQ42" s="260"/>
      <c r="BR42" s="256"/>
      <c r="BS42" s="256"/>
      <c r="BT42" s="256"/>
      <c r="BU42" s="256"/>
      <c r="BV42" s="256"/>
      <c r="BW42" s="256"/>
      <c r="BX42" s="257"/>
      <c r="CA42" s="11">
        <v>5</v>
      </c>
      <c r="CB42" s="137"/>
      <c r="CC42" s="137"/>
      <c r="CD42" s="137"/>
    </row>
    <row r="43" spans="1:82" s="2" customFormat="1" x14ac:dyDescent="0.25">
      <c r="A43" s="429" t="s">
        <v>29</v>
      </c>
      <c r="B43" s="430"/>
      <c r="C43" s="430"/>
      <c r="D43" s="430"/>
      <c r="E43" s="430"/>
      <c r="F43" s="430"/>
      <c r="G43" s="430"/>
      <c r="H43" s="430"/>
      <c r="I43" s="430"/>
      <c r="J43" s="430"/>
      <c r="K43" s="430"/>
      <c r="L43" s="430"/>
      <c r="M43" s="430"/>
      <c r="N43" s="430"/>
      <c r="O43" s="430"/>
      <c r="P43" s="430"/>
      <c r="Q43" s="430"/>
      <c r="R43" s="430"/>
      <c r="S43" s="430"/>
      <c r="T43" s="430"/>
      <c r="U43" s="430"/>
      <c r="V43" s="430"/>
      <c r="W43" s="430"/>
      <c r="X43" s="430"/>
      <c r="Y43" s="430"/>
      <c r="Z43" s="430"/>
      <c r="AA43" s="430"/>
      <c r="AB43" s="430"/>
      <c r="AC43" s="430"/>
      <c r="AD43" s="430"/>
      <c r="AE43" s="431"/>
      <c r="AF43" s="310" t="s">
        <v>217</v>
      </c>
      <c r="AG43" s="311"/>
      <c r="AH43" s="311"/>
      <c r="AI43" s="312"/>
      <c r="AJ43" s="427" t="s">
        <v>68</v>
      </c>
      <c r="AK43" s="311"/>
      <c r="AL43" s="311"/>
      <c r="AM43" s="311"/>
      <c r="AN43" s="311"/>
      <c r="AO43" s="311"/>
      <c r="AP43" s="311"/>
      <c r="AQ43" s="312"/>
      <c r="AR43" s="427"/>
      <c r="AS43" s="311"/>
      <c r="AT43" s="311"/>
      <c r="AU43" s="311"/>
      <c r="AV43" s="312"/>
      <c r="AW43" s="298"/>
      <c r="AX43" s="299"/>
      <c r="AY43" s="299"/>
      <c r="AZ43" s="299"/>
      <c r="BA43" s="299"/>
      <c r="BB43" s="299"/>
      <c r="BC43" s="300"/>
      <c r="BD43" s="298"/>
      <c r="BE43" s="299"/>
      <c r="BF43" s="299"/>
      <c r="BG43" s="299"/>
      <c r="BH43" s="299"/>
      <c r="BI43" s="299"/>
      <c r="BJ43" s="300"/>
      <c r="BK43" s="298"/>
      <c r="BL43" s="299"/>
      <c r="BM43" s="299"/>
      <c r="BN43" s="299"/>
      <c r="BO43" s="299"/>
      <c r="BP43" s="299"/>
      <c r="BQ43" s="300"/>
      <c r="BR43" s="307"/>
      <c r="BS43" s="308"/>
      <c r="BT43" s="308"/>
      <c r="BU43" s="308"/>
      <c r="BV43" s="308"/>
      <c r="BW43" s="308"/>
      <c r="BX43" s="309"/>
      <c r="CA43" s="11"/>
      <c r="CB43" s="137"/>
      <c r="CC43" s="137"/>
      <c r="CD43" s="137"/>
    </row>
    <row r="44" spans="1:82" s="2" customFormat="1" x14ac:dyDescent="0.25">
      <c r="A44" s="356" t="s">
        <v>216</v>
      </c>
      <c r="B44" s="356"/>
      <c r="C44" s="356"/>
      <c r="D44" s="356"/>
      <c r="E44" s="356"/>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7"/>
      <c r="AF44" s="424"/>
      <c r="AG44" s="425"/>
      <c r="AH44" s="425"/>
      <c r="AI44" s="426"/>
      <c r="AJ44" s="428"/>
      <c r="AK44" s="425"/>
      <c r="AL44" s="425"/>
      <c r="AM44" s="425"/>
      <c r="AN44" s="425"/>
      <c r="AO44" s="425"/>
      <c r="AP44" s="425"/>
      <c r="AQ44" s="426"/>
      <c r="AR44" s="428"/>
      <c r="AS44" s="425"/>
      <c r="AT44" s="425"/>
      <c r="AU44" s="425"/>
      <c r="AV44" s="426"/>
      <c r="AW44" s="344"/>
      <c r="AX44" s="345"/>
      <c r="AY44" s="345"/>
      <c r="AZ44" s="345"/>
      <c r="BA44" s="345"/>
      <c r="BB44" s="345"/>
      <c r="BC44" s="346"/>
      <c r="BD44" s="344"/>
      <c r="BE44" s="345"/>
      <c r="BF44" s="345"/>
      <c r="BG44" s="345"/>
      <c r="BH44" s="345"/>
      <c r="BI44" s="345"/>
      <c r="BJ44" s="346"/>
      <c r="BK44" s="344"/>
      <c r="BL44" s="345"/>
      <c r="BM44" s="345"/>
      <c r="BN44" s="345"/>
      <c r="BO44" s="345"/>
      <c r="BP44" s="345"/>
      <c r="BQ44" s="346"/>
      <c r="BR44" s="353"/>
      <c r="BS44" s="354"/>
      <c r="BT44" s="354"/>
      <c r="BU44" s="354"/>
      <c r="BV44" s="354"/>
      <c r="BW44" s="354"/>
      <c r="BX44" s="355"/>
      <c r="CA44" s="11"/>
      <c r="CB44" s="137"/>
      <c r="CC44" s="137"/>
      <c r="CD44" s="137"/>
    </row>
    <row r="45" spans="1:82" s="2" customFormat="1" x14ac:dyDescent="0.25">
      <c r="A45" s="469" t="s">
        <v>218</v>
      </c>
      <c r="B45" s="469"/>
      <c r="C45" s="469"/>
      <c r="D45" s="469"/>
      <c r="E45" s="469"/>
      <c r="F45" s="469"/>
      <c r="G45" s="469"/>
      <c r="H45" s="469"/>
      <c r="I45" s="469"/>
      <c r="J45" s="469"/>
      <c r="K45" s="469"/>
      <c r="L45" s="469"/>
      <c r="M45" s="469"/>
      <c r="N45" s="469"/>
      <c r="O45" s="469"/>
      <c r="P45" s="469"/>
      <c r="Q45" s="469"/>
      <c r="R45" s="469"/>
      <c r="S45" s="469"/>
      <c r="T45" s="469"/>
      <c r="U45" s="469"/>
      <c r="V45" s="469"/>
      <c r="W45" s="469"/>
      <c r="X45" s="469"/>
      <c r="Y45" s="469"/>
      <c r="Z45" s="469"/>
      <c r="AA45" s="469"/>
      <c r="AB45" s="469"/>
      <c r="AC45" s="469"/>
      <c r="AD45" s="469"/>
      <c r="AE45" s="470"/>
      <c r="AF45" s="306" t="s">
        <v>219</v>
      </c>
      <c r="AG45" s="288"/>
      <c r="AH45" s="288"/>
      <c r="AI45" s="289"/>
      <c r="AJ45" s="264" t="s">
        <v>68</v>
      </c>
      <c r="AK45" s="264"/>
      <c r="AL45" s="264"/>
      <c r="AM45" s="264"/>
      <c r="AN45" s="264"/>
      <c r="AO45" s="264"/>
      <c r="AP45" s="264"/>
      <c r="AQ45" s="264"/>
      <c r="AR45" s="264"/>
      <c r="AS45" s="264"/>
      <c r="AT45" s="264"/>
      <c r="AU45" s="264"/>
      <c r="AV45" s="264"/>
      <c r="AW45" s="260">
        <v>642500</v>
      </c>
      <c r="AX45" s="260"/>
      <c r="AY45" s="260"/>
      <c r="AZ45" s="260"/>
      <c r="BA45" s="260"/>
      <c r="BB45" s="260"/>
      <c r="BC45" s="260"/>
      <c r="BD45" s="260">
        <v>0</v>
      </c>
      <c r="BE45" s="260"/>
      <c r="BF45" s="260"/>
      <c r="BG45" s="260"/>
      <c r="BH45" s="260"/>
      <c r="BI45" s="260"/>
      <c r="BJ45" s="260"/>
      <c r="BK45" s="260"/>
      <c r="BL45" s="260"/>
      <c r="BM45" s="260"/>
      <c r="BN45" s="260"/>
      <c r="BO45" s="260"/>
      <c r="BP45" s="260"/>
      <c r="BQ45" s="260"/>
      <c r="BR45" s="256"/>
      <c r="BS45" s="256"/>
      <c r="BT45" s="256"/>
      <c r="BU45" s="256"/>
      <c r="BV45" s="256"/>
      <c r="BW45" s="256"/>
      <c r="BX45" s="257"/>
      <c r="CA45" s="11"/>
      <c r="CB45" s="137"/>
      <c r="CC45" s="137"/>
      <c r="CD45" s="137"/>
    </row>
    <row r="46" spans="1:82" s="2" customFormat="1" ht="12" customHeight="1" x14ac:dyDescent="0.25">
      <c r="A46" s="261"/>
      <c r="B46" s="262"/>
      <c r="C46" s="262"/>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3"/>
      <c r="AF46" s="278"/>
      <c r="AG46" s="264"/>
      <c r="AH46" s="264"/>
      <c r="AI46" s="264"/>
      <c r="AJ46" s="264"/>
      <c r="AK46" s="264"/>
      <c r="AL46" s="264"/>
      <c r="AM46" s="264"/>
      <c r="AN46" s="264"/>
      <c r="AO46" s="264"/>
      <c r="AP46" s="264"/>
      <c r="AQ46" s="264"/>
      <c r="AR46" s="264"/>
      <c r="AS46" s="264"/>
      <c r="AT46" s="264"/>
      <c r="AU46" s="264"/>
      <c r="AV46" s="264"/>
      <c r="AW46" s="260"/>
      <c r="AX46" s="260"/>
      <c r="AY46" s="260"/>
      <c r="AZ46" s="260"/>
      <c r="BA46" s="260"/>
      <c r="BB46" s="260"/>
      <c r="BC46" s="260"/>
      <c r="BD46" s="260"/>
      <c r="BE46" s="260"/>
      <c r="BF46" s="260"/>
      <c r="BG46" s="260"/>
      <c r="BH46" s="260"/>
      <c r="BI46" s="260"/>
      <c r="BJ46" s="260"/>
      <c r="BK46" s="260"/>
      <c r="BL46" s="260"/>
      <c r="BM46" s="260"/>
      <c r="BN46" s="260"/>
      <c r="BO46" s="260"/>
      <c r="BP46" s="260"/>
      <c r="BQ46" s="260"/>
      <c r="BR46" s="256"/>
      <c r="BS46" s="256"/>
      <c r="BT46" s="256"/>
      <c r="BU46" s="256"/>
      <c r="BV46" s="256"/>
      <c r="BW46" s="256"/>
      <c r="BX46" s="257"/>
      <c r="CA46" s="11"/>
      <c r="CB46" s="137"/>
      <c r="CC46" s="137"/>
      <c r="CD46" s="137"/>
    </row>
    <row r="47" spans="1:82" s="2" customFormat="1" hidden="1" x14ac:dyDescent="0.25">
      <c r="A47" s="318" t="s">
        <v>67</v>
      </c>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c r="AA47" s="319"/>
      <c r="AB47" s="319"/>
      <c r="AC47" s="319"/>
      <c r="AD47" s="319"/>
      <c r="AE47" s="320"/>
      <c r="AF47" s="278" t="s">
        <v>44</v>
      </c>
      <c r="AG47" s="264"/>
      <c r="AH47" s="264"/>
      <c r="AI47" s="264"/>
      <c r="AJ47" s="264" t="s">
        <v>69</v>
      </c>
      <c r="AK47" s="264"/>
      <c r="AL47" s="264"/>
      <c r="AM47" s="264"/>
      <c r="AN47" s="264"/>
      <c r="AO47" s="264"/>
      <c r="AP47" s="264"/>
      <c r="AQ47" s="264"/>
      <c r="AR47" s="264"/>
      <c r="AS47" s="264"/>
      <c r="AT47" s="264"/>
      <c r="AU47" s="264"/>
      <c r="AV47" s="264"/>
      <c r="AW47" s="260"/>
      <c r="AX47" s="260"/>
      <c r="AY47" s="260"/>
      <c r="AZ47" s="260"/>
      <c r="BA47" s="260"/>
      <c r="BB47" s="260"/>
      <c r="BC47" s="260"/>
      <c r="BD47" s="260"/>
      <c r="BE47" s="260"/>
      <c r="BF47" s="260"/>
      <c r="BG47" s="260"/>
      <c r="BH47" s="260"/>
      <c r="BI47" s="260"/>
      <c r="BJ47" s="260"/>
      <c r="BK47" s="260"/>
      <c r="BL47" s="260"/>
      <c r="BM47" s="260"/>
      <c r="BN47" s="260"/>
      <c r="BO47" s="260"/>
      <c r="BP47" s="260"/>
      <c r="BQ47" s="260"/>
      <c r="BR47" s="256"/>
      <c r="BS47" s="256"/>
      <c r="BT47" s="256"/>
      <c r="BU47" s="256"/>
      <c r="BV47" s="256"/>
      <c r="BW47" s="256"/>
      <c r="BX47" s="257"/>
      <c r="CA47" s="11"/>
      <c r="CB47" s="137"/>
      <c r="CC47" s="137"/>
      <c r="CD47" s="137"/>
    </row>
    <row r="48" spans="1:82" s="2" customFormat="1" hidden="1" x14ac:dyDescent="0.25">
      <c r="A48" s="330" t="s">
        <v>29</v>
      </c>
      <c r="B48" s="331"/>
      <c r="C48" s="331"/>
      <c r="D48" s="331"/>
      <c r="E48" s="331"/>
      <c r="F48" s="331"/>
      <c r="G48" s="331"/>
      <c r="H48" s="331"/>
      <c r="I48" s="331"/>
      <c r="J48" s="331"/>
      <c r="K48" s="331"/>
      <c r="L48" s="331"/>
      <c r="M48" s="331"/>
      <c r="N48" s="331"/>
      <c r="O48" s="331"/>
      <c r="P48" s="331"/>
      <c r="Q48" s="331"/>
      <c r="R48" s="331"/>
      <c r="S48" s="331"/>
      <c r="T48" s="331"/>
      <c r="U48" s="331"/>
      <c r="V48" s="331"/>
      <c r="W48" s="331"/>
      <c r="X48" s="331"/>
      <c r="Y48" s="331"/>
      <c r="Z48" s="331"/>
      <c r="AA48" s="331"/>
      <c r="AB48" s="331"/>
      <c r="AC48" s="331"/>
      <c r="AD48" s="331"/>
      <c r="AE48" s="465"/>
      <c r="AF48" s="310"/>
      <c r="AG48" s="311"/>
      <c r="AH48" s="311"/>
      <c r="AI48" s="312"/>
      <c r="AJ48" s="427"/>
      <c r="AK48" s="311"/>
      <c r="AL48" s="311"/>
      <c r="AM48" s="311"/>
      <c r="AN48" s="311"/>
      <c r="AO48" s="311"/>
      <c r="AP48" s="311"/>
      <c r="AQ48" s="312"/>
      <c r="AR48" s="427"/>
      <c r="AS48" s="311"/>
      <c r="AT48" s="311"/>
      <c r="AU48" s="311"/>
      <c r="AV48" s="312"/>
      <c r="AW48" s="298"/>
      <c r="AX48" s="299"/>
      <c r="AY48" s="299"/>
      <c r="AZ48" s="299"/>
      <c r="BA48" s="299"/>
      <c r="BB48" s="299"/>
      <c r="BC48" s="300"/>
      <c r="BD48" s="298"/>
      <c r="BE48" s="299"/>
      <c r="BF48" s="299"/>
      <c r="BG48" s="299"/>
      <c r="BH48" s="299"/>
      <c r="BI48" s="299"/>
      <c r="BJ48" s="300"/>
      <c r="BK48" s="298"/>
      <c r="BL48" s="299"/>
      <c r="BM48" s="299"/>
      <c r="BN48" s="299"/>
      <c r="BO48" s="299"/>
      <c r="BP48" s="299"/>
      <c r="BQ48" s="300"/>
      <c r="BR48" s="307"/>
      <c r="BS48" s="308"/>
      <c r="BT48" s="308"/>
      <c r="BU48" s="308"/>
      <c r="BV48" s="308"/>
      <c r="BW48" s="308"/>
      <c r="BX48" s="309"/>
      <c r="CA48" s="11"/>
      <c r="CB48" s="137"/>
      <c r="CC48" s="137"/>
      <c r="CD48" s="137"/>
    </row>
    <row r="49" spans="1:82" s="2" customFormat="1" hidden="1" x14ac:dyDescent="0.25">
      <c r="A49" s="440"/>
      <c r="B49" s="440"/>
      <c r="C49" s="440"/>
      <c r="D49" s="440"/>
      <c r="E49" s="440"/>
      <c r="F49" s="440"/>
      <c r="G49" s="440"/>
      <c r="H49" s="440"/>
      <c r="I49" s="440"/>
      <c r="J49" s="440"/>
      <c r="K49" s="440"/>
      <c r="L49" s="440"/>
      <c r="M49" s="440"/>
      <c r="N49" s="440"/>
      <c r="O49" s="440"/>
      <c r="P49" s="440"/>
      <c r="Q49" s="440"/>
      <c r="R49" s="440"/>
      <c r="S49" s="440"/>
      <c r="T49" s="440"/>
      <c r="U49" s="440"/>
      <c r="V49" s="440"/>
      <c r="W49" s="440"/>
      <c r="X49" s="440"/>
      <c r="Y49" s="440"/>
      <c r="Z49" s="440"/>
      <c r="AA49" s="440"/>
      <c r="AB49" s="440"/>
      <c r="AC49" s="440"/>
      <c r="AD49" s="440"/>
      <c r="AE49" s="441"/>
      <c r="AF49" s="442"/>
      <c r="AG49" s="443"/>
      <c r="AH49" s="443"/>
      <c r="AI49" s="444"/>
      <c r="AJ49" s="428"/>
      <c r="AK49" s="425"/>
      <c r="AL49" s="425"/>
      <c r="AM49" s="425"/>
      <c r="AN49" s="425"/>
      <c r="AO49" s="425"/>
      <c r="AP49" s="425"/>
      <c r="AQ49" s="426"/>
      <c r="AR49" s="428"/>
      <c r="AS49" s="425"/>
      <c r="AT49" s="425"/>
      <c r="AU49" s="425"/>
      <c r="AV49" s="426"/>
      <c r="AW49" s="344"/>
      <c r="AX49" s="345"/>
      <c r="AY49" s="345"/>
      <c r="AZ49" s="345"/>
      <c r="BA49" s="345"/>
      <c r="BB49" s="345"/>
      <c r="BC49" s="346"/>
      <c r="BD49" s="344"/>
      <c r="BE49" s="345"/>
      <c r="BF49" s="345"/>
      <c r="BG49" s="345"/>
      <c r="BH49" s="345"/>
      <c r="BI49" s="345"/>
      <c r="BJ49" s="346"/>
      <c r="BK49" s="344"/>
      <c r="BL49" s="345"/>
      <c r="BM49" s="345"/>
      <c r="BN49" s="345"/>
      <c r="BO49" s="345"/>
      <c r="BP49" s="345"/>
      <c r="BQ49" s="346"/>
      <c r="BR49" s="353"/>
      <c r="BS49" s="354"/>
      <c r="BT49" s="354"/>
      <c r="BU49" s="354"/>
      <c r="BV49" s="354"/>
      <c r="BW49" s="354"/>
      <c r="BX49" s="355"/>
      <c r="CA49" s="11"/>
      <c r="CB49" s="137"/>
      <c r="CC49" s="137"/>
      <c r="CD49" s="137"/>
    </row>
    <row r="50" spans="1:82" s="2" customFormat="1" hidden="1" x14ac:dyDescent="0.25">
      <c r="A50" s="318" t="s">
        <v>70</v>
      </c>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c r="AA50" s="319"/>
      <c r="AB50" s="319"/>
      <c r="AC50" s="319"/>
      <c r="AD50" s="319"/>
      <c r="AE50" s="320"/>
      <c r="AF50" s="278" t="s">
        <v>45</v>
      </c>
      <c r="AG50" s="264"/>
      <c r="AH50" s="264"/>
      <c r="AI50" s="264"/>
      <c r="AJ50" s="264"/>
      <c r="AK50" s="264"/>
      <c r="AL50" s="264"/>
      <c r="AM50" s="264"/>
      <c r="AN50" s="264"/>
      <c r="AO50" s="264"/>
      <c r="AP50" s="264"/>
      <c r="AQ50" s="264"/>
      <c r="AR50" s="264"/>
      <c r="AS50" s="264"/>
      <c r="AT50" s="264"/>
      <c r="AU50" s="264"/>
      <c r="AV50" s="264"/>
      <c r="AW50" s="260"/>
      <c r="AX50" s="260"/>
      <c r="AY50" s="260"/>
      <c r="AZ50" s="260"/>
      <c r="BA50" s="260"/>
      <c r="BB50" s="260"/>
      <c r="BC50" s="260"/>
      <c r="BD50" s="260"/>
      <c r="BE50" s="260"/>
      <c r="BF50" s="260"/>
      <c r="BG50" s="260"/>
      <c r="BH50" s="260"/>
      <c r="BI50" s="260"/>
      <c r="BJ50" s="260"/>
      <c r="BK50" s="260"/>
      <c r="BL50" s="260"/>
      <c r="BM50" s="260"/>
      <c r="BN50" s="260"/>
      <c r="BO50" s="260"/>
      <c r="BP50" s="260"/>
      <c r="BQ50" s="260"/>
      <c r="BR50" s="256"/>
      <c r="BS50" s="256"/>
      <c r="BT50" s="256"/>
      <c r="BU50" s="256"/>
      <c r="BV50" s="256"/>
      <c r="BW50" s="256"/>
      <c r="BX50" s="257"/>
      <c r="CA50" s="11"/>
      <c r="CB50" s="137"/>
      <c r="CC50" s="137"/>
      <c r="CD50" s="137"/>
    </row>
    <row r="51" spans="1:82" s="2" customFormat="1" hidden="1" x14ac:dyDescent="0.25">
      <c r="A51" s="330" t="s">
        <v>29</v>
      </c>
      <c r="B51" s="331"/>
      <c r="C51" s="331"/>
      <c r="D51" s="331"/>
      <c r="E51" s="331"/>
      <c r="F51" s="331"/>
      <c r="G51" s="331"/>
      <c r="H51" s="331"/>
      <c r="I51" s="331"/>
      <c r="J51" s="331"/>
      <c r="K51" s="331"/>
      <c r="L51" s="331"/>
      <c r="M51" s="331"/>
      <c r="N51" s="331"/>
      <c r="O51" s="331"/>
      <c r="P51" s="331"/>
      <c r="Q51" s="331"/>
      <c r="R51" s="331"/>
      <c r="S51" s="331"/>
      <c r="T51" s="331"/>
      <c r="U51" s="331"/>
      <c r="V51" s="331"/>
      <c r="W51" s="331"/>
      <c r="X51" s="331"/>
      <c r="Y51" s="331"/>
      <c r="Z51" s="331"/>
      <c r="AA51" s="331"/>
      <c r="AB51" s="331"/>
      <c r="AC51" s="331"/>
      <c r="AD51" s="331"/>
      <c r="AE51" s="465"/>
      <c r="AF51" s="310"/>
      <c r="AG51" s="311"/>
      <c r="AH51" s="311"/>
      <c r="AI51" s="312"/>
      <c r="AJ51" s="427"/>
      <c r="AK51" s="311"/>
      <c r="AL51" s="311"/>
      <c r="AM51" s="311"/>
      <c r="AN51" s="311"/>
      <c r="AO51" s="311"/>
      <c r="AP51" s="311"/>
      <c r="AQ51" s="312"/>
      <c r="AR51" s="427"/>
      <c r="AS51" s="311"/>
      <c r="AT51" s="311"/>
      <c r="AU51" s="311"/>
      <c r="AV51" s="312"/>
      <c r="AW51" s="298"/>
      <c r="AX51" s="299"/>
      <c r="AY51" s="299"/>
      <c r="AZ51" s="299"/>
      <c r="BA51" s="299"/>
      <c r="BB51" s="299"/>
      <c r="BC51" s="300"/>
      <c r="BD51" s="298"/>
      <c r="BE51" s="299"/>
      <c r="BF51" s="299"/>
      <c r="BG51" s="299"/>
      <c r="BH51" s="299"/>
      <c r="BI51" s="299"/>
      <c r="BJ51" s="300"/>
      <c r="BK51" s="298"/>
      <c r="BL51" s="299"/>
      <c r="BM51" s="299"/>
      <c r="BN51" s="299"/>
      <c r="BO51" s="299"/>
      <c r="BP51" s="299"/>
      <c r="BQ51" s="300"/>
      <c r="BR51" s="307"/>
      <c r="BS51" s="308"/>
      <c r="BT51" s="308"/>
      <c r="BU51" s="308"/>
      <c r="BV51" s="308"/>
      <c r="BW51" s="308"/>
      <c r="BX51" s="309"/>
      <c r="CA51" s="11"/>
      <c r="CB51" s="137"/>
      <c r="CC51" s="137"/>
      <c r="CD51" s="137"/>
    </row>
    <row r="52" spans="1:82" s="2" customFormat="1" hidden="1" x14ac:dyDescent="0.25">
      <c r="A52" s="440"/>
      <c r="B52" s="440"/>
      <c r="C52" s="440"/>
      <c r="D52" s="440"/>
      <c r="E52" s="440"/>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1"/>
      <c r="AF52" s="442"/>
      <c r="AG52" s="443"/>
      <c r="AH52" s="443"/>
      <c r="AI52" s="444"/>
      <c r="AJ52" s="428"/>
      <c r="AK52" s="425"/>
      <c r="AL52" s="425"/>
      <c r="AM52" s="425"/>
      <c r="AN52" s="425"/>
      <c r="AO52" s="425"/>
      <c r="AP52" s="425"/>
      <c r="AQ52" s="426"/>
      <c r="AR52" s="428"/>
      <c r="AS52" s="425"/>
      <c r="AT52" s="425"/>
      <c r="AU52" s="425"/>
      <c r="AV52" s="426"/>
      <c r="AW52" s="344"/>
      <c r="AX52" s="345"/>
      <c r="AY52" s="345"/>
      <c r="AZ52" s="345"/>
      <c r="BA52" s="345"/>
      <c r="BB52" s="345"/>
      <c r="BC52" s="346"/>
      <c r="BD52" s="344"/>
      <c r="BE52" s="345"/>
      <c r="BF52" s="345"/>
      <c r="BG52" s="345"/>
      <c r="BH52" s="345"/>
      <c r="BI52" s="345"/>
      <c r="BJ52" s="346"/>
      <c r="BK52" s="344"/>
      <c r="BL52" s="345"/>
      <c r="BM52" s="345"/>
      <c r="BN52" s="345"/>
      <c r="BO52" s="345"/>
      <c r="BP52" s="345"/>
      <c r="BQ52" s="346"/>
      <c r="BR52" s="353"/>
      <c r="BS52" s="354"/>
      <c r="BT52" s="354"/>
      <c r="BU52" s="354"/>
      <c r="BV52" s="354"/>
      <c r="BW52" s="354"/>
      <c r="BX52" s="355"/>
      <c r="CA52" s="11"/>
      <c r="CB52" s="137"/>
      <c r="CC52" s="137"/>
      <c r="CD52" s="137"/>
    </row>
    <row r="53" spans="1:82" s="2" customFormat="1" hidden="1" x14ac:dyDescent="0.25">
      <c r="A53" s="434"/>
      <c r="B53" s="435"/>
      <c r="C53" s="435"/>
      <c r="D53" s="435"/>
      <c r="E53" s="435"/>
      <c r="F53" s="435"/>
      <c r="G53" s="435"/>
      <c r="H53" s="435"/>
      <c r="I53" s="435"/>
      <c r="J53" s="435"/>
      <c r="K53" s="435"/>
      <c r="L53" s="435"/>
      <c r="M53" s="435"/>
      <c r="N53" s="435"/>
      <c r="O53" s="435"/>
      <c r="P53" s="435"/>
      <c r="Q53" s="435"/>
      <c r="R53" s="435"/>
      <c r="S53" s="435"/>
      <c r="T53" s="435"/>
      <c r="U53" s="435"/>
      <c r="V53" s="435"/>
      <c r="W53" s="435"/>
      <c r="X53" s="435"/>
      <c r="Y53" s="435"/>
      <c r="Z53" s="435"/>
      <c r="AA53" s="435"/>
      <c r="AB53" s="435"/>
      <c r="AC53" s="435"/>
      <c r="AD53" s="435"/>
      <c r="AE53" s="436"/>
      <c r="AF53" s="306"/>
      <c r="AG53" s="288"/>
      <c r="AH53" s="288"/>
      <c r="AI53" s="289"/>
      <c r="AJ53" s="264"/>
      <c r="AK53" s="264"/>
      <c r="AL53" s="264"/>
      <c r="AM53" s="264"/>
      <c r="AN53" s="264"/>
      <c r="AO53" s="264"/>
      <c r="AP53" s="264"/>
      <c r="AQ53" s="264"/>
      <c r="AR53" s="264"/>
      <c r="AS53" s="264"/>
      <c r="AT53" s="264"/>
      <c r="AU53" s="264"/>
      <c r="AV53" s="264"/>
      <c r="AW53" s="260"/>
      <c r="AX53" s="260"/>
      <c r="AY53" s="260"/>
      <c r="AZ53" s="260"/>
      <c r="BA53" s="260"/>
      <c r="BB53" s="260"/>
      <c r="BC53" s="260"/>
      <c r="BD53" s="260"/>
      <c r="BE53" s="260"/>
      <c r="BF53" s="260"/>
      <c r="BG53" s="260"/>
      <c r="BH53" s="260"/>
      <c r="BI53" s="260"/>
      <c r="BJ53" s="260"/>
      <c r="BK53" s="260"/>
      <c r="BL53" s="260"/>
      <c r="BM53" s="260"/>
      <c r="BN53" s="260"/>
      <c r="BO53" s="260"/>
      <c r="BP53" s="260"/>
      <c r="BQ53" s="260"/>
      <c r="BR53" s="256"/>
      <c r="BS53" s="256"/>
      <c r="BT53" s="256"/>
      <c r="BU53" s="256"/>
      <c r="BV53" s="256"/>
      <c r="BW53" s="256"/>
      <c r="BX53" s="257"/>
      <c r="CA53" s="11"/>
      <c r="CB53" s="137"/>
      <c r="CC53" s="137"/>
      <c r="CD53" s="137"/>
    </row>
    <row r="54" spans="1:82" s="2" customFormat="1" x14ac:dyDescent="0.25">
      <c r="A54" s="327" t="s">
        <v>319</v>
      </c>
      <c r="B54" s="328"/>
      <c r="C54" s="328"/>
      <c r="D54" s="328"/>
      <c r="E54" s="328"/>
      <c r="F54" s="328"/>
      <c r="G54" s="328"/>
      <c r="H54" s="328"/>
      <c r="I54" s="328"/>
      <c r="J54" s="328"/>
      <c r="K54" s="328"/>
      <c r="L54" s="328"/>
      <c r="M54" s="328"/>
      <c r="N54" s="328"/>
      <c r="O54" s="328"/>
      <c r="P54" s="328"/>
      <c r="Q54" s="328"/>
      <c r="R54" s="328"/>
      <c r="S54" s="328"/>
      <c r="T54" s="328"/>
      <c r="U54" s="328"/>
      <c r="V54" s="328"/>
      <c r="W54" s="328"/>
      <c r="X54" s="328"/>
      <c r="Y54" s="328"/>
      <c r="Z54" s="328"/>
      <c r="AA54" s="328"/>
      <c r="AB54" s="328"/>
      <c r="AC54" s="328"/>
      <c r="AD54" s="328"/>
      <c r="AE54" s="329"/>
      <c r="AF54" s="278" t="s">
        <v>46</v>
      </c>
      <c r="AG54" s="264"/>
      <c r="AH54" s="264"/>
      <c r="AI54" s="264"/>
      <c r="AJ54" s="264" t="s">
        <v>34</v>
      </c>
      <c r="AK54" s="264"/>
      <c r="AL54" s="264"/>
      <c r="AM54" s="264"/>
      <c r="AN54" s="264"/>
      <c r="AO54" s="264"/>
      <c r="AP54" s="264"/>
      <c r="AQ54" s="264"/>
      <c r="AR54" s="264"/>
      <c r="AS54" s="264"/>
      <c r="AT54" s="264"/>
      <c r="AU54" s="264"/>
      <c r="AV54" s="264"/>
      <c r="AW54" s="260">
        <f>AW55</f>
        <v>0</v>
      </c>
      <c r="AX54" s="260"/>
      <c r="AY54" s="260"/>
      <c r="AZ54" s="260"/>
      <c r="BA54" s="260"/>
      <c r="BB54" s="260"/>
      <c r="BC54" s="260"/>
      <c r="BD54" s="260">
        <f t="shared" ref="BD54" si="6">BD55</f>
        <v>0</v>
      </c>
      <c r="BE54" s="260"/>
      <c r="BF54" s="260"/>
      <c r="BG54" s="260"/>
      <c r="BH54" s="260"/>
      <c r="BI54" s="260"/>
      <c r="BJ54" s="260"/>
      <c r="BK54" s="260">
        <f t="shared" ref="BK54" si="7">BK55</f>
        <v>0</v>
      </c>
      <c r="BL54" s="260"/>
      <c r="BM54" s="260"/>
      <c r="BN54" s="260"/>
      <c r="BO54" s="260"/>
      <c r="BP54" s="260"/>
      <c r="BQ54" s="260"/>
      <c r="BR54" s="256"/>
      <c r="BS54" s="256"/>
      <c r="BT54" s="256"/>
      <c r="BU54" s="256"/>
      <c r="BV54" s="256"/>
      <c r="BW54" s="256"/>
      <c r="BX54" s="257"/>
      <c r="CA54" s="11"/>
      <c r="CB54" s="137"/>
      <c r="CC54" s="137"/>
      <c r="CD54" s="137"/>
    </row>
    <row r="55" spans="1:82" s="2" customFormat="1" ht="35.25" customHeight="1" x14ac:dyDescent="0.25">
      <c r="A55" s="261" t="s">
        <v>75</v>
      </c>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3"/>
      <c r="AF55" s="278" t="s">
        <v>47</v>
      </c>
      <c r="AG55" s="264"/>
      <c r="AH55" s="264"/>
      <c r="AI55" s="264"/>
      <c r="AJ55" s="264" t="s">
        <v>77</v>
      </c>
      <c r="AK55" s="264"/>
      <c r="AL55" s="264"/>
      <c r="AM55" s="264"/>
      <c r="AN55" s="264"/>
      <c r="AO55" s="264"/>
      <c r="AP55" s="264"/>
      <c r="AQ55" s="264"/>
      <c r="AR55" s="264"/>
      <c r="AS55" s="264"/>
      <c r="AT55" s="264"/>
      <c r="AU55" s="264"/>
      <c r="AV55" s="264"/>
      <c r="AW55" s="260"/>
      <c r="AX55" s="260"/>
      <c r="AY55" s="260"/>
      <c r="AZ55" s="260"/>
      <c r="BA55" s="260"/>
      <c r="BB55" s="260"/>
      <c r="BC55" s="260"/>
      <c r="BD55" s="260"/>
      <c r="BE55" s="260"/>
      <c r="BF55" s="260"/>
      <c r="BG55" s="260"/>
      <c r="BH55" s="260"/>
      <c r="BI55" s="260"/>
      <c r="BJ55" s="260"/>
      <c r="BK55" s="260"/>
      <c r="BL55" s="260"/>
      <c r="BM55" s="260"/>
      <c r="BN55" s="260"/>
      <c r="BO55" s="260"/>
      <c r="BP55" s="260"/>
      <c r="BQ55" s="260"/>
      <c r="BR55" s="256" t="s">
        <v>34</v>
      </c>
      <c r="BS55" s="256"/>
      <c r="BT55" s="256"/>
      <c r="BU55" s="256"/>
      <c r="BV55" s="256"/>
      <c r="BW55" s="256"/>
      <c r="BX55" s="257"/>
      <c r="CA55" s="11"/>
      <c r="CB55" s="137"/>
      <c r="CC55" s="137"/>
      <c r="CD55" s="137"/>
    </row>
    <row r="56" spans="1:82" s="2" customFormat="1" x14ac:dyDescent="0.25">
      <c r="A56" s="437"/>
      <c r="B56" s="438"/>
      <c r="C56" s="438"/>
      <c r="D56" s="438"/>
      <c r="E56" s="438"/>
      <c r="F56" s="438"/>
      <c r="G56" s="438"/>
      <c r="H56" s="438"/>
      <c r="I56" s="438"/>
      <c r="J56" s="438"/>
      <c r="K56" s="438"/>
      <c r="L56" s="438"/>
      <c r="M56" s="438"/>
      <c r="N56" s="438"/>
      <c r="O56" s="438"/>
      <c r="P56" s="438"/>
      <c r="Q56" s="438"/>
      <c r="R56" s="438"/>
      <c r="S56" s="438"/>
      <c r="T56" s="438"/>
      <c r="U56" s="438"/>
      <c r="V56" s="438"/>
      <c r="W56" s="438"/>
      <c r="X56" s="438"/>
      <c r="Y56" s="438"/>
      <c r="Z56" s="438"/>
      <c r="AA56" s="438"/>
      <c r="AB56" s="438"/>
      <c r="AC56" s="438"/>
      <c r="AD56" s="438"/>
      <c r="AE56" s="439"/>
      <c r="AF56" s="306"/>
      <c r="AG56" s="288"/>
      <c r="AH56" s="288"/>
      <c r="AI56" s="289"/>
      <c r="AJ56" s="264"/>
      <c r="AK56" s="264"/>
      <c r="AL56" s="264"/>
      <c r="AM56" s="264"/>
      <c r="AN56" s="264"/>
      <c r="AO56" s="264"/>
      <c r="AP56" s="264"/>
      <c r="AQ56" s="264"/>
      <c r="AR56" s="264"/>
      <c r="AS56" s="264"/>
      <c r="AT56" s="264"/>
      <c r="AU56" s="264"/>
      <c r="AV56" s="264"/>
      <c r="AW56" s="260"/>
      <c r="AX56" s="260"/>
      <c r="AY56" s="260"/>
      <c r="AZ56" s="260"/>
      <c r="BA56" s="260"/>
      <c r="BB56" s="260"/>
      <c r="BC56" s="260"/>
      <c r="BD56" s="260"/>
      <c r="BE56" s="260"/>
      <c r="BF56" s="260"/>
      <c r="BG56" s="260"/>
      <c r="BH56" s="260"/>
      <c r="BI56" s="260"/>
      <c r="BJ56" s="260"/>
      <c r="BK56" s="260"/>
      <c r="BL56" s="260"/>
      <c r="BM56" s="260"/>
      <c r="BN56" s="260"/>
      <c r="BO56" s="260"/>
      <c r="BP56" s="260"/>
      <c r="BQ56" s="260"/>
      <c r="BR56" s="256"/>
      <c r="BS56" s="256"/>
      <c r="BT56" s="256"/>
      <c r="BU56" s="256"/>
      <c r="BV56" s="256"/>
      <c r="BW56" s="256"/>
      <c r="BX56" s="257"/>
      <c r="CA56" s="11"/>
      <c r="CB56" s="137"/>
      <c r="CC56" s="137"/>
      <c r="CD56" s="137"/>
    </row>
    <row r="57" spans="1:82" s="2" customFormat="1" x14ac:dyDescent="0.25">
      <c r="A57" s="450" t="s">
        <v>76</v>
      </c>
      <c r="B57" s="451"/>
      <c r="C57" s="451"/>
      <c r="D57" s="451"/>
      <c r="E57" s="451"/>
      <c r="F57" s="451"/>
      <c r="G57" s="451"/>
      <c r="H57" s="451"/>
      <c r="I57" s="451"/>
      <c r="J57" s="451"/>
      <c r="K57" s="451"/>
      <c r="L57" s="451"/>
      <c r="M57" s="451"/>
      <c r="N57" s="451"/>
      <c r="O57" s="451"/>
      <c r="P57" s="451"/>
      <c r="Q57" s="451"/>
      <c r="R57" s="451"/>
      <c r="S57" s="451"/>
      <c r="T57" s="451"/>
      <c r="U57" s="451"/>
      <c r="V57" s="451"/>
      <c r="W57" s="451"/>
      <c r="X57" s="451"/>
      <c r="Y57" s="451"/>
      <c r="Z57" s="451"/>
      <c r="AA57" s="451"/>
      <c r="AB57" s="451"/>
      <c r="AC57" s="451"/>
      <c r="AD57" s="451"/>
      <c r="AE57" s="452"/>
      <c r="AF57" s="280" t="s">
        <v>48</v>
      </c>
      <c r="AG57" s="279"/>
      <c r="AH57" s="279"/>
      <c r="AI57" s="279"/>
      <c r="AJ57" s="279" t="s">
        <v>34</v>
      </c>
      <c r="AK57" s="279"/>
      <c r="AL57" s="279"/>
      <c r="AM57" s="279"/>
      <c r="AN57" s="279"/>
      <c r="AO57" s="279"/>
      <c r="AP57" s="279"/>
      <c r="AQ57" s="279"/>
      <c r="AR57" s="279" t="s">
        <v>298</v>
      </c>
      <c r="AS57" s="279"/>
      <c r="AT57" s="279"/>
      <c r="AU57" s="279"/>
      <c r="AV57" s="279"/>
      <c r="AW57" s="419">
        <f>AW58+AW70+AW77+AW93+AW99+AW103+AW107</f>
        <v>9377210.7899999991</v>
      </c>
      <c r="AX57" s="419"/>
      <c r="AY57" s="419"/>
      <c r="AZ57" s="419"/>
      <c r="BA57" s="419"/>
      <c r="BB57" s="419"/>
      <c r="BC57" s="419"/>
      <c r="BD57" s="419">
        <f t="shared" ref="BD57" si="8">BD58+BD70+BD77+BD93+BD99+BD103+BD107</f>
        <v>6036700</v>
      </c>
      <c r="BE57" s="419"/>
      <c r="BF57" s="419"/>
      <c r="BG57" s="419"/>
      <c r="BH57" s="419"/>
      <c r="BI57" s="419"/>
      <c r="BJ57" s="419"/>
      <c r="BK57" s="419">
        <f t="shared" ref="BK57" si="9">BK58+BK70+BK77+BK93+BK99+BK103+BK107</f>
        <v>6017600</v>
      </c>
      <c r="BL57" s="419"/>
      <c r="BM57" s="419"/>
      <c r="BN57" s="419"/>
      <c r="BO57" s="419"/>
      <c r="BP57" s="419"/>
      <c r="BQ57" s="419"/>
      <c r="BR57" s="420"/>
      <c r="BS57" s="420"/>
      <c r="BT57" s="420"/>
      <c r="BU57" s="420"/>
      <c r="BV57" s="420"/>
      <c r="BW57" s="420"/>
      <c r="BX57" s="421"/>
      <c r="CA57" s="11"/>
      <c r="CB57" s="137"/>
      <c r="CC57" s="137"/>
      <c r="CD57" s="137"/>
    </row>
    <row r="58" spans="1:82" s="2" customFormat="1" ht="27.75" customHeight="1" x14ac:dyDescent="0.25">
      <c r="A58" s="327" t="s">
        <v>78</v>
      </c>
      <c r="B58" s="328"/>
      <c r="C58" s="328"/>
      <c r="D58" s="328"/>
      <c r="E58" s="328"/>
      <c r="F58" s="328"/>
      <c r="G58" s="328"/>
      <c r="H58" s="328"/>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9"/>
      <c r="AF58" s="278" t="s">
        <v>49</v>
      </c>
      <c r="AG58" s="264"/>
      <c r="AH58" s="264"/>
      <c r="AI58" s="264"/>
      <c r="AJ58" s="264" t="s">
        <v>34</v>
      </c>
      <c r="AK58" s="264"/>
      <c r="AL58" s="264"/>
      <c r="AM58" s="264"/>
      <c r="AN58" s="264"/>
      <c r="AO58" s="264"/>
      <c r="AP58" s="264"/>
      <c r="AQ58" s="264"/>
      <c r="AR58" s="264" t="s">
        <v>299</v>
      </c>
      <c r="AS58" s="264"/>
      <c r="AT58" s="264"/>
      <c r="AU58" s="264"/>
      <c r="AV58" s="264"/>
      <c r="AW58" s="260">
        <f>AW59+AW60+AW62</f>
        <v>5253700</v>
      </c>
      <c r="AX58" s="260"/>
      <c r="AY58" s="260"/>
      <c r="AZ58" s="260"/>
      <c r="BA58" s="260"/>
      <c r="BB58" s="260"/>
      <c r="BC58" s="260"/>
      <c r="BD58" s="260">
        <f t="shared" ref="BD58" si="10">BD59+BD60+BD62</f>
        <v>5621700</v>
      </c>
      <c r="BE58" s="260"/>
      <c r="BF58" s="260"/>
      <c r="BG58" s="260"/>
      <c r="BH58" s="260"/>
      <c r="BI58" s="260"/>
      <c r="BJ58" s="260"/>
      <c r="BK58" s="260">
        <f t="shared" ref="BK58" si="11">BK59+BK60+BK62</f>
        <v>6017600</v>
      </c>
      <c r="BL58" s="260"/>
      <c r="BM58" s="260"/>
      <c r="BN58" s="260"/>
      <c r="BO58" s="260"/>
      <c r="BP58" s="260"/>
      <c r="BQ58" s="260"/>
      <c r="BR58" s="256" t="s">
        <v>34</v>
      </c>
      <c r="BS58" s="256"/>
      <c r="BT58" s="256"/>
      <c r="BU58" s="256"/>
      <c r="BV58" s="256"/>
      <c r="BW58" s="256"/>
      <c r="BX58" s="257"/>
      <c r="CA58" s="11"/>
      <c r="CB58" s="137"/>
      <c r="CC58" s="137"/>
      <c r="CD58" s="137"/>
    </row>
    <row r="59" spans="1:82" s="2" customFormat="1" ht="24" customHeight="1" x14ac:dyDescent="0.25">
      <c r="A59" s="293" t="s">
        <v>79</v>
      </c>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4"/>
      <c r="AF59" s="278" t="s">
        <v>50</v>
      </c>
      <c r="AG59" s="264"/>
      <c r="AH59" s="264"/>
      <c r="AI59" s="264"/>
      <c r="AJ59" s="264" t="s">
        <v>84</v>
      </c>
      <c r="AK59" s="264"/>
      <c r="AL59" s="264"/>
      <c r="AM59" s="264"/>
      <c r="AN59" s="264"/>
      <c r="AO59" s="264"/>
      <c r="AP59" s="264"/>
      <c r="AQ59" s="264"/>
      <c r="AR59" s="264" t="s">
        <v>300</v>
      </c>
      <c r="AS59" s="264"/>
      <c r="AT59" s="264"/>
      <c r="AU59" s="264"/>
      <c r="AV59" s="264"/>
      <c r="AW59" s="260">
        <v>4035100</v>
      </c>
      <c r="AX59" s="260"/>
      <c r="AY59" s="260"/>
      <c r="AZ59" s="260"/>
      <c r="BA59" s="260"/>
      <c r="BB59" s="260"/>
      <c r="BC59" s="260"/>
      <c r="BD59" s="260">
        <v>4317700</v>
      </c>
      <c r="BE59" s="260"/>
      <c r="BF59" s="260"/>
      <c r="BG59" s="260"/>
      <c r="BH59" s="260"/>
      <c r="BI59" s="260"/>
      <c r="BJ59" s="260"/>
      <c r="BK59" s="260">
        <v>4621800</v>
      </c>
      <c r="BL59" s="260"/>
      <c r="BM59" s="260"/>
      <c r="BN59" s="260"/>
      <c r="BO59" s="260"/>
      <c r="BP59" s="260"/>
      <c r="BQ59" s="260"/>
      <c r="BR59" s="256" t="s">
        <v>34</v>
      </c>
      <c r="BS59" s="256"/>
      <c r="BT59" s="256"/>
      <c r="BU59" s="256"/>
      <c r="BV59" s="256"/>
      <c r="BW59" s="256"/>
      <c r="BX59" s="257"/>
      <c r="CA59" s="11"/>
      <c r="CB59" s="138">
        <f>'заработная плата 111'!M16+'заработная плата 111'!M31-Раздел1!AW59</f>
        <v>0</v>
      </c>
      <c r="CC59" s="138">
        <f>'заработная плата 111'!N16+'заработная плата 111'!N31-Раздел1!BD59</f>
        <v>0</v>
      </c>
      <c r="CD59" s="138">
        <f>'заработная плата 111'!O16+'заработная плата 111'!O31-Раздел1!BK59</f>
        <v>0</v>
      </c>
    </row>
    <row r="60" spans="1:82" s="2" customFormat="1" x14ac:dyDescent="0.25">
      <c r="A60" s="445" t="s">
        <v>80</v>
      </c>
      <c r="B60" s="445"/>
      <c r="C60" s="445"/>
      <c r="D60" s="445"/>
      <c r="E60" s="445"/>
      <c r="F60" s="445"/>
      <c r="G60" s="445"/>
      <c r="H60" s="445"/>
      <c r="I60" s="445"/>
      <c r="J60" s="445"/>
      <c r="K60" s="445"/>
      <c r="L60" s="445"/>
      <c r="M60" s="445"/>
      <c r="N60" s="445"/>
      <c r="O60" s="445"/>
      <c r="P60" s="445"/>
      <c r="Q60" s="445"/>
      <c r="R60" s="445"/>
      <c r="S60" s="445"/>
      <c r="T60" s="445"/>
      <c r="U60" s="445"/>
      <c r="V60" s="445"/>
      <c r="W60" s="445"/>
      <c r="X60" s="445"/>
      <c r="Y60" s="445"/>
      <c r="Z60" s="445"/>
      <c r="AA60" s="445"/>
      <c r="AB60" s="445"/>
      <c r="AC60" s="445"/>
      <c r="AD60" s="445"/>
      <c r="AE60" s="446"/>
      <c r="AF60" s="278" t="s">
        <v>51</v>
      </c>
      <c r="AG60" s="264"/>
      <c r="AH60" s="264"/>
      <c r="AI60" s="264"/>
      <c r="AJ60" s="264" t="s">
        <v>85</v>
      </c>
      <c r="AK60" s="264"/>
      <c r="AL60" s="264"/>
      <c r="AM60" s="264"/>
      <c r="AN60" s="264"/>
      <c r="AO60" s="264"/>
      <c r="AP60" s="264"/>
      <c r="AQ60" s="264"/>
      <c r="AR60" s="264" t="s">
        <v>301</v>
      </c>
      <c r="AS60" s="264"/>
      <c r="AT60" s="264"/>
      <c r="AU60" s="264"/>
      <c r="AV60" s="264"/>
      <c r="AW60" s="260"/>
      <c r="AX60" s="260"/>
      <c r="AY60" s="260"/>
      <c r="AZ60" s="260"/>
      <c r="BA60" s="260"/>
      <c r="BB60" s="260"/>
      <c r="BC60" s="260"/>
      <c r="BD60" s="260"/>
      <c r="BE60" s="260"/>
      <c r="BF60" s="260"/>
      <c r="BG60" s="260"/>
      <c r="BH60" s="260"/>
      <c r="BI60" s="260"/>
      <c r="BJ60" s="260"/>
      <c r="BK60" s="260"/>
      <c r="BL60" s="260"/>
      <c r="BM60" s="260"/>
      <c r="BN60" s="260"/>
      <c r="BO60" s="260"/>
      <c r="BP60" s="260"/>
      <c r="BQ60" s="260"/>
      <c r="BR60" s="256" t="s">
        <v>34</v>
      </c>
      <c r="BS60" s="256"/>
      <c r="BT60" s="256"/>
      <c r="BU60" s="256"/>
      <c r="BV60" s="256"/>
      <c r="BW60" s="256"/>
      <c r="BX60" s="257"/>
      <c r="CA60" s="11"/>
      <c r="CB60" s="137"/>
      <c r="CC60" s="137"/>
      <c r="CD60" s="137"/>
    </row>
    <row r="61" spans="1:82" s="2" customFormat="1" ht="23.25" hidden="1" customHeight="1" x14ac:dyDescent="0.25">
      <c r="A61" s="330" t="s">
        <v>81</v>
      </c>
      <c r="B61" s="331"/>
      <c r="C61" s="331"/>
      <c r="D61" s="331"/>
      <c r="E61" s="331"/>
      <c r="F61" s="331"/>
      <c r="G61" s="331"/>
      <c r="H61" s="331"/>
      <c r="I61" s="331"/>
      <c r="J61" s="331"/>
      <c r="K61" s="331"/>
      <c r="L61" s="331"/>
      <c r="M61" s="331"/>
      <c r="N61" s="331"/>
      <c r="O61" s="331"/>
      <c r="P61" s="331"/>
      <c r="Q61" s="331"/>
      <c r="R61" s="331"/>
      <c r="S61" s="331"/>
      <c r="T61" s="331"/>
      <c r="U61" s="331"/>
      <c r="V61" s="331"/>
      <c r="W61" s="331"/>
      <c r="X61" s="331"/>
      <c r="Y61" s="331"/>
      <c r="Z61" s="331"/>
      <c r="AA61" s="331"/>
      <c r="AB61" s="331"/>
      <c r="AC61" s="331"/>
      <c r="AD61" s="331"/>
      <c r="AE61" s="332"/>
      <c r="AF61" s="278" t="s">
        <v>71</v>
      </c>
      <c r="AG61" s="264"/>
      <c r="AH61" s="264"/>
      <c r="AI61" s="264"/>
      <c r="AJ61" s="264" t="s">
        <v>86</v>
      </c>
      <c r="AK61" s="264"/>
      <c r="AL61" s="264"/>
      <c r="AM61" s="264"/>
      <c r="AN61" s="264"/>
      <c r="AO61" s="264"/>
      <c r="AP61" s="264"/>
      <c r="AQ61" s="264"/>
      <c r="AR61" s="264"/>
      <c r="AS61" s="264"/>
      <c r="AT61" s="264"/>
      <c r="AU61" s="264"/>
      <c r="AV61" s="264"/>
      <c r="AW61" s="260"/>
      <c r="AX61" s="260"/>
      <c r="AY61" s="260"/>
      <c r="AZ61" s="260"/>
      <c r="BA61" s="260"/>
      <c r="BB61" s="260"/>
      <c r="BC61" s="260"/>
      <c r="BD61" s="260"/>
      <c r="BE61" s="260"/>
      <c r="BF61" s="260"/>
      <c r="BG61" s="260"/>
      <c r="BH61" s="260"/>
      <c r="BI61" s="260"/>
      <c r="BJ61" s="260"/>
      <c r="BK61" s="260"/>
      <c r="BL61" s="260"/>
      <c r="BM61" s="260"/>
      <c r="BN61" s="260"/>
      <c r="BO61" s="260"/>
      <c r="BP61" s="260"/>
      <c r="BQ61" s="260"/>
      <c r="BR61" s="256" t="s">
        <v>34</v>
      </c>
      <c r="BS61" s="256"/>
      <c r="BT61" s="256"/>
      <c r="BU61" s="256"/>
      <c r="BV61" s="256"/>
      <c r="BW61" s="256"/>
      <c r="BX61" s="257"/>
      <c r="CA61" s="11"/>
      <c r="CB61" s="137"/>
      <c r="CC61" s="137"/>
      <c r="CD61" s="137"/>
    </row>
    <row r="62" spans="1:82" s="2" customFormat="1" ht="35.25" customHeight="1" x14ac:dyDescent="0.25">
      <c r="A62" s="281" t="s">
        <v>207</v>
      </c>
      <c r="B62" s="282"/>
      <c r="C62" s="282"/>
      <c r="D62" s="282"/>
      <c r="E62" s="282"/>
      <c r="F62" s="282"/>
      <c r="G62" s="282"/>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3"/>
      <c r="AF62" s="278" t="s">
        <v>72</v>
      </c>
      <c r="AG62" s="264"/>
      <c r="AH62" s="264"/>
      <c r="AI62" s="264"/>
      <c r="AJ62" s="264" t="s">
        <v>87</v>
      </c>
      <c r="AK62" s="264"/>
      <c r="AL62" s="264"/>
      <c r="AM62" s="264"/>
      <c r="AN62" s="264"/>
      <c r="AO62" s="264"/>
      <c r="AP62" s="264"/>
      <c r="AQ62" s="264"/>
      <c r="AR62" s="264" t="s">
        <v>302</v>
      </c>
      <c r="AS62" s="264"/>
      <c r="AT62" s="264"/>
      <c r="AU62" s="264"/>
      <c r="AV62" s="264"/>
      <c r="AW62" s="260">
        <f>AW63</f>
        <v>1218600</v>
      </c>
      <c r="AX62" s="260"/>
      <c r="AY62" s="260"/>
      <c r="AZ62" s="260"/>
      <c r="BA62" s="260"/>
      <c r="BB62" s="260"/>
      <c r="BC62" s="260"/>
      <c r="BD62" s="260">
        <f>BD63</f>
        <v>1304000</v>
      </c>
      <c r="BE62" s="260"/>
      <c r="BF62" s="260"/>
      <c r="BG62" s="260"/>
      <c r="BH62" s="260"/>
      <c r="BI62" s="260"/>
      <c r="BJ62" s="260"/>
      <c r="BK62" s="260">
        <f>BK63</f>
        <v>1395800</v>
      </c>
      <c r="BL62" s="260"/>
      <c r="BM62" s="260"/>
      <c r="BN62" s="260"/>
      <c r="BO62" s="260"/>
      <c r="BP62" s="260"/>
      <c r="BQ62" s="260"/>
      <c r="BR62" s="256" t="s">
        <v>34</v>
      </c>
      <c r="BS62" s="256"/>
      <c r="BT62" s="256"/>
      <c r="BU62" s="256"/>
      <c r="BV62" s="256"/>
      <c r="BW62" s="256"/>
      <c r="BX62" s="257"/>
      <c r="CA62" s="11"/>
      <c r="CB62" s="137"/>
      <c r="CC62" s="137"/>
      <c r="CD62" s="137"/>
    </row>
    <row r="63" spans="1:82" s="2" customFormat="1" ht="22.5" customHeight="1" x14ac:dyDescent="0.25">
      <c r="A63" s="453" t="s">
        <v>82</v>
      </c>
      <c r="B63" s="454"/>
      <c r="C63" s="454"/>
      <c r="D63" s="454"/>
      <c r="E63" s="454"/>
      <c r="F63" s="454"/>
      <c r="G63" s="454"/>
      <c r="H63" s="454"/>
      <c r="I63" s="454"/>
      <c r="J63" s="454"/>
      <c r="K63" s="454"/>
      <c r="L63" s="454"/>
      <c r="M63" s="454"/>
      <c r="N63" s="454"/>
      <c r="O63" s="454"/>
      <c r="P63" s="454"/>
      <c r="Q63" s="454"/>
      <c r="R63" s="454"/>
      <c r="S63" s="454"/>
      <c r="T63" s="454"/>
      <c r="U63" s="454"/>
      <c r="V63" s="454"/>
      <c r="W63" s="454"/>
      <c r="X63" s="454"/>
      <c r="Y63" s="454"/>
      <c r="Z63" s="454"/>
      <c r="AA63" s="454"/>
      <c r="AB63" s="454"/>
      <c r="AC63" s="454"/>
      <c r="AD63" s="454"/>
      <c r="AE63" s="455"/>
      <c r="AF63" s="278" t="s">
        <v>73</v>
      </c>
      <c r="AG63" s="264"/>
      <c r="AH63" s="264"/>
      <c r="AI63" s="264"/>
      <c r="AJ63" s="264" t="s">
        <v>87</v>
      </c>
      <c r="AK63" s="264"/>
      <c r="AL63" s="264"/>
      <c r="AM63" s="264"/>
      <c r="AN63" s="264"/>
      <c r="AO63" s="264"/>
      <c r="AP63" s="264"/>
      <c r="AQ63" s="264"/>
      <c r="AR63" s="264" t="s">
        <v>302</v>
      </c>
      <c r="AS63" s="264"/>
      <c r="AT63" s="264"/>
      <c r="AU63" s="264"/>
      <c r="AV63" s="264"/>
      <c r="AW63" s="260">
        <v>1218600</v>
      </c>
      <c r="AX63" s="260"/>
      <c r="AY63" s="260"/>
      <c r="AZ63" s="260"/>
      <c r="BA63" s="260"/>
      <c r="BB63" s="260"/>
      <c r="BC63" s="260"/>
      <c r="BD63" s="260">
        <v>1304000</v>
      </c>
      <c r="BE63" s="260"/>
      <c r="BF63" s="260"/>
      <c r="BG63" s="260"/>
      <c r="BH63" s="260"/>
      <c r="BI63" s="260"/>
      <c r="BJ63" s="260"/>
      <c r="BK63" s="260">
        <v>1395800</v>
      </c>
      <c r="BL63" s="260"/>
      <c r="BM63" s="260"/>
      <c r="BN63" s="260"/>
      <c r="BO63" s="260"/>
      <c r="BP63" s="260"/>
      <c r="BQ63" s="260"/>
      <c r="BR63" s="256" t="s">
        <v>34</v>
      </c>
      <c r="BS63" s="256"/>
      <c r="BT63" s="256"/>
      <c r="BU63" s="256"/>
      <c r="BV63" s="256"/>
      <c r="BW63" s="256"/>
      <c r="BX63" s="257"/>
      <c r="CA63" s="11"/>
      <c r="CB63" s="138">
        <f>'налоги 119 '!I23+'налоги 119 '!I44-Раздел1!AW63</f>
        <v>0</v>
      </c>
      <c r="CC63" s="138">
        <f>'налоги 119 '!K23+'налоги 119 '!K44-Раздел1!BD63</f>
        <v>0</v>
      </c>
      <c r="CD63" s="138">
        <f>'налоги 119 '!M23+'налоги 119 '!M44-Раздел1!BK63</f>
        <v>0</v>
      </c>
    </row>
    <row r="64" spans="1:82" s="2" customFormat="1" hidden="1" x14ac:dyDescent="0.25">
      <c r="A64" s="447" t="s">
        <v>83</v>
      </c>
      <c r="B64" s="448"/>
      <c r="C64" s="448"/>
      <c r="D64" s="448"/>
      <c r="E64" s="448"/>
      <c r="F64" s="448"/>
      <c r="G64" s="448"/>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9"/>
      <c r="AF64" s="278" t="s">
        <v>74</v>
      </c>
      <c r="AG64" s="264"/>
      <c r="AH64" s="264"/>
      <c r="AI64" s="264"/>
      <c r="AJ64" s="264" t="s">
        <v>87</v>
      </c>
      <c r="AK64" s="264"/>
      <c r="AL64" s="264"/>
      <c r="AM64" s="264"/>
      <c r="AN64" s="264"/>
      <c r="AO64" s="264"/>
      <c r="AP64" s="264"/>
      <c r="AQ64" s="264"/>
      <c r="AR64" s="264"/>
      <c r="AS64" s="264"/>
      <c r="AT64" s="264"/>
      <c r="AU64" s="264"/>
      <c r="AV64" s="264"/>
      <c r="AW64" s="260"/>
      <c r="AX64" s="260"/>
      <c r="AY64" s="260"/>
      <c r="AZ64" s="260"/>
      <c r="BA64" s="260"/>
      <c r="BB64" s="260"/>
      <c r="BC64" s="260"/>
      <c r="BD64" s="260"/>
      <c r="BE64" s="260"/>
      <c r="BF64" s="260"/>
      <c r="BG64" s="260"/>
      <c r="BH64" s="260"/>
      <c r="BI64" s="260"/>
      <c r="BJ64" s="260"/>
      <c r="BK64" s="260"/>
      <c r="BL64" s="260"/>
      <c r="BM64" s="260"/>
      <c r="BN64" s="260"/>
      <c r="BO64" s="260"/>
      <c r="BP64" s="260"/>
      <c r="BQ64" s="260"/>
      <c r="BR64" s="256" t="s">
        <v>34</v>
      </c>
      <c r="BS64" s="256"/>
      <c r="BT64" s="256"/>
      <c r="BU64" s="256"/>
      <c r="BV64" s="256"/>
      <c r="BW64" s="256"/>
      <c r="BX64" s="257"/>
      <c r="CA64" s="11"/>
      <c r="CB64" s="137"/>
      <c r="CC64" s="137"/>
      <c r="CD64" s="137"/>
    </row>
    <row r="65" spans="1:82" s="2" customFormat="1" ht="22.5" hidden="1" customHeight="1" x14ac:dyDescent="0.25">
      <c r="A65" s="330" t="s">
        <v>88</v>
      </c>
      <c r="B65" s="331"/>
      <c r="C65" s="331"/>
      <c r="D65" s="331"/>
      <c r="E65" s="331"/>
      <c r="F65" s="331"/>
      <c r="G65" s="331"/>
      <c r="H65" s="331"/>
      <c r="I65" s="331"/>
      <c r="J65" s="331"/>
      <c r="K65" s="331"/>
      <c r="L65" s="331"/>
      <c r="M65" s="331"/>
      <c r="N65" s="331"/>
      <c r="O65" s="331"/>
      <c r="P65" s="331"/>
      <c r="Q65" s="331"/>
      <c r="R65" s="331"/>
      <c r="S65" s="331"/>
      <c r="T65" s="331"/>
      <c r="U65" s="331"/>
      <c r="V65" s="331"/>
      <c r="W65" s="331"/>
      <c r="X65" s="331"/>
      <c r="Y65" s="331"/>
      <c r="Z65" s="331"/>
      <c r="AA65" s="331"/>
      <c r="AB65" s="331"/>
      <c r="AC65" s="331"/>
      <c r="AD65" s="331"/>
      <c r="AE65" s="332"/>
      <c r="AF65" s="278" t="s">
        <v>89</v>
      </c>
      <c r="AG65" s="264"/>
      <c r="AH65" s="264"/>
      <c r="AI65" s="264"/>
      <c r="AJ65" s="264" t="s">
        <v>90</v>
      </c>
      <c r="AK65" s="264"/>
      <c r="AL65" s="264"/>
      <c r="AM65" s="264"/>
      <c r="AN65" s="264"/>
      <c r="AO65" s="264"/>
      <c r="AP65" s="264"/>
      <c r="AQ65" s="264"/>
      <c r="AR65" s="264"/>
      <c r="AS65" s="264"/>
      <c r="AT65" s="264"/>
      <c r="AU65" s="264"/>
      <c r="AV65" s="264"/>
      <c r="AW65" s="260"/>
      <c r="AX65" s="260"/>
      <c r="AY65" s="260"/>
      <c r="AZ65" s="260"/>
      <c r="BA65" s="260"/>
      <c r="BB65" s="260"/>
      <c r="BC65" s="260"/>
      <c r="BD65" s="260"/>
      <c r="BE65" s="260"/>
      <c r="BF65" s="260"/>
      <c r="BG65" s="260"/>
      <c r="BH65" s="260"/>
      <c r="BI65" s="260"/>
      <c r="BJ65" s="260"/>
      <c r="BK65" s="260"/>
      <c r="BL65" s="260"/>
      <c r="BM65" s="260"/>
      <c r="BN65" s="260"/>
      <c r="BO65" s="260"/>
      <c r="BP65" s="260"/>
      <c r="BQ65" s="260"/>
      <c r="BR65" s="256" t="s">
        <v>34</v>
      </c>
      <c r="BS65" s="256"/>
      <c r="BT65" s="256"/>
      <c r="BU65" s="256"/>
      <c r="BV65" s="256"/>
      <c r="BW65" s="256"/>
      <c r="BX65" s="257"/>
      <c r="CA65" s="11"/>
      <c r="CB65" s="137"/>
      <c r="CC65" s="137"/>
      <c r="CD65" s="137"/>
    </row>
    <row r="66" spans="1:82" s="2" customFormat="1" ht="22.5" hidden="1" customHeight="1" x14ac:dyDescent="0.25">
      <c r="A66" s="330" t="s">
        <v>220</v>
      </c>
      <c r="B66" s="331"/>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331"/>
      <c r="AC66" s="331"/>
      <c r="AD66" s="331"/>
      <c r="AE66" s="332"/>
      <c r="AF66" s="278" t="s">
        <v>93</v>
      </c>
      <c r="AG66" s="264"/>
      <c r="AH66" s="264"/>
      <c r="AI66" s="264"/>
      <c r="AJ66" s="264" t="s">
        <v>221</v>
      </c>
      <c r="AK66" s="264"/>
      <c r="AL66" s="264"/>
      <c r="AM66" s="264"/>
      <c r="AN66" s="264"/>
      <c r="AO66" s="264"/>
      <c r="AP66" s="264"/>
      <c r="AQ66" s="264"/>
      <c r="AR66" s="264"/>
      <c r="AS66" s="264"/>
      <c r="AT66" s="264"/>
      <c r="AU66" s="264"/>
      <c r="AV66" s="264"/>
      <c r="AW66" s="260"/>
      <c r="AX66" s="260"/>
      <c r="AY66" s="260"/>
      <c r="AZ66" s="260"/>
      <c r="BA66" s="260"/>
      <c r="BB66" s="260"/>
      <c r="BC66" s="260"/>
      <c r="BD66" s="260"/>
      <c r="BE66" s="260"/>
      <c r="BF66" s="260"/>
      <c r="BG66" s="260"/>
      <c r="BH66" s="260"/>
      <c r="BI66" s="260"/>
      <c r="BJ66" s="260"/>
      <c r="BK66" s="260"/>
      <c r="BL66" s="260"/>
      <c r="BM66" s="260"/>
      <c r="BN66" s="260"/>
      <c r="BO66" s="260"/>
      <c r="BP66" s="260"/>
      <c r="BQ66" s="260"/>
      <c r="BR66" s="256" t="s">
        <v>34</v>
      </c>
      <c r="BS66" s="256"/>
      <c r="BT66" s="256"/>
      <c r="BU66" s="256"/>
      <c r="BV66" s="256"/>
      <c r="BW66" s="256"/>
      <c r="BX66" s="257"/>
      <c r="CA66" s="11"/>
      <c r="CB66" s="137"/>
      <c r="CC66" s="137"/>
      <c r="CD66" s="137"/>
    </row>
    <row r="67" spans="1:82" s="2" customFormat="1" ht="24" hidden="1" customHeight="1" x14ac:dyDescent="0.25">
      <c r="A67" s="330" t="s">
        <v>95</v>
      </c>
      <c r="B67" s="331"/>
      <c r="C67" s="331"/>
      <c r="D67" s="331"/>
      <c r="E67" s="331"/>
      <c r="F67" s="331"/>
      <c r="G67" s="331"/>
      <c r="H67" s="331"/>
      <c r="I67" s="331"/>
      <c r="J67" s="331"/>
      <c r="K67" s="331"/>
      <c r="L67" s="331"/>
      <c r="M67" s="331"/>
      <c r="N67" s="331"/>
      <c r="O67" s="331"/>
      <c r="P67" s="331"/>
      <c r="Q67" s="331"/>
      <c r="R67" s="331"/>
      <c r="S67" s="331"/>
      <c r="T67" s="331"/>
      <c r="U67" s="331"/>
      <c r="V67" s="331"/>
      <c r="W67" s="331"/>
      <c r="X67" s="331"/>
      <c r="Y67" s="331"/>
      <c r="Z67" s="331"/>
      <c r="AA67" s="331"/>
      <c r="AB67" s="331"/>
      <c r="AC67" s="331"/>
      <c r="AD67" s="331"/>
      <c r="AE67" s="332"/>
      <c r="AF67" s="278" t="s">
        <v>94</v>
      </c>
      <c r="AG67" s="264"/>
      <c r="AH67" s="264"/>
      <c r="AI67" s="264"/>
      <c r="AJ67" s="264" t="s">
        <v>91</v>
      </c>
      <c r="AK67" s="264"/>
      <c r="AL67" s="264"/>
      <c r="AM67" s="264"/>
      <c r="AN67" s="264"/>
      <c r="AO67" s="264"/>
      <c r="AP67" s="264"/>
      <c r="AQ67" s="264"/>
      <c r="AR67" s="264"/>
      <c r="AS67" s="264"/>
      <c r="AT67" s="264"/>
      <c r="AU67" s="264"/>
      <c r="AV67" s="264"/>
      <c r="AW67" s="260"/>
      <c r="AX67" s="260"/>
      <c r="AY67" s="260"/>
      <c r="AZ67" s="260"/>
      <c r="BA67" s="260"/>
      <c r="BB67" s="260"/>
      <c r="BC67" s="260"/>
      <c r="BD67" s="260"/>
      <c r="BE67" s="260"/>
      <c r="BF67" s="260"/>
      <c r="BG67" s="260"/>
      <c r="BH67" s="260"/>
      <c r="BI67" s="260"/>
      <c r="BJ67" s="260"/>
      <c r="BK67" s="260"/>
      <c r="BL67" s="260"/>
      <c r="BM67" s="260"/>
      <c r="BN67" s="260"/>
      <c r="BO67" s="260"/>
      <c r="BP67" s="260"/>
      <c r="BQ67" s="260"/>
      <c r="BR67" s="256" t="s">
        <v>34</v>
      </c>
      <c r="BS67" s="256"/>
      <c r="BT67" s="256"/>
      <c r="BU67" s="256"/>
      <c r="BV67" s="256"/>
      <c r="BW67" s="256"/>
      <c r="BX67" s="257"/>
      <c r="CA67" s="11"/>
      <c r="CB67" s="137"/>
      <c r="CC67" s="137"/>
      <c r="CD67" s="137"/>
    </row>
    <row r="68" spans="1:82" s="2" customFormat="1" ht="25.5" hidden="1" customHeight="1" x14ac:dyDescent="0.25">
      <c r="A68" s="330" t="s">
        <v>222</v>
      </c>
      <c r="B68" s="331"/>
      <c r="C68" s="331"/>
      <c r="D68" s="331"/>
      <c r="E68" s="331"/>
      <c r="F68" s="331"/>
      <c r="G68" s="331"/>
      <c r="H68" s="331"/>
      <c r="I68" s="331"/>
      <c r="J68" s="331"/>
      <c r="K68" s="331"/>
      <c r="L68" s="331"/>
      <c r="M68" s="331"/>
      <c r="N68" s="331"/>
      <c r="O68" s="331"/>
      <c r="P68" s="331"/>
      <c r="Q68" s="331"/>
      <c r="R68" s="331"/>
      <c r="S68" s="331"/>
      <c r="T68" s="331"/>
      <c r="U68" s="331"/>
      <c r="V68" s="331"/>
      <c r="W68" s="331"/>
      <c r="X68" s="331"/>
      <c r="Y68" s="331"/>
      <c r="Z68" s="331"/>
      <c r="AA68" s="331"/>
      <c r="AB68" s="331"/>
      <c r="AC68" s="331"/>
      <c r="AD68" s="331"/>
      <c r="AE68" s="332"/>
      <c r="AF68" s="278" t="s">
        <v>223</v>
      </c>
      <c r="AG68" s="264"/>
      <c r="AH68" s="264"/>
      <c r="AI68" s="264"/>
      <c r="AJ68" s="264" t="s">
        <v>92</v>
      </c>
      <c r="AK68" s="264"/>
      <c r="AL68" s="264"/>
      <c r="AM68" s="264"/>
      <c r="AN68" s="264"/>
      <c r="AO68" s="264"/>
      <c r="AP68" s="264"/>
      <c r="AQ68" s="264"/>
      <c r="AR68" s="264"/>
      <c r="AS68" s="264"/>
      <c r="AT68" s="264"/>
      <c r="AU68" s="264"/>
      <c r="AV68" s="264"/>
      <c r="AW68" s="260"/>
      <c r="AX68" s="260"/>
      <c r="AY68" s="260"/>
      <c r="AZ68" s="260"/>
      <c r="BA68" s="260"/>
      <c r="BB68" s="260"/>
      <c r="BC68" s="260"/>
      <c r="BD68" s="260"/>
      <c r="BE68" s="260"/>
      <c r="BF68" s="260"/>
      <c r="BG68" s="260"/>
      <c r="BH68" s="260"/>
      <c r="BI68" s="260"/>
      <c r="BJ68" s="260"/>
      <c r="BK68" s="260"/>
      <c r="BL68" s="260"/>
      <c r="BM68" s="260"/>
      <c r="BN68" s="260"/>
      <c r="BO68" s="260"/>
      <c r="BP68" s="260"/>
      <c r="BQ68" s="260"/>
      <c r="BR68" s="256" t="s">
        <v>34</v>
      </c>
      <c r="BS68" s="256"/>
      <c r="BT68" s="256"/>
      <c r="BU68" s="256"/>
      <c r="BV68" s="256"/>
      <c r="BW68" s="256"/>
      <c r="BX68" s="257"/>
      <c r="CA68" s="11"/>
      <c r="CB68" s="137"/>
      <c r="CC68" s="137"/>
      <c r="CD68" s="137"/>
    </row>
    <row r="69" spans="1:82" s="2" customFormat="1" ht="24.75" hidden="1" customHeight="1" x14ac:dyDescent="0.25">
      <c r="A69" s="447" t="s">
        <v>96</v>
      </c>
      <c r="B69" s="448"/>
      <c r="C69" s="448"/>
      <c r="D69" s="448"/>
      <c r="E69" s="448"/>
      <c r="F69" s="448"/>
      <c r="G69" s="448"/>
      <c r="H69" s="448"/>
      <c r="I69" s="448"/>
      <c r="J69" s="448"/>
      <c r="K69" s="448"/>
      <c r="L69" s="448"/>
      <c r="M69" s="448"/>
      <c r="N69" s="448"/>
      <c r="O69" s="448"/>
      <c r="P69" s="448"/>
      <c r="Q69" s="448"/>
      <c r="R69" s="448"/>
      <c r="S69" s="448"/>
      <c r="T69" s="448"/>
      <c r="U69" s="448"/>
      <c r="V69" s="448"/>
      <c r="W69" s="448"/>
      <c r="X69" s="448"/>
      <c r="Y69" s="448"/>
      <c r="Z69" s="448"/>
      <c r="AA69" s="448"/>
      <c r="AB69" s="448"/>
      <c r="AC69" s="448"/>
      <c r="AD69" s="448"/>
      <c r="AE69" s="449"/>
      <c r="AF69" s="278" t="s">
        <v>224</v>
      </c>
      <c r="AG69" s="264"/>
      <c r="AH69" s="264"/>
      <c r="AI69" s="264"/>
      <c r="AJ69" s="264" t="s">
        <v>92</v>
      </c>
      <c r="AK69" s="264"/>
      <c r="AL69" s="264"/>
      <c r="AM69" s="264"/>
      <c r="AN69" s="264"/>
      <c r="AO69" s="264"/>
      <c r="AP69" s="264"/>
      <c r="AQ69" s="264"/>
      <c r="AR69" s="264"/>
      <c r="AS69" s="264"/>
      <c r="AT69" s="264"/>
      <c r="AU69" s="264"/>
      <c r="AV69" s="264"/>
      <c r="AW69" s="260"/>
      <c r="AX69" s="260"/>
      <c r="AY69" s="260"/>
      <c r="AZ69" s="260"/>
      <c r="BA69" s="260"/>
      <c r="BB69" s="260"/>
      <c r="BC69" s="260"/>
      <c r="BD69" s="260"/>
      <c r="BE69" s="260"/>
      <c r="BF69" s="260"/>
      <c r="BG69" s="260"/>
      <c r="BH69" s="260"/>
      <c r="BI69" s="260"/>
      <c r="BJ69" s="260"/>
      <c r="BK69" s="260"/>
      <c r="BL69" s="260"/>
      <c r="BM69" s="260"/>
      <c r="BN69" s="260"/>
      <c r="BO69" s="260"/>
      <c r="BP69" s="260"/>
      <c r="BQ69" s="260"/>
      <c r="BR69" s="256" t="s">
        <v>34</v>
      </c>
      <c r="BS69" s="256"/>
      <c r="BT69" s="256"/>
      <c r="BU69" s="256"/>
      <c r="BV69" s="256"/>
      <c r="BW69" s="256"/>
      <c r="BX69" s="257"/>
      <c r="CA69" s="11"/>
      <c r="CB69" s="137"/>
      <c r="CC69" s="137"/>
      <c r="CD69" s="137"/>
    </row>
    <row r="70" spans="1:82" s="2" customFormat="1" x14ac:dyDescent="0.25">
      <c r="A70" s="336" t="s">
        <v>107</v>
      </c>
      <c r="B70" s="337"/>
      <c r="C70" s="337"/>
      <c r="D70" s="337"/>
      <c r="E70" s="337"/>
      <c r="F70" s="337"/>
      <c r="G70" s="337"/>
      <c r="H70" s="337"/>
      <c r="I70" s="337"/>
      <c r="J70" s="337"/>
      <c r="K70" s="337"/>
      <c r="L70" s="337"/>
      <c r="M70" s="337"/>
      <c r="N70" s="337"/>
      <c r="O70" s="337"/>
      <c r="P70" s="337"/>
      <c r="Q70" s="337"/>
      <c r="R70" s="337"/>
      <c r="S70" s="337"/>
      <c r="T70" s="337"/>
      <c r="U70" s="337"/>
      <c r="V70" s="337"/>
      <c r="W70" s="337"/>
      <c r="X70" s="337"/>
      <c r="Y70" s="337"/>
      <c r="Z70" s="337"/>
      <c r="AA70" s="337"/>
      <c r="AB70" s="337"/>
      <c r="AC70" s="337"/>
      <c r="AD70" s="337"/>
      <c r="AE70" s="338"/>
      <c r="AF70" s="278" t="s">
        <v>97</v>
      </c>
      <c r="AG70" s="264"/>
      <c r="AH70" s="264"/>
      <c r="AI70" s="264"/>
      <c r="AJ70" s="264" t="s">
        <v>110</v>
      </c>
      <c r="AK70" s="264"/>
      <c r="AL70" s="264"/>
      <c r="AM70" s="264"/>
      <c r="AN70" s="264"/>
      <c r="AO70" s="264"/>
      <c r="AP70" s="264"/>
      <c r="AQ70" s="264"/>
      <c r="AR70" s="279"/>
      <c r="AS70" s="279"/>
      <c r="AT70" s="279"/>
      <c r="AU70" s="279"/>
      <c r="AV70" s="279"/>
      <c r="AW70" s="419">
        <f>AW71</f>
        <v>0</v>
      </c>
      <c r="AX70" s="419"/>
      <c r="AY70" s="419"/>
      <c r="AZ70" s="419"/>
      <c r="BA70" s="419"/>
      <c r="BB70" s="419"/>
      <c r="BC70" s="419"/>
      <c r="BD70" s="419">
        <f t="shared" ref="BD70" si="12">BD71</f>
        <v>0</v>
      </c>
      <c r="BE70" s="419"/>
      <c r="BF70" s="419"/>
      <c r="BG70" s="419"/>
      <c r="BH70" s="419"/>
      <c r="BI70" s="419"/>
      <c r="BJ70" s="419"/>
      <c r="BK70" s="419">
        <f t="shared" ref="BK70" si="13">BK71</f>
        <v>0</v>
      </c>
      <c r="BL70" s="419"/>
      <c r="BM70" s="419"/>
      <c r="BN70" s="419"/>
      <c r="BO70" s="419"/>
      <c r="BP70" s="419"/>
      <c r="BQ70" s="419"/>
      <c r="BR70" s="256" t="s">
        <v>34</v>
      </c>
      <c r="BS70" s="256"/>
      <c r="BT70" s="256"/>
      <c r="BU70" s="256"/>
      <c r="BV70" s="256"/>
      <c r="BW70" s="256"/>
      <c r="BX70" s="257"/>
      <c r="CA70" s="11"/>
      <c r="CB70" s="137"/>
      <c r="CC70" s="137"/>
      <c r="CD70" s="137"/>
    </row>
    <row r="71" spans="1:82" s="2" customFormat="1" ht="33.75" customHeight="1" x14ac:dyDescent="0.25">
      <c r="A71" s="339" t="s">
        <v>108</v>
      </c>
      <c r="B71" s="340"/>
      <c r="C71" s="340"/>
      <c r="D71" s="340"/>
      <c r="E71" s="340"/>
      <c r="F71" s="340"/>
      <c r="G71" s="340"/>
      <c r="H71" s="340"/>
      <c r="I71" s="340"/>
      <c r="J71" s="340"/>
      <c r="K71" s="340"/>
      <c r="L71" s="340"/>
      <c r="M71" s="340"/>
      <c r="N71" s="340"/>
      <c r="O71" s="340"/>
      <c r="P71" s="340"/>
      <c r="Q71" s="340"/>
      <c r="R71" s="340"/>
      <c r="S71" s="340"/>
      <c r="T71" s="340"/>
      <c r="U71" s="340"/>
      <c r="V71" s="340"/>
      <c r="W71" s="340"/>
      <c r="X71" s="340"/>
      <c r="Y71" s="340"/>
      <c r="Z71" s="340"/>
      <c r="AA71" s="340"/>
      <c r="AB71" s="340"/>
      <c r="AC71" s="340"/>
      <c r="AD71" s="340"/>
      <c r="AE71" s="341"/>
      <c r="AF71" s="278" t="s">
        <v>98</v>
      </c>
      <c r="AG71" s="264"/>
      <c r="AH71" s="264"/>
      <c r="AI71" s="264"/>
      <c r="AJ71" s="264" t="s">
        <v>111</v>
      </c>
      <c r="AK71" s="264"/>
      <c r="AL71" s="264"/>
      <c r="AM71" s="264"/>
      <c r="AN71" s="264"/>
      <c r="AO71" s="264"/>
      <c r="AP71" s="264"/>
      <c r="AQ71" s="264"/>
      <c r="AR71" s="264"/>
      <c r="AS71" s="264"/>
      <c r="AT71" s="264"/>
      <c r="AU71" s="264"/>
      <c r="AV71" s="264"/>
      <c r="AW71" s="260">
        <f>AW72</f>
        <v>0</v>
      </c>
      <c r="AX71" s="260"/>
      <c r="AY71" s="260"/>
      <c r="AZ71" s="260"/>
      <c r="BA71" s="260"/>
      <c r="BB71" s="260"/>
      <c r="BC71" s="260"/>
      <c r="BD71" s="260">
        <f t="shared" ref="BD71" si="14">BD72</f>
        <v>0</v>
      </c>
      <c r="BE71" s="260"/>
      <c r="BF71" s="260"/>
      <c r="BG71" s="260"/>
      <c r="BH71" s="260"/>
      <c r="BI71" s="260"/>
      <c r="BJ71" s="260"/>
      <c r="BK71" s="260">
        <f t="shared" ref="BK71" si="15">BK72</f>
        <v>0</v>
      </c>
      <c r="BL71" s="260"/>
      <c r="BM71" s="260"/>
      <c r="BN71" s="260"/>
      <c r="BO71" s="260"/>
      <c r="BP71" s="260"/>
      <c r="BQ71" s="260"/>
      <c r="BR71" s="256" t="s">
        <v>34</v>
      </c>
      <c r="BS71" s="256"/>
      <c r="BT71" s="256"/>
      <c r="BU71" s="256"/>
      <c r="BV71" s="256"/>
      <c r="BW71" s="256"/>
      <c r="BX71" s="257"/>
      <c r="CA71" s="11"/>
      <c r="CB71" s="137"/>
      <c r="CC71" s="137"/>
      <c r="CD71" s="137"/>
    </row>
    <row r="72" spans="1:82" s="2" customFormat="1" ht="36" customHeight="1" x14ac:dyDescent="0.25">
      <c r="A72" s="290" t="s">
        <v>109</v>
      </c>
      <c r="B72" s="291"/>
      <c r="C72" s="291"/>
      <c r="D72" s="291"/>
      <c r="E72" s="291"/>
      <c r="F72" s="291"/>
      <c r="G72" s="291"/>
      <c r="H72" s="291"/>
      <c r="I72" s="291"/>
      <c r="J72" s="291"/>
      <c r="K72" s="291"/>
      <c r="L72" s="291"/>
      <c r="M72" s="291"/>
      <c r="N72" s="291"/>
      <c r="O72" s="291"/>
      <c r="P72" s="291"/>
      <c r="Q72" s="291"/>
      <c r="R72" s="291"/>
      <c r="S72" s="291"/>
      <c r="T72" s="291"/>
      <c r="U72" s="291"/>
      <c r="V72" s="291"/>
      <c r="W72" s="291"/>
      <c r="X72" s="291"/>
      <c r="Y72" s="291"/>
      <c r="Z72" s="291"/>
      <c r="AA72" s="291"/>
      <c r="AB72" s="291"/>
      <c r="AC72" s="291"/>
      <c r="AD72" s="291"/>
      <c r="AE72" s="292"/>
      <c r="AF72" s="278" t="s">
        <v>99</v>
      </c>
      <c r="AG72" s="264"/>
      <c r="AH72" s="264"/>
      <c r="AI72" s="264"/>
      <c r="AJ72" s="264" t="s">
        <v>112</v>
      </c>
      <c r="AK72" s="264"/>
      <c r="AL72" s="264"/>
      <c r="AM72" s="264"/>
      <c r="AN72" s="264"/>
      <c r="AO72" s="264"/>
      <c r="AP72" s="264"/>
      <c r="AQ72" s="264"/>
      <c r="AR72" s="264" t="s">
        <v>303</v>
      </c>
      <c r="AS72" s="264"/>
      <c r="AT72" s="264"/>
      <c r="AU72" s="264"/>
      <c r="AV72" s="264"/>
      <c r="AW72" s="260">
        <v>0</v>
      </c>
      <c r="AX72" s="260"/>
      <c r="AY72" s="260"/>
      <c r="AZ72" s="260"/>
      <c r="BA72" s="260"/>
      <c r="BB72" s="260"/>
      <c r="BC72" s="260"/>
      <c r="BD72" s="260">
        <v>0</v>
      </c>
      <c r="BE72" s="260"/>
      <c r="BF72" s="260"/>
      <c r="BG72" s="260"/>
      <c r="BH72" s="260"/>
      <c r="BI72" s="260"/>
      <c r="BJ72" s="260"/>
      <c r="BK72" s="260">
        <v>0</v>
      </c>
      <c r="BL72" s="260"/>
      <c r="BM72" s="260"/>
      <c r="BN72" s="260"/>
      <c r="BO72" s="260"/>
      <c r="BP72" s="260"/>
      <c r="BQ72" s="260"/>
      <c r="BR72" s="256" t="s">
        <v>34</v>
      </c>
      <c r="BS72" s="256"/>
      <c r="BT72" s="256"/>
      <c r="BU72" s="256"/>
      <c r="BV72" s="256"/>
      <c r="BW72" s="256"/>
      <c r="BX72" s="257"/>
      <c r="CA72" s="11"/>
      <c r="CB72" s="137"/>
      <c r="CC72" s="137"/>
      <c r="CD72" s="137"/>
    </row>
    <row r="73" spans="1:82" s="2" customFormat="1" x14ac:dyDescent="0.25">
      <c r="A73" s="333"/>
      <c r="B73" s="334"/>
      <c r="C73" s="334"/>
      <c r="D73" s="334"/>
      <c r="E73" s="334"/>
      <c r="F73" s="334"/>
      <c r="G73" s="334"/>
      <c r="H73" s="334"/>
      <c r="I73" s="334"/>
      <c r="J73" s="334"/>
      <c r="K73" s="334"/>
      <c r="L73" s="334"/>
      <c r="M73" s="334"/>
      <c r="N73" s="334"/>
      <c r="O73" s="334"/>
      <c r="P73" s="334"/>
      <c r="Q73" s="334"/>
      <c r="R73" s="334"/>
      <c r="S73" s="334"/>
      <c r="T73" s="334"/>
      <c r="U73" s="334"/>
      <c r="V73" s="334"/>
      <c r="W73" s="334"/>
      <c r="X73" s="334"/>
      <c r="Y73" s="334"/>
      <c r="Z73" s="334"/>
      <c r="AA73" s="334"/>
      <c r="AB73" s="334"/>
      <c r="AC73" s="334"/>
      <c r="AD73" s="334"/>
      <c r="AE73" s="335"/>
      <c r="AF73" s="306"/>
      <c r="AG73" s="288"/>
      <c r="AH73" s="288"/>
      <c r="AI73" s="289"/>
      <c r="AJ73" s="264"/>
      <c r="AK73" s="264"/>
      <c r="AL73" s="264"/>
      <c r="AM73" s="264"/>
      <c r="AN73" s="264"/>
      <c r="AO73" s="264"/>
      <c r="AP73" s="264"/>
      <c r="AQ73" s="264"/>
      <c r="AR73" s="264"/>
      <c r="AS73" s="264"/>
      <c r="AT73" s="264"/>
      <c r="AU73" s="264"/>
      <c r="AV73" s="264"/>
      <c r="AW73" s="260"/>
      <c r="AX73" s="260"/>
      <c r="AY73" s="260"/>
      <c r="AZ73" s="260"/>
      <c r="BA73" s="260"/>
      <c r="BB73" s="260"/>
      <c r="BC73" s="260"/>
      <c r="BD73" s="260"/>
      <c r="BE73" s="260"/>
      <c r="BF73" s="260"/>
      <c r="BG73" s="260"/>
      <c r="BH73" s="260"/>
      <c r="BI73" s="260"/>
      <c r="BJ73" s="260"/>
      <c r="BK73" s="260"/>
      <c r="BL73" s="260"/>
      <c r="BM73" s="260"/>
      <c r="BN73" s="260"/>
      <c r="BO73" s="260"/>
      <c r="BP73" s="260"/>
      <c r="BQ73" s="260"/>
      <c r="BR73" s="256"/>
      <c r="BS73" s="256"/>
      <c r="BT73" s="256"/>
      <c r="BU73" s="256"/>
      <c r="BV73" s="256"/>
      <c r="BW73" s="256"/>
      <c r="BX73" s="257"/>
      <c r="CA73" s="11"/>
      <c r="CB73" s="137"/>
      <c r="CC73" s="137"/>
      <c r="CD73" s="137"/>
    </row>
    <row r="74" spans="1:82" s="2" customFormat="1" ht="24.75" hidden="1" customHeight="1" x14ac:dyDescent="0.25">
      <c r="A74" s="330" t="s">
        <v>113</v>
      </c>
      <c r="B74" s="331"/>
      <c r="C74" s="331"/>
      <c r="D74" s="331"/>
      <c r="E74" s="331"/>
      <c r="F74" s="331"/>
      <c r="G74" s="331"/>
      <c r="H74" s="331"/>
      <c r="I74" s="331"/>
      <c r="J74" s="331"/>
      <c r="K74" s="331"/>
      <c r="L74" s="331"/>
      <c r="M74" s="331"/>
      <c r="N74" s="331"/>
      <c r="O74" s="331"/>
      <c r="P74" s="331"/>
      <c r="Q74" s="331"/>
      <c r="R74" s="331"/>
      <c r="S74" s="331"/>
      <c r="T74" s="331"/>
      <c r="U74" s="331"/>
      <c r="V74" s="331"/>
      <c r="W74" s="331"/>
      <c r="X74" s="331"/>
      <c r="Y74" s="331"/>
      <c r="Z74" s="331"/>
      <c r="AA74" s="331"/>
      <c r="AB74" s="331"/>
      <c r="AC74" s="331"/>
      <c r="AD74" s="331"/>
      <c r="AE74" s="332"/>
      <c r="AF74" s="278" t="s">
        <v>100</v>
      </c>
      <c r="AG74" s="264"/>
      <c r="AH74" s="264"/>
      <c r="AI74" s="264"/>
      <c r="AJ74" s="264" t="s">
        <v>116</v>
      </c>
      <c r="AK74" s="264"/>
      <c r="AL74" s="264"/>
      <c r="AM74" s="264"/>
      <c r="AN74" s="264"/>
      <c r="AO74" s="264"/>
      <c r="AP74" s="264"/>
      <c r="AQ74" s="264"/>
      <c r="AR74" s="264"/>
      <c r="AS74" s="264"/>
      <c r="AT74" s="264"/>
      <c r="AU74" s="264"/>
      <c r="AV74" s="264"/>
      <c r="AW74" s="260"/>
      <c r="AX74" s="260"/>
      <c r="AY74" s="260"/>
      <c r="AZ74" s="260"/>
      <c r="BA74" s="260"/>
      <c r="BB74" s="260"/>
      <c r="BC74" s="260"/>
      <c r="BD74" s="260"/>
      <c r="BE74" s="260"/>
      <c r="BF74" s="260"/>
      <c r="BG74" s="260"/>
      <c r="BH74" s="260"/>
      <c r="BI74" s="260"/>
      <c r="BJ74" s="260"/>
      <c r="BK74" s="260"/>
      <c r="BL74" s="260"/>
      <c r="BM74" s="260"/>
      <c r="BN74" s="260"/>
      <c r="BO74" s="260"/>
      <c r="BP74" s="260"/>
      <c r="BQ74" s="260"/>
      <c r="BR74" s="256" t="s">
        <v>34</v>
      </c>
      <c r="BS74" s="256"/>
      <c r="BT74" s="256"/>
      <c r="BU74" s="256"/>
      <c r="BV74" s="256"/>
      <c r="BW74" s="256"/>
      <c r="BX74" s="257"/>
      <c r="CA74" s="11"/>
      <c r="CB74" s="137"/>
      <c r="CC74" s="137"/>
      <c r="CD74" s="137"/>
    </row>
    <row r="75" spans="1:82" s="2" customFormat="1" ht="49.5" hidden="1" customHeight="1" x14ac:dyDescent="0.25">
      <c r="A75" s="330" t="s">
        <v>114</v>
      </c>
      <c r="B75" s="331"/>
      <c r="C75" s="331"/>
      <c r="D75" s="331"/>
      <c r="E75" s="331"/>
      <c r="F75" s="331"/>
      <c r="G75" s="331"/>
      <c r="H75" s="331"/>
      <c r="I75" s="331"/>
      <c r="J75" s="331"/>
      <c r="K75" s="331"/>
      <c r="L75" s="331"/>
      <c r="M75" s="331"/>
      <c r="N75" s="331"/>
      <c r="O75" s="331"/>
      <c r="P75" s="331"/>
      <c r="Q75" s="331"/>
      <c r="R75" s="331"/>
      <c r="S75" s="331"/>
      <c r="T75" s="331"/>
      <c r="U75" s="331"/>
      <c r="V75" s="331"/>
      <c r="W75" s="331"/>
      <c r="X75" s="331"/>
      <c r="Y75" s="331"/>
      <c r="Z75" s="331"/>
      <c r="AA75" s="331"/>
      <c r="AB75" s="331"/>
      <c r="AC75" s="331"/>
      <c r="AD75" s="331"/>
      <c r="AE75" s="332"/>
      <c r="AF75" s="278" t="s">
        <v>101</v>
      </c>
      <c r="AG75" s="264"/>
      <c r="AH75" s="264"/>
      <c r="AI75" s="264"/>
      <c r="AJ75" s="264" t="s">
        <v>117</v>
      </c>
      <c r="AK75" s="264"/>
      <c r="AL75" s="264"/>
      <c r="AM75" s="264"/>
      <c r="AN75" s="264"/>
      <c r="AO75" s="264"/>
      <c r="AP75" s="264"/>
      <c r="AQ75" s="264"/>
      <c r="AR75" s="264"/>
      <c r="AS75" s="264"/>
      <c r="AT75" s="264"/>
      <c r="AU75" s="264"/>
      <c r="AV75" s="264"/>
      <c r="AW75" s="260"/>
      <c r="AX75" s="260"/>
      <c r="AY75" s="260"/>
      <c r="AZ75" s="260"/>
      <c r="BA75" s="260"/>
      <c r="BB75" s="260"/>
      <c r="BC75" s="260"/>
      <c r="BD75" s="260"/>
      <c r="BE75" s="260"/>
      <c r="BF75" s="260"/>
      <c r="BG75" s="260"/>
      <c r="BH75" s="260"/>
      <c r="BI75" s="260"/>
      <c r="BJ75" s="260"/>
      <c r="BK75" s="260"/>
      <c r="BL75" s="260"/>
      <c r="BM75" s="260"/>
      <c r="BN75" s="260"/>
      <c r="BO75" s="260"/>
      <c r="BP75" s="260"/>
      <c r="BQ75" s="260"/>
      <c r="BR75" s="256" t="s">
        <v>34</v>
      </c>
      <c r="BS75" s="256"/>
      <c r="BT75" s="256"/>
      <c r="BU75" s="256"/>
      <c r="BV75" s="256"/>
      <c r="BW75" s="256"/>
      <c r="BX75" s="257"/>
      <c r="CA75" s="11"/>
      <c r="CB75" s="137"/>
      <c r="CC75" s="137"/>
      <c r="CD75" s="137"/>
    </row>
    <row r="76" spans="1:82" s="2" customFormat="1" ht="12" hidden="1" customHeight="1" x14ac:dyDescent="0.25">
      <c r="A76" s="301" t="s">
        <v>225</v>
      </c>
      <c r="B76" s="301"/>
      <c r="C76" s="301"/>
      <c r="D76" s="301"/>
      <c r="E76" s="301"/>
      <c r="F76" s="301"/>
      <c r="G76" s="301"/>
      <c r="H76" s="301"/>
      <c r="I76" s="301"/>
      <c r="J76" s="301"/>
      <c r="K76" s="301"/>
      <c r="L76" s="301"/>
      <c r="M76" s="301"/>
      <c r="N76" s="301"/>
      <c r="O76" s="301"/>
      <c r="P76" s="301"/>
      <c r="Q76" s="301"/>
      <c r="R76" s="301"/>
      <c r="S76" s="301"/>
      <c r="T76" s="301"/>
      <c r="U76" s="301"/>
      <c r="V76" s="301"/>
      <c r="W76" s="301"/>
      <c r="X76" s="301"/>
      <c r="Y76" s="301"/>
      <c r="Z76" s="301"/>
      <c r="AA76" s="301"/>
      <c r="AB76" s="301"/>
      <c r="AC76" s="301"/>
      <c r="AD76" s="301"/>
      <c r="AE76" s="302"/>
      <c r="AF76" s="278" t="s">
        <v>102</v>
      </c>
      <c r="AG76" s="264"/>
      <c r="AH76" s="264"/>
      <c r="AI76" s="264"/>
      <c r="AJ76" s="264" t="s">
        <v>118</v>
      </c>
      <c r="AK76" s="264"/>
      <c r="AL76" s="264"/>
      <c r="AM76" s="264"/>
      <c r="AN76" s="264"/>
      <c r="AO76" s="264"/>
      <c r="AP76" s="264"/>
      <c r="AQ76" s="264"/>
      <c r="AR76" s="264"/>
      <c r="AS76" s="264"/>
      <c r="AT76" s="264"/>
      <c r="AU76" s="264"/>
      <c r="AV76" s="264"/>
      <c r="AW76" s="260"/>
      <c r="AX76" s="260"/>
      <c r="AY76" s="260"/>
      <c r="AZ76" s="260"/>
      <c r="BA76" s="260"/>
      <c r="BB76" s="260"/>
      <c r="BC76" s="260"/>
      <c r="BD76" s="260"/>
      <c r="BE76" s="260"/>
      <c r="BF76" s="260"/>
      <c r="BG76" s="260"/>
      <c r="BH76" s="260"/>
      <c r="BI76" s="260"/>
      <c r="BJ76" s="260"/>
      <c r="BK76" s="260"/>
      <c r="BL76" s="260"/>
      <c r="BM76" s="260"/>
      <c r="BN76" s="260"/>
      <c r="BO76" s="260"/>
      <c r="BP76" s="260"/>
      <c r="BQ76" s="260"/>
      <c r="BR76" s="256" t="s">
        <v>34</v>
      </c>
      <c r="BS76" s="256"/>
      <c r="BT76" s="256"/>
      <c r="BU76" s="256"/>
      <c r="BV76" s="256"/>
      <c r="BW76" s="256"/>
      <c r="BX76" s="257"/>
      <c r="CA76" s="11"/>
      <c r="CB76" s="137"/>
      <c r="CC76" s="137"/>
      <c r="CD76" s="137"/>
    </row>
    <row r="77" spans="1:82" s="2" customFormat="1" x14ac:dyDescent="0.25">
      <c r="A77" s="327" t="s">
        <v>115</v>
      </c>
      <c r="B77" s="328"/>
      <c r="C77" s="328"/>
      <c r="D77" s="328"/>
      <c r="E77" s="328"/>
      <c r="F77" s="328"/>
      <c r="G77" s="328"/>
      <c r="H77" s="328"/>
      <c r="I77" s="328"/>
      <c r="J77" s="328"/>
      <c r="K77" s="328"/>
      <c r="L77" s="328"/>
      <c r="M77" s="328"/>
      <c r="N77" s="328"/>
      <c r="O77" s="328"/>
      <c r="P77" s="328"/>
      <c r="Q77" s="328"/>
      <c r="R77" s="328"/>
      <c r="S77" s="328"/>
      <c r="T77" s="328"/>
      <c r="U77" s="328"/>
      <c r="V77" s="328"/>
      <c r="W77" s="328"/>
      <c r="X77" s="328"/>
      <c r="Y77" s="328"/>
      <c r="Z77" s="328"/>
      <c r="AA77" s="328"/>
      <c r="AB77" s="328"/>
      <c r="AC77" s="328"/>
      <c r="AD77" s="328"/>
      <c r="AE77" s="329"/>
      <c r="AF77" s="278" t="s">
        <v>103</v>
      </c>
      <c r="AG77" s="264"/>
      <c r="AH77" s="264"/>
      <c r="AI77" s="264"/>
      <c r="AJ77" s="264" t="s">
        <v>119</v>
      </c>
      <c r="AK77" s="264"/>
      <c r="AL77" s="264"/>
      <c r="AM77" s="264"/>
      <c r="AN77" s="264"/>
      <c r="AO77" s="264"/>
      <c r="AP77" s="264"/>
      <c r="AQ77" s="264"/>
      <c r="AR77" s="264"/>
      <c r="AS77" s="264"/>
      <c r="AT77" s="264"/>
      <c r="AU77" s="264"/>
      <c r="AV77" s="264"/>
      <c r="AW77" s="260">
        <f>AW78+AW79+AW80+AW81+AW82</f>
        <v>4700</v>
      </c>
      <c r="AX77" s="260"/>
      <c r="AY77" s="260"/>
      <c r="AZ77" s="260"/>
      <c r="BA77" s="260"/>
      <c r="BB77" s="260"/>
      <c r="BC77" s="260"/>
      <c r="BD77" s="260">
        <f t="shared" ref="BD77" si="16">BD78+BD79+BD80+BD81+BD82</f>
        <v>0</v>
      </c>
      <c r="BE77" s="260"/>
      <c r="BF77" s="260"/>
      <c r="BG77" s="260"/>
      <c r="BH77" s="260"/>
      <c r="BI77" s="260"/>
      <c r="BJ77" s="260"/>
      <c r="BK77" s="260">
        <f t="shared" ref="BK77" si="17">BK78+BK79+BK80+BK81+BK82</f>
        <v>0</v>
      </c>
      <c r="BL77" s="260"/>
      <c r="BM77" s="260"/>
      <c r="BN77" s="260"/>
      <c r="BO77" s="260"/>
      <c r="BP77" s="260"/>
      <c r="BQ77" s="260"/>
      <c r="BR77" s="256" t="s">
        <v>34</v>
      </c>
      <c r="BS77" s="256"/>
      <c r="BT77" s="256"/>
      <c r="BU77" s="256"/>
      <c r="BV77" s="256"/>
      <c r="BW77" s="256"/>
      <c r="BX77" s="257"/>
      <c r="CA77" s="11"/>
      <c r="CB77" s="138">
        <f>AW77-'налоги 290'!J14</f>
        <v>0</v>
      </c>
      <c r="CC77" s="137"/>
      <c r="CD77" s="137"/>
    </row>
    <row r="78" spans="1:82" s="2" customFormat="1" ht="24" customHeight="1" x14ac:dyDescent="0.25">
      <c r="A78" s="261" t="s">
        <v>138</v>
      </c>
      <c r="B78" s="262"/>
      <c r="C78" s="262"/>
      <c r="D78" s="262"/>
      <c r="E78" s="262"/>
      <c r="F78" s="262"/>
      <c r="G78" s="262"/>
      <c r="H78" s="262"/>
      <c r="I78" s="262"/>
      <c r="J78" s="262"/>
      <c r="K78" s="262"/>
      <c r="L78" s="262"/>
      <c r="M78" s="262"/>
      <c r="N78" s="262"/>
      <c r="O78" s="262"/>
      <c r="P78" s="262"/>
      <c r="Q78" s="262"/>
      <c r="R78" s="262"/>
      <c r="S78" s="262"/>
      <c r="T78" s="262"/>
      <c r="U78" s="262"/>
      <c r="V78" s="262"/>
      <c r="W78" s="262"/>
      <c r="X78" s="262"/>
      <c r="Y78" s="262"/>
      <c r="Z78" s="262"/>
      <c r="AA78" s="262"/>
      <c r="AB78" s="262"/>
      <c r="AC78" s="262"/>
      <c r="AD78" s="262"/>
      <c r="AE78" s="263"/>
      <c r="AF78" s="278" t="s">
        <v>104</v>
      </c>
      <c r="AG78" s="264"/>
      <c r="AH78" s="264"/>
      <c r="AI78" s="264"/>
      <c r="AJ78" s="264" t="s">
        <v>120</v>
      </c>
      <c r="AK78" s="264"/>
      <c r="AL78" s="264"/>
      <c r="AM78" s="264"/>
      <c r="AN78" s="264"/>
      <c r="AO78" s="264"/>
      <c r="AP78" s="264"/>
      <c r="AQ78" s="264"/>
      <c r="AR78" s="264" t="s">
        <v>304</v>
      </c>
      <c r="AS78" s="264"/>
      <c r="AT78" s="264"/>
      <c r="AU78" s="264"/>
      <c r="AV78" s="264"/>
      <c r="AW78" s="295">
        <v>4700</v>
      </c>
      <c r="AX78" s="296"/>
      <c r="AY78" s="296"/>
      <c r="AZ78" s="296"/>
      <c r="BA78" s="296"/>
      <c r="BB78" s="296"/>
      <c r="BC78" s="297"/>
      <c r="BD78" s="260"/>
      <c r="BE78" s="260"/>
      <c r="BF78" s="260"/>
      <c r="BG78" s="260"/>
      <c r="BH78" s="260"/>
      <c r="BI78" s="260"/>
      <c r="BJ78" s="260"/>
      <c r="BK78" s="260"/>
      <c r="BL78" s="260"/>
      <c r="BM78" s="260"/>
      <c r="BN78" s="260"/>
      <c r="BO78" s="260"/>
      <c r="BP78" s="260"/>
      <c r="BQ78" s="260"/>
      <c r="BR78" s="256" t="s">
        <v>34</v>
      </c>
      <c r="BS78" s="256"/>
      <c r="BT78" s="256"/>
      <c r="BU78" s="256"/>
      <c r="BV78" s="256"/>
      <c r="BW78" s="256"/>
      <c r="BX78" s="257"/>
      <c r="CA78" s="11"/>
      <c r="CB78" s="138"/>
      <c r="CC78" s="137"/>
      <c r="CD78" s="137"/>
    </row>
    <row r="79" spans="1:82" s="2" customFormat="1" ht="23.25" customHeight="1" x14ac:dyDescent="0.25">
      <c r="A79" s="261" t="s">
        <v>139</v>
      </c>
      <c r="B79" s="262"/>
      <c r="C79" s="262"/>
      <c r="D79" s="262"/>
      <c r="E79" s="262"/>
      <c r="F79" s="262"/>
      <c r="G79" s="262"/>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3"/>
      <c r="AF79" s="278" t="s">
        <v>105</v>
      </c>
      <c r="AG79" s="264"/>
      <c r="AH79" s="264"/>
      <c r="AI79" s="264"/>
      <c r="AJ79" s="264" t="s">
        <v>121</v>
      </c>
      <c r="AK79" s="264"/>
      <c r="AL79" s="264"/>
      <c r="AM79" s="264"/>
      <c r="AN79" s="264"/>
      <c r="AO79" s="264"/>
      <c r="AP79" s="264"/>
      <c r="AQ79" s="264"/>
      <c r="AR79" s="264" t="s">
        <v>304</v>
      </c>
      <c r="AS79" s="264"/>
      <c r="AT79" s="264"/>
      <c r="AU79" s="264"/>
      <c r="AV79" s="264"/>
      <c r="AW79" s="260">
        <v>0</v>
      </c>
      <c r="AX79" s="260"/>
      <c r="AY79" s="260"/>
      <c r="AZ79" s="260"/>
      <c r="BA79" s="260"/>
      <c r="BB79" s="260"/>
      <c r="BC79" s="260"/>
      <c r="BD79" s="260"/>
      <c r="BE79" s="260"/>
      <c r="BF79" s="260"/>
      <c r="BG79" s="260"/>
      <c r="BH79" s="260"/>
      <c r="BI79" s="260"/>
      <c r="BJ79" s="260"/>
      <c r="BK79" s="260"/>
      <c r="BL79" s="260"/>
      <c r="BM79" s="260"/>
      <c r="BN79" s="260"/>
      <c r="BO79" s="260"/>
      <c r="BP79" s="260"/>
      <c r="BQ79" s="260"/>
      <c r="BR79" s="256" t="s">
        <v>34</v>
      </c>
      <c r="BS79" s="256"/>
      <c r="BT79" s="256"/>
      <c r="BU79" s="256"/>
      <c r="BV79" s="256"/>
      <c r="BW79" s="256"/>
      <c r="BX79" s="257"/>
      <c r="CA79" s="11"/>
      <c r="CB79" s="137"/>
      <c r="CC79" s="137"/>
      <c r="CD79" s="137"/>
    </row>
    <row r="80" spans="1:82" s="2" customFormat="1" ht="11.25" customHeight="1" x14ac:dyDescent="0.25">
      <c r="A80" s="325" t="s">
        <v>140</v>
      </c>
      <c r="B80" s="325"/>
      <c r="C80" s="325"/>
      <c r="D80" s="325"/>
      <c r="E80" s="325"/>
      <c r="F80" s="325"/>
      <c r="G80" s="325"/>
      <c r="H80" s="325"/>
      <c r="I80" s="325"/>
      <c r="J80" s="325"/>
      <c r="K80" s="325"/>
      <c r="L80" s="325"/>
      <c r="M80" s="325"/>
      <c r="N80" s="325"/>
      <c r="O80" s="325"/>
      <c r="P80" s="325"/>
      <c r="Q80" s="325"/>
      <c r="R80" s="325"/>
      <c r="S80" s="325"/>
      <c r="T80" s="325"/>
      <c r="U80" s="325"/>
      <c r="V80" s="325"/>
      <c r="W80" s="325"/>
      <c r="X80" s="325"/>
      <c r="Y80" s="325"/>
      <c r="Z80" s="325"/>
      <c r="AA80" s="325"/>
      <c r="AB80" s="325"/>
      <c r="AC80" s="325"/>
      <c r="AD80" s="325"/>
      <c r="AE80" s="326"/>
      <c r="AF80" s="278" t="s">
        <v>106</v>
      </c>
      <c r="AG80" s="264"/>
      <c r="AH80" s="264"/>
      <c r="AI80" s="264"/>
      <c r="AJ80" s="264" t="s">
        <v>122</v>
      </c>
      <c r="AK80" s="264"/>
      <c r="AL80" s="264"/>
      <c r="AM80" s="264"/>
      <c r="AN80" s="264"/>
      <c r="AO80" s="264"/>
      <c r="AP80" s="264"/>
      <c r="AQ80" s="264"/>
      <c r="AR80" s="264" t="s">
        <v>307</v>
      </c>
      <c r="AS80" s="264"/>
      <c r="AT80" s="264"/>
      <c r="AU80" s="264"/>
      <c r="AV80" s="264"/>
      <c r="AW80" s="260">
        <v>0</v>
      </c>
      <c r="AX80" s="260"/>
      <c r="AY80" s="260"/>
      <c r="AZ80" s="260"/>
      <c r="BA80" s="260"/>
      <c r="BB80" s="260"/>
      <c r="BC80" s="260"/>
      <c r="BD80" s="260"/>
      <c r="BE80" s="260"/>
      <c r="BF80" s="260"/>
      <c r="BG80" s="260"/>
      <c r="BH80" s="260"/>
      <c r="BI80" s="260"/>
      <c r="BJ80" s="260"/>
      <c r="BK80" s="260"/>
      <c r="BL80" s="260"/>
      <c r="BM80" s="260"/>
      <c r="BN80" s="260"/>
      <c r="BO80" s="260"/>
      <c r="BP80" s="260"/>
      <c r="BQ80" s="260"/>
      <c r="BR80" s="256" t="s">
        <v>34</v>
      </c>
      <c r="BS80" s="256"/>
      <c r="BT80" s="256"/>
      <c r="BU80" s="256"/>
      <c r="BV80" s="256"/>
      <c r="BW80" s="256"/>
      <c r="BX80" s="257"/>
      <c r="CA80" s="11"/>
      <c r="CB80" s="137"/>
      <c r="CC80" s="137"/>
      <c r="CD80" s="137"/>
    </row>
    <row r="81" spans="1:82" s="2" customFormat="1" ht="11.25" customHeight="1" x14ac:dyDescent="0.25">
      <c r="A81" s="325" t="s">
        <v>140</v>
      </c>
      <c r="B81" s="325"/>
      <c r="C81" s="325"/>
      <c r="D81" s="325"/>
      <c r="E81" s="325"/>
      <c r="F81" s="325"/>
      <c r="G81" s="325"/>
      <c r="H81" s="325"/>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6"/>
      <c r="AF81" s="278" t="s">
        <v>305</v>
      </c>
      <c r="AG81" s="264"/>
      <c r="AH81" s="264"/>
      <c r="AI81" s="264"/>
      <c r="AJ81" s="264" t="s">
        <v>122</v>
      </c>
      <c r="AK81" s="264"/>
      <c r="AL81" s="264"/>
      <c r="AM81" s="264"/>
      <c r="AN81" s="264"/>
      <c r="AO81" s="264"/>
      <c r="AP81" s="264"/>
      <c r="AQ81" s="264"/>
      <c r="AR81" s="264" t="s">
        <v>308</v>
      </c>
      <c r="AS81" s="264"/>
      <c r="AT81" s="264"/>
      <c r="AU81" s="264"/>
      <c r="AV81" s="264"/>
      <c r="AW81" s="260">
        <v>0</v>
      </c>
      <c r="AX81" s="260"/>
      <c r="AY81" s="260"/>
      <c r="AZ81" s="260"/>
      <c r="BA81" s="260"/>
      <c r="BB81" s="260"/>
      <c r="BC81" s="260"/>
      <c r="BD81" s="260"/>
      <c r="BE81" s="260"/>
      <c r="BF81" s="260"/>
      <c r="BG81" s="260"/>
      <c r="BH81" s="260"/>
      <c r="BI81" s="260"/>
      <c r="BJ81" s="260"/>
      <c r="BK81" s="260"/>
      <c r="BL81" s="260"/>
      <c r="BM81" s="260"/>
      <c r="BN81" s="260"/>
      <c r="BO81" s="260"/>
      <c r="BP81" s="260"/>
      <c r="BQ81" s="260"/>
      <c r="BR81" s="256" t="s">
        <v>34</v>
      </c>
      <c r="BS81" s="256"/>
      <c r="BT81" s="256"/>
      <c r="BU81" s="256"/>
      <c r="BV81" s="256"/>
      <c r="BW81" s="256"/>
      <c r="BX81" s="257"/>
      <c r="CA81" s="11"/>
      <c r="CB81" s="138">
        <f>AW81-'налоги 290'!J12</f>
        <v>0</v>
      </c>
      <c r="CC81" s="137"/>
      <c r="CD81" s="137"/>
    </row>
    <row r="82" spans="1:82" s="2" customFormat="1" ht="11.25" customHeight="1" x14ac:dyDescent="0.25">
      <c r="A82" s="325" t="s">
        <v>140</v>
      </c>
      <c r="B82" s="325"/>
      <c r="C82" s="325"/>
      <c r="D82" s="325"/>
      <c r="E82" s="325"/>
      <c r="F82" s="325"/>
      <c r="G82" s="325"/>
      <c r="H82" s="325"/>
      <c r="I82" s="325"/>
      <c r="J82" s="325"/>
      <c r="K82" s="325"/>
      <c r="L82" s="325"/>
      <c r="M82" s="325"/>
      <c r="N82" s="325"/>
      <c r="O82" s="325"/>
      <c r="P82" s="325"/>
      <c r="Q82" s="325"/>
      <c r="R82" s="325"/>
      <c r="S82" s="325"/>
      <c r="T82" s="325"/>
      <c r="U82" s="325"/>
      <c r="V82" s="325"/>
      <c r="W82" s="325"/>
      <c r="X82" s="325"/>
      <c r="Y82" s="325"/>
      <c r="Z82" s="325"/>
      <c r="AA82" s="325"/>
      <c r="AB82" s="325"/>
      <c r="AC82" s="325"/>
      <c r="AD82" s="325"/>
      <c r="AE82" s="326"/>
      <c r="AF82" s="278" t="s">
        <v>306</v>
      </c>
      <c r="AG82" s="264"/>
      <c r="AH82" s="264"/>
      <c r="AI82" s="264"/>
      <c r="AJ82" s="264" t="s">
        <v>122</v>
      </c>
      <c r="AK82" s="264"/>
      <c r="AL82" s="264"/>
      <c r="AM82" s="264"/>
      <c r="AN82" s="264"/>
      <c r="AO82" s="264"/>
      <c r="AP82" s="264"/>
      <c r="AQ82" s="264"/>
      <c r="AR82" s="264" t="s">
        <v>309</v>
      </c>
      <c r="AS82" s="264"/>
      <c r="AT82" s="264"/>
      <c r="AU82" s="264"/>
      <c r="AV82" s="264"/>
      <c r="AW82" s="260"/>
      <c r="AX82" s="260"/>
      <c r="AY82" s="260"/>
      <c r="AZ82" s="260"/>
      <c r="BA82" s="260"/>
      <c r="BB82" s="260"/>
      <c r="BC82" s="260"/>
      <c r="BD82" s="260"/>
      <c r="BE82" s="260"/>
      <c r="BF82" s="260"/>
      <c r="BG82" s="260"/>
      <c r="BH82" s="260"/>
      <c r="BI82" s="260"/>
      <c r="BJ82" s="260"/>
      <c r="BK82" s="260"/>
      <c r="BL82" s="260"/>
      <c r="BM82" s="260"/>
      <c r="BN82" s="260"/>
      <c r="BO82" s="260"/>
      <c r="BP82" s="260"/>
      <c r="BQ82" s="260"/>
      <c r="BR82" s="256" t="s">
        <v>34</v>
      </c>
      <c r="BS82" s="256"/>
      <c r="BT82" s="256"/>
      <c r="BU82" s="256"/>
      <c r="BV82" s="256"/>
      <c r="BW82" s="256"/>
      <c r="BX82" s="257"/>
      <c r="CA82" s="11"/>
      <c r="CB82" s="137"/>
      <c r="CC82" s="137"/>
      <c r="CD82" s="137"/>
    </row>
    <row r="83" spans="1:82" s="2" customFormat="1" hidden="1" x14ac:dyDescent="0.25">
      <c r="A83" s="318" t="s">
        <v>141</v>
      </c>
      <c r="B83" s="319"/>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20"/>
      <c r="AF83" s="278" t="s">
        <v>129</v>
      </c>
      <c r="AG83" s="264"/>
      <c r="AH83" s="264"/>
      <c r="AI83" s="264"/>
      <c r="AJ83" s="264" t="s">
        <v>34</v>
      </c>
      <c r="AK83" s="264"/>
      <c r="AL83" s="264"/>
      <c r="AM83" s="264"/>
      <c r="AN83" s="264"/>
      <c r="AO83" s="264"/>
      <c r="AP83" s="264"/>
      <c r="AQ83" s="264"/>
      <c r="AR83" s="264"/>
      <c r="AS83" s="264"/>
      <c r="AT83" s="264"/>
      <c r="AU83" s="264"/>
      <c r="AV83" s="264"/>
      <c r="AW83" s="260"/>
      <c r="AX83" s="260"/>
      <c r="AY83" s="260"/>
      <c r="AZ83" s="260"/>
      <c r="BA83" s="260"/>
      <c r="BB83" s="260"/>
      <c r="BC83" s="260"/>
      <c r="BD83" s="260"/>
      <c r="BE83" s="260"/>
      <c r="BF83" s="260"/>
      <c r="BG83" s="260"/>
      <c r="BH83" s="260"/>
      <c r="BI83" s="260"/>
      <c r="BJ83" s="260"/>
      <c r="BK83" s="260"/>
      <c r="BL83" s="260"/>
      <c r="BM83" s="260"/>
      <c r="BN83" s="260"/>
      <c r="BO83" s="260"/>
      <c r="BP83" s="260"/>
      <c r="BQ83" s="260"/>
      <c r="BR83" s="256" t="s">
        <v>34</v>
      </c>
      <c r="BS83" s="256"/>
      <c r="BT83" s="256"/>
      <c r="BU83" s="256"/>
      <c r="BV83" s="256"/>
      <c r="BW83" s="256"/>
      <c r="BX83" s="257"/>
      <c r="CA83" s="11"/>
      <c r="CB83" s="137"/>
      <c r="CC83" s="137"/>
      <c r="CD83" s="137"/>
    </row>
    <row r="84" spans="1:82" s="2" customFormat="1" ht="24.75" hidden="1" customHeight="1" x14ac:dyDescent="0.25">
      <c r="A84" s="315" t="s">
        <v>226</v>
      </c>
      <c r="B84" s="316"/>
      <c r="C84" s="316"/>
      <c r="D84" s="316"/>
      <c r="E84" s="316"/>
      <c r="F84" s="316"/>
      <c r="G84" s="316"/>
      <c r="H84" s="316"/>
      <c r="I84" s="316"/>
      <c r="J84" s="316"/>
      <c r="K84" s="316"/>
      <c r="L84" s="316"/>
      <c r="M84" s="316"/>
      <c r="N84" s="316"/>
      <c r="O84" s="316"/>
      <c r="P84" s="316"/>
      <c r="Q84" s="316"/>
      <c r="R84" s="316"/>
      <c r="S84" s="316"/>
      <c r="T84" s="316"/>
      <c r="U84" s="316"/>
      <c r="V84" s="316"/>
      <c r="W84" s="316"/>
      <c r="X84" s="316"/>
      <c r="Y84" s="316"/>
      <c r="Z84" s="316"/>
      <c r="AA84" s="316"/>
      <c r="AB84" s="316"/>
      <c r="AC84" s="316"/>
      <c r="AD84" s="316"/>
      <c r="AE84" s="317"/>
      <c r="AF84" s="278" t="s">
        <v>130</v>
      </c>
      <c r="AG84" s="264"/>
      <c r="AH84" s="264"/>
      <c r="AI84" s="264"/>
      <c r="AJ84" s="264" t="s">
        <v>230</v>
      </c>
      <c r="AK84" s="264"/>
      <c r="AL84" s="264"/>
      <c r="AM84" s="264"/>
      <c r="AN84" s="264"/>
      <c r="AO84" s="264"/>
      <c r="AP84" s="264"/>
      <c r="AQ84" s="264"/>
      <c r="AR84" s="264"/>
      <c r="AS84" s="264"/>
      <c r="AT84" s="264"/>
      <c r="AU84" s="264"/>
      <c r="AV84" s="264"/>
      <c r="AW84" s="260"/>
      <c r="AX84" s="260"/>
      <c r="AY84" s="260"/>
      <c r="AZ84" s="260"/>
      <c r="BA84" s="260"/>
      <c r="BB84" s="260"/>
      <c r="BC84" s="260"/>
      <c r="BD84" s="260"/>
      <c r="BE84" s="260"/>
      <c r="BF84" s="260"/>
      <c r="BG84" s="260"/>
      <c r="BH84" s="260"/>
      <c r="BI84" s="260"/>
      <c r="BJ84" s="260"/>
      <c r="BK84" s="260"/>
      <c r="BL84" s="260"/>
      <c r="BM84" s="260"/>
      <c r="BN84" s="260"/>
      <c r="BO84" s="260"/>
      <c r="BP84" s="260"/>
      <c r="BQ84" s="260"/>
      <c r="BR84" s="256"/>
      <c r="BS84" s="256"/>
      <c r="BT84" s="256"/>
      <c r="BU84" s="256"/>
      <c r="BV84" s="256"/>
      <c r="BW84" s="256"/>
      <c r="BX84" s="257"/>
      <c r="CA84" s="11"/>
      <c r="CB84" s="137"/>
      <c r="CC84" s="137"/>
      <c r="CD84" s="137"/>
    </row>
    <row r="85" spans="1:82" s="2" customFormat="1" hidden="1" x14ac:dyDescent="0.25">
      <c r="A85" s="315" t="s">
        <v>233</v>
      </c>
      <c r="B85" s="316"/>
      <c r="C85" s="316"/>
      <c r="D85" s="316"/>
      <c r="E85" s="316"/>
      <c r="F85" s="316"/>
      <c r="G85" s="316"/>
      <c r="H85" s="316"/>
      <c r="I85" s="316"/>
      <c r="J85" s="316"/>
      <c r="K85" s="316"/>
      <c r="L85" s="316"/>
      <c r="M85" s="316"/>
      <c r="N85" s="316"/>
      <c r="O85" s="316"/>
      <c r="P85" s="316"/>
      <c r="Q85" s="316"/>
      <c r="R85" s="316"/>
      <c r="S85" s="316"/>
      <c r="T85" s="316"/>
      <c r="U85" s="316"/>
      <c r="V85" s="316"/>
      <c r="W85" s="316"/>
      <c r="X85" s="316"/>
      <c r="Y85" s="316"/>
      <c r="Z85" s="316"/>
      <c r="AA85" s="316"/>
      <c r="AB85" s="316"/>
      <c r="AC85" s="316"/>
      <c r="AD85" s="316"/>
      <c r="AE85" s="317"/>
      <c r="AF85" s="278" t="s">
        <v>131</v>
      </c>
      <c r="AG85" s="264"/>
      <c r="AH85" s="264"/>
      <c r="AI85" s="264"/>
      <c r="AJ85" s="264" t="s">
        <v>231</v>
      </c>
      <c r="AK85" s="264"/>
      <c r="AL85" s="264"/>
      <c r="AM85" s="264"/>
      <c r="AN85" s="264"/>
      <c r="AO85" s="264"/>
      <c r="AP85" s="264"/>
      <c r="AQ85" s="264"/>
      <c r="AR85" s="264"/>
      <c r="AS85" s="264"/>
      <c r="AT85" s="264"/>
      <c r="AU85" s="264"/>
      <c r="AV85" s="264"/>
      <c r="AW85" s="260"/>
      <c r="AX85" s="260"/>
      <c r="AY85" s="260"/>
      <c r="AZ85" s="260"/>
      <c r="BA85" s="260"/>
      <c r="BB85" s="260"/>
      <c r="BC85" s="260"/>
      <c r="BD85" s="260"/>
      <c r="BE85" s="260"/>
      <c r="BF85" s="260"/>
      <c r="BG85" s="260"/>
      <c r="BH85" s="260"/>
      <c r="BI85" s="260"/>
      <c r="BJ85" s="260"/>
      <c r="BK85" s="260"/>
      <c r="BL85" s="260"/>
      <c r="BM85" s="260"/>
      <c r="BN85" s="260"/>
      <c r="BO85" s="260"/>
      <c r="BP85" s="260"/>
      <c r="BQ85" s="260"/>
      <c r="BR85" s="256"/>
      <c r="BS85" s="256"/>
      <c r="BT85" s="256"/>
      <c r="BU85" s="256"/>
      <c r="BV85" s="256"/>
      <c r="BW85" s="256"/>
      <c r="BX85" s="257"/>
      <c r="CA85" s="11"/>
      <c r="CB85" s="137"/>
      <c r="CC85" s="137"/>
      <c r="CD85" s="137"/>
    </row>
    <row r="86" spans="1:82" s="2" customFormat="1" ht="24" hidden="1" customHeight="1" x14ac:dyDescent="0.25">
      <c r="A86" s="323" t="s">
        <v>234</v>
      </c>
      <c r="B86" s="323"/>
      <c r="C86" s="323"/>
      <c r="D86" s="323"/>
      <c r="E86" s="323"/>
      <c r="F86" s="323"/>
      <c r="G86" s="323"/>
      <c r="H86" s="323"/>
      <c r="I86" s="323"/>
      <c r="J86" s="323"/>
      <c r="K86" s="323"/>
      <c r="L86" s="323"/>
      <c r="M86" s="323"/>
      <c r="N86" s="323"/>
      <c r="O86" s="323"/>
      <c r="P86" s="323"/>
      <c r="Q86" s="323"/>
      <c r="R86" s="323"/>
      <c r="S86" s="323"/>
      <c r="T86" s="323"/>
      <c r="U86" s="323"/>
      <c r="V86" s="323"/>
      <c r="W86" s="323"/>
      <c r="X86" s="323"/>
      <c r="Y86" s="323"/>
      <c r="Z86" s="323"/>
      <c r="AA86" s="323"/>
      <c r="AB86" s="323"/>
      <c r="AC86" s="323"/>
      <c r="AD86" s="323"/>
      <c r="AE86" s="324"/>
      <c r="AF86" s="278" t="s">
        <v>132</v>
      </c>
      <c r="AG86" s="264"/>
      <c r="AH86" s="264"/>
      <c r="AI86" s="264"/>
      <c r="AJ86" s="264" t="s">
        <v>232</v>
      </c>
      <c r="AK86" s="264"/>
      <c r="AL86" s="264"/>
      <c r="AM86" s="264"/>
      <c r="AN86" s="264"/>
      <c r="AO86" s="264"/>
      <c r="AP86" s="264"/>
      <c r="AQ86" s="264"/>
      <c r="AR86" s="264"/>
      <c r="AS86" s="264"/>
      <c r="AT86" s="264"/>
      <c r="AU86" s="264"/>
      <c r="AV86" s="264"/>
      <c r="AW86" s="260"/>
      <c r="AX86" s="260"/>
      <c r="AY86" s="260"/>
      <c r="AZ86" s="260"/>
      <c r="BA86" s="260"/>
      <c r="BB86" s="260"/>
      <c r="BC86" s="260"/>
      <c r="BD86" s="260"/>
      <c r="BE86" s="260"/>
      <c r="BF86" s="260"/>
      <c r="BG86" s="260"/>
      <c r="BH86" s="260"/>
      <c r="BI86" s="260"/>
      <c r="BJ86" s="260"/>
      <c r="BK86" s="260"/>
      <c r="BL86" s="260"/>
      <c r="BM86" s="260"/>
      <c r="BN86" s="260"/>
      <c r="BO86" s="260"/>
      <c r="BP86" s="260"/>
      <c r="BQ86" s="260"/>
      <c r="BR86" s="256"/>
      <c r="BS86" s="256"/>
      <c r="BT86" s="256"/>
      <c r="BU86" s="256"/>
      <c r="BV86" s="256"/>
      <c r="BW86" s="256"/>
      <c r="BX86" s="257"/>
      <c r="CA86" s="11"/>
      <c r="CB86" s="137"/>
      <c r="CC86" s="137"/>
      <c r="CD86" s="137"/>
    </row>
    <row r="87" spans="1:82" s="2" customFormat="1" ht="12" hidden="1" customHeight="1" x14ac:dyDescent="0.25">
      <c r="A87" s="315" t="s">
        <v>235</v>
      </c>
      <c r="B87" s="316"/>
      <c r="C87" s="316"/>
      <c r="D87" s="316"/>
      <c r="E87" s="316"/>
      <c r="F87" s="316"/>
      <c r="G87" s="316"/>
      <c r="H87" s="316"/>
      <c r="I87" s="316"/>
      <c r="J87" s="316"/>
      <c r="K87" s="316"/>
      <c r="L87" s="316"/>
      <c r="M87" s="316"/>
      <c r="N87" s="316"/>
      <c r="O87" s="316"/>
      <c r="P87" s="316"/>
      <c r="Q87" s="316"/>
      <c r="R87" s="316"/>
      <c r="S87" s="316"/>
      <c r="T87" s="316"/>
      <c r="U87" s="316"/>
      <c r="V87" s="316"/>
      <c r="W87" s="316"/>
      <c r="X87" s="316"/>
      <c r="Y87" s="316"/>
      <c r="Z87" s="316"/>
      <c r="AA87" s="316"/>
      <c r="AB87" s="316"/>
      <c r="AC87" s="316"/>
      <c r="AD87" s="316"/>
      <c r="AE87" s="317"/>
      <c r="AF87" s="278" t="s">
        <v>227</v>
      </c>
      <c r="AG87" s="264"/>
      <c r="AH87" s="264"/>
      <c r="AI87" s="264"/>
      <c r="AJ87" s="264" t="s">
        <v>123</v>
      </c>
      <c r="AK87" s="264"/>
      <c r="AL87" s="264"/>
      <c r="AM87" s="264"/>
      <c r="AN87" s="264"/>
      <c r="AO87" s="264"/>
      <c r="AP87" s="264"/>
      <c r="AQ87" s="264"/>
      <c r="AR87" s="264"/>
      <c r="AS87" s="264"/>
      <c r="AT87" s="264"/>
      <c r="AU87" s="264"/>
      <c r="AV87" s="264"/>
      <c r="AW87" s="260"/>
      <c r="AX87" s="260"/>
      <c r="AY87" s="260"/>
      <c r="AZ87" s="260"/>
      <c r="BA87" s="260"/>
      <c r="BB87" s="260"/>
      <c r="BC87" s="260"/>
      <c r="BD87" s="260"/>
      <c r="BE87" s="260"/>
      <c r="BF87" s="260"/>
      <c r="BG87" s="260"/>
      <c r="BH87" s="260"/>
      <c r="BI87" s="260"/>
      <c r="BJ87" s="260"/>
      <c r="BK87" s="260"/>
      <c r="BL87" s="260"/>
      <c r="BM87" s="260"/>
      <c r="BN87" s="260"/>
      <c r="BO87" s="260"/>
      <c r="BP87" s="260"/>
      <c r="BQ87" s="260"/>
      <c r="BR87" s="256"/>
      <c r="BS87" s="256"/>
      <c r="BT87" s="256"/>
      <c r="BU87" s="256"/>
      <c r="BV87" s="256"/>
      <c r="BW87" s="256"/>
      <c r="BX87" s="257"/>
      <c r="CA87" s="11"/>
      <c r="CB87" s="137"/>
      <c r="CC87" s="137"/>
      <c r="CD87" s="137"/>
    </row>
    <row r="88" spans="1:82" s="2" customFormat="1" ht="12" hidden="1" customHeight="1" x14ac:dyDescent="0.25">
      <c r="A88" s="323" t="s">
        <v>142</v>
      </c>
      <c r="B88" s="323"/>
      <c r="C88" s="323"/>
      <c r="D88" s="323"/>
      <c r="E88" s="323"/>
      <c r="F88" s="323"/>
      <c r="G88" s="323"/>
      <c r="H88" s="323"/>
      <c r="I88" s="323"/>
      <c r="J88" s="323"/>
      <c r="K88" s="323"/>
      <c r="L88" s="323"/>
      <c r="M88" s="323"/>
      <c r="N88" s="323"/>
      <c r="O88" s="323"/>
      <c r="P88" s="323"/>
      <c r="Q88" s="323"/>
      <c r="R88" s="323"/>
      <c r="S88" s="323"/>
      <c r="T88" s="323"/>
      <c r="U88" s="323"/>
      <c r="V88" s="323"/>
      <c r="W88" s="323"/>
      <c r="X88" s="323"/>
      <c r="Y88" s="323"/>
      <c r="Z88" s="323"/>
      <c r="AA88" s="323"/>
      <c r="AB88" s="323"/>
      <c r="AC88" s="323"/>
      <c r="AD88" s="323"/>
      <c r="AE88" s="324"/>
      <c r="AF88" s="278" t="s">
        <v>228</v>
      </c>
      <c r="AG88" s="264"/>
      <c r="AH88" s="264"/>
      <c r="AI88" s="264"/>
      <c r="AJ88" s="264" t="s">
        <v>124</v>
      </c>
      <c r="AK88" s="264"/>
      <c r="AL88" s="264"/>
      <c r="AM88" s="264"/>
      <c r="AN88" s="264"/>
      <c r="AO88" s="264"/>
      <c r="AP88" s="264"/>
      <c r="AQ88" s="264"/>
      <c r="AR88" s="264"/>
      <c r="AS88" s="264"/>
      <c r="AT88" s="264"/>
      <c r="AU88" s="264"/>
      <c r="AV88" s="264"/>
      <c r="AW88" s="260"/>
      <c r="AX88" s="260"/>
      <c r="AY88" s="260"/>
      <c r="AZ88" s="260"/>
      <c r="BA88" s="260"/>
      <c r="BB88" s="260"/>
      <c r="BC88" s="260"/>
      <c r="BD88" s="260"/>
      <c r="BE88" s="260"/>
      <c r="BF88" s="260"/>
      <c r="BG88" s="260"/>
      <c r="BH88" s="260"/>
      <c r="BI88" s="260"/>
      <c r="BJ88" s="260"/>
      <c r="BK88" s="260"/>
      <c r="BL88" s="260"/>
      <c r="BM88" s="260"/>
      <c r="BN88" s="260"/>
      <c r="BO88" s="260"/>
      <c r="BP88" s="260"/>
      <c r="BQ88" s="260"/>
      <c r="BR88" s="256"/>
      <c r="BS88" s="256"/>
      <c r="BT88" s="256"/>
      <c r="BU88" s="256"/>
      <c r="BV88" s="256"/>
      <c r="BW88" s="256"/>
      <c r="BX88" s="257"/>
      <c r="CA88" s="11"/>
      <c r="CB88" s="137"/>
      <c r="CC88" s="137"/>
      <c r="CD88" s="137"/>
    </row>
    <row r="89" spans="1:82" s="2" customFormat="1" ht="24" hidden="1" customHeight="1" x14ac:dyDescent="0.25">
      <c r="A89" s="315" t="s">
        <v>143</v>
      </c>
      <c r="B89" s="316"/>
      <c r="C89" s="316"/>
      <c r="D89" s="316"/>
      <c r="E89" s="316"/>
      <c r="F89" s="316"/>
      <c r="G89" s="316"/>
      <c r="H89" s="316"/>
      <c r="I89" s="316"/>
      <c r="J89" s="316"/>
      <c r="K89" s="316"/>
      <c r="L89" s="316"/>
      <c r="M89" s="316"/>
      <c r="N89" s="316"/>
      <c r="O89" s="316"/>
      <c r="P89" s="316"/>
      <c r="Q89" s="316"/>
      <c r="R89" s="316"/>
      <c r="S89" s="316"/>
      <c r="T89" s="316"/>
      <c r="U89" s="316"/>
      <c r="V89" s="316"/>
      <c r="W89" s="316"/>
      <c r="X89" s="316"/>
      <c r="Y89" s="316"/>
      <c r="Z89" s="316"/>
      <c r="AA89" s="316"/>
      <c r="AB89" s="316"/>
      <c r="AC89" s="316"/>
      <c r="AD89" s="316"/>
      <c r="AE89" s="317"/>
      <c r="AF89" s="278" t="s">
        <v>229</v>
      </c>
      <c r="AG89" s="264"/>
      <c r="AH89" s="264"/>
      <c r="AI89" s="264"/>
      <c r="AJ89" s="264" t="s">
        <v>125</v>
      </c>
      <c r="AK89" s="264"/>
      <c r="AL89" s="264"/>
      <c r="AM89" s="264"/>
      <c r="AN89" s="264"/>
      <c r="AO89" s="264"/>
      <c r="AP89" s="264"/>
      <c r="AQ89" s="264"/>
      <c r="AR89" s="264"/>
      <c r="AS89" s="264"/>
      <c r="AT89" s="264"/>
      <c r="AU89" s="264"/>
      <c r="AV89" s="264"/>
      <c r="AW89" s="260"/>
      <c r="AX89" s="260"/>
      <c r="AY89" s="260"/>
      <c r="AZ89" s="260"/>
      <c r="BA89" s="260"/>
      <c r="BB89" s="260"/>
      <c r="BC89" s="260"/>
      <c r="BD89" s="260"/>
      <c r="BE89" s="260"/>
      <c r="BF89" s="260"/>
      <c r="BG89" s="260"/>
      <c r="BH89" s="260"/>
      <c r="BI89" s="260"/>
      <c r="BJ89" s="260"/>
      <c r="BK89" s="260"/>
      <c r="BL89" s="260"/>
      <c r="BM89" s="260"/>
      <c r="BN89" s="260"/>
      <c r="BO89" s="260"/>
      <c r="BP89" s="260"/>
      <c r="BQ89" s="260"/>
      <c r="BR89" s="256"/>
      <c r="BS89" s="256"/>
      <c r="BT89" s="256"/>
      <c r="BU89" s="256"/>
      <c r="BV89" s="256"/>
      <c r="BW89" s="256"/>
      <c r="BX89" s="257"/>
      <c r="CA89" s="11"/>
      <c r="CB89" s="137"/>
      <c r="CC89" s="137"/>
      <c r="CD89" s="137"/>
    </row>
    <row r="90" spans="1:82" s="2" customFormat="1" ht="12" hidden="1" customHeight="1" x14ac:dyDescent="0.25">
      <c r="A90" s="321"/>
      <c r="B90" s="321"/>
      <c r="C90" s="321"/>
      <c r="D90" s="321"/>
      <c r="E90" s="321"/>
      <c r="F90" s="321"/>
      <c r="G90" s="321"/>
      <c r="H90" s="321"/>
      <c r="I90" s="321"/>
      <c r="J90" s="321"/>
      <c r="K90" s="321"/>
      <c r="L90" s="321"/>
      <c r="M90" s="321"/>
      <c r="N90" s="321"/>
      <c r="O90" s="321"/>
      <c r="P90" s="321"/>
      <c r="Q90" s="321"/>
      <c r="R90" s="321"/>
      <c r="S90" s="321"/>
      <c r="T90" s="321"/>
      <c r="U90" s="321"/>
      <c r="V90" s="321"/>
      <c r="W90" s="321"/>
      <c r="X90" s="321"/>
      <c r="Y90" s="321"/>
      <c r="Z90" s="321"/>
      <c r="AA90" s="321"/>
      <c r="AB90" s="321"/>
      <c r="AC90" s="321"/>
      <c r="AD90" s="321"/>
      <c r="AE90" s="322"/>
      <c r="AF90" s="278"/>
      <c r="AG90" s="264"/>
      <c r="AH90" s="264"/>
      <c r="AI90" s="264"/>
      <c r="AJ90" s="264"/>
      <c r="AK90" s="264"/>
      <c r="AL90" s="264"/>
      <c r="AM90" s="264"/>
      <c r="AN90" s="264"/>
      <c r="AO90" s="264"/>
      <c r="AP90" s="264"/>
      <c r="AQ90" s="264"/>
      <c r="AR90" s="264"/>
      <c r="AS90" s="264"/>
      <c r="AT90" s="264"/>
      <c r="AU90" s="264"/>
      <c r="AV90" s="264"/>
      <c r="AW90" s="260"/>
      <c r="AX90" s="260"/>
      <c r="AY90" s="260"/>
      <c r="AZ90" s="260"/>
      <c r="BA90" s="260"/>
      <c r="BB90" s="260"/>
      <c r="BC90" s="260"/>
      <c r="BD90" s="260"/>
      <c r="BE90" s="260"/>
      <c r="BF90" s="260"/>
      <c r="BG90" s="260"/>
      <c r="BH90" s="260"/>
      <c r="BI90" s="260"/>
      <c r="BJ90" s="260"/>
      <c r="BK90" s="260"/>
      <c r="BL90" s="260"/>
      <c r="BM90" s="260"/>
      <c r="BN90" s="260"/>
      <c r="BO90" s="260"/>
      <c r="BP90" s="260"/>
      <c r="BQ90" s="260"/>
      <c r="BR90" s="256"/>
      <c r="BS90" s="256"/>
      <c r="BT90" s="256"/>
      <c r="BU90" s="256"/>
      <c r="BV90" s="256"/>
      <c r="BW90" s="256"/>
      <c r="BX90" s="257"/>
      <c r="CA90" s="11"/>
      <c r="CB90" s="137"/>
      <c r="CC90" s="137"/>
      <c r="CD90" s="137"/>
    </row>
    <row r="91" spans="1:82" s="2" customFormat="1" hidden="1" x14ac:dyDescent="0.25">
      <c r="A91" s="318" t="s">
        <v>144</v>
      </c>
      <c r="B91" s="319"/>
      <c r="C91" s="319"/>
      <c r="D91" s="319"/>
      <c r="E91" s="319"/>
      <c r="F91" s="319"/>
      <c r="G91" s="319"/>
      <c r="H91" s="319"/>
      <c r="I91" s="319"/>
      <c r="J91" s="319"/>
      <c r="K91" s="319"/>
      <c r="L91" s="319"/>
      <c r="M91" s="319"/>
      <c r="N91" s="319"/>
      <c r="O91" s="319"/>
      <c r="P91" s="319"/>
      <c r="Q91" s="319"/>
      <c r="R91" s="319"/>
      <c r="S91" s="319"/>
      <c r="T91" s="319"/>
      <c r="U91" s="319"/>
      <c r="V91" s="319"/>
      <c r="W91" s="319"/>
      <c r="X91" s="319"/>
      <c r="Y91" s="319"/>
      <c r="Z91" s="319"/>
      <c r="AA91" s="319"/>
      <c r="AB91" s="319"/>
      <c r="AC91" s="319"/>
      <c r="AD91" s="319"/>
      <c r="AE91" s="320"/>
      <c r="AF91" s="278" t="s">
        <v>133</v>
      </c>
      <c r="AG91" s="264"/>
      <c r="AH91" s="264"/>
      <c r="AI91" s="264"/>
      <c r="AJ91" s="264" t="s">
        <v>34</v>
      </c>
      <c r="AK91" s="264"/>
      <c r="AL91" s="264"/>
      <c r="AM91" s="264"/>
      <c r="AN91" s="264"/>
      <c r="AO91" s="264"/>
      <c r="AP91" s="264"/>
      <c r="AQ91" s="264"/>
      <c r="AR91" s="264"/>
      <c r="AS91" s="264"/>
      <c r="AT91" s="264"/>
      <c r="AU91" s="264"/>
      <c r="AV91" s="264"/>
      <c r="AW91" s="260"/>
      <c r="AX91" s="260"/>
      <c r="AY91" s="260"/>
      <c r="AZ91" s="260"/>
      <c r="BA91" s="260"/>
      <c r="BB91" s="260"/>
      <c r="BC91" s="260"/>
      <c r="BD91" s="260"/>
      <c r="BE91" s="260"/>
      <c r="BF91" s="260"/>
      <c r="BG91" s="260"/>
      <c r="BH91" s="260"/>
      <c r="BI91" s="260"/>
      <c r="BJ91" s="260"/>
      <c r="BK91" s="260"/>
      <c r="BL91" s="260"/>
      <c r="BM91" s="260"/>
      <c r="BN91" s="260"/>
      <c r="BO91" s="260"/>
      <c r="BP91" s="260"/>
      <c r="BQ91" s="260"/>
      <c r="BR91" s="256" t="s">
        <v>34</v>
      </c>
      <c r="BS91" s="256"/>
      <c r="BT91" s="256"/>
      <c r="BU91" s="256"/>
      <c r="BV91" s="256"/>
      <c r="BW91" s="256"/>
      <c r="BX91" s="257"/>
      <c r="CA91" s="11"/>
      <c r="CB91" s="137"/>
      <c r="CC91" s="137"/>
      <c r="CD91" s="137"/>
    </row>
    <row r="92" spans="1:82" s="2" customFormat="1" ht="36" hidden="1" customHeight="1" x14ac:dyDescent="0.25">
      <c r="A92" s="330" t="s">
        <v>145</v>
      </c>
      <c r="B92" s="331"/>
      <c r="C92" s="331"/>
      <c r="D92" s="331"/>
      <c r="E92" s="331"/>
      <c r="F92" s="331"/>
      <c r="G92" s="331"/>
      <c r="H92" s="331"/>
      <c r="I92" s="331"/>
      <c r="J92" s="331"/>
      <c r="K92" s="331"/>
      <c r="L92" s="331"/>
      <c r="M92" s="331"/>
      <c r="N92" s="331"/>
      <c r="O92" s="331"/>
      <c r="P92" s="331"/>
      <c r="Q92" s="331"/>
      <c r="R92" s="331"/>
      <c r="S92" s="331"/>
      <c r="T92" s="331"/>
      <c r="U92" s="331"/>
      <c r="V92" s="331"/>
      <c r="W92" s="331"/>
      <c r="X92" s="331"/>
      <c r="Y92" s="331"/>
      <c r="Z92" s="331"/>
      <c r="AA92" s="331"/>
      <c r="AB92" s="331"/>
      <c r="AC92" s="331"/>
      <c r="AD92" s="331"/>
      <c r="AE92" s="332"/>
      <c r="AF92" s="278" t="s">
        <v>134</v>
      </c>
      <c r="AG92" s="264"/>
      <c r="AH92" s="264"/>
      <c r="AI92" s="264"/>
      <c r="AJ92" s="264" t="s">
        <v>126</v>
      </c>
      <c r="AK92" s="264"/>
      <c r="AL92" s="264"/>
      <c r="AM92" s="264"/>
      <c r="AN92" s="264"/>
      <c r="AO92" s="264"/>
      <c r="AP92" s="264"/>
      <c r="AQ92" s="264"/>
      <c r="AR92" s="264"/>
      <c r="AS92" s="264"/>
      <c r="AT92" s="264"/>
      <c r="AU92" s="264"/>
      <c r="AV92" s="264"/>
      <c r="AW92" s="260"/>
      <c r="AX92" s="260"/>
      <c r="AY92" s="260"/>
      <c r="AZ92" s="260"/>
      <c r="BA92" s="260"/>
      <c r="BB92" s="260"/>
      <c r="BC92" s="260"/>
      <c r="BD92" s="260"/>
      <c r="BE92" s="260"/>
      <c r="BF92" s="260"/>
      <c r="BG92" s="260"/>
      <c r="BH92" s="260"/>
      <c r="BI92" s="260"/>
      <c r="BJ92" s="260"/>
      <c r="BK92" s="260"/>
      <c r="BL92" s="260"/>
      <c r="BM92" s="260"/>
      <c r="BN92" s="260"/>
      <c r="BO92" s="260"/>
      <c r="BP92" s="260"/>
      <c r="BQ92" s="260"/>
      <c r="BR92" s="256" t="s">
        <v>34</v>
      </c>
      <c r="BS92" s="256"/>
      <c r="BT92" s="256"/>
      <c r="BU92" s="256"/>
      <c r="BV92" s="256"/>
      <c r="BW92" s="256"/>
      <c r="BX92" s="257"/>
      <c r="CA92" s="11"/>
      <c r="CB92" s="137"/>
      <c r="CC92" s="137"/>
      <c r="CD92" s="137"/>
    </row>
    <row r="93" spans="1:82" s="2" customFormat="1" x14ac:dyDescent="0.25">
      <c r="A93" s="327" t="s">
        <v>159</v>
      </c>
      <c r="B93" s="328"/>
      <c r="C93" s="328"/>
      <c r="D93" s="328"/>
      <c r="E93" s="328"/>
      <c r="F93" s="328"/>
      <c r="G93" s="328"/>
      <c r="H93" s="328"/>
      <c r="I93" s="328"/>
      <c r="J93" s="328"/>
      <c r="K93" s="328"/>
      <c r="L93" s="328"/>
      <c r="M93" s="328"/>
      <c r="N93" s="328"/>
      <c r="O93" s="328"/>
      <c r="P93" s="328"/>
      <c r="Q93" s="328"/>
      <c r="R93" s="328"/>
      <c r="S93" s="328"/>
      <c r="T93" s="328"/>
      <c r="U93" s="328"/>
      <c r="V93" s="328"/>
      <c r="W93" s="328"/>
      <c r="X93" s="328"/>
      <c r="Y93" s="328"/>
      <c r="Z93" s="328"/>
      <c r="AA93" s="328"/>
      <c r="AB93" s="328"/>
      <c r="AC93" s="328"/>
      <c r="AD93" s="328"/>
      <c r="AE93" s="329"/>
      <c r="AF93" s="278" t="s">
        <v>135</v>
      </c>
      <c r="AG93" s="264"/>
      <c r="AH93" s="264"/>
      <c r="AI93" s="264"/>
      <c r="AJ93" s="264" t="s">
        <v>34</v>
      </c>
      <c r="AK93" s="264"/>
      <c r="AL93" s="264"/>
      <c r="AM93" s="264"/>
      <c r="AN93" s="264"/>
      <c r="AO93" s="264"/>
      <c r="AP93" s="264"/>
      <c r="AQ93" s="264"/>
      <c r="AR93" s="264" t="s">
        <v>310</v>
      </c>
      <c r="AS93" s="264"/>
      <c r="AT93" s="264"/>
      <c r="AU93" s="264"/>
      <c r="AV93" s="264"/>
      <c r="AW93" s="260">
        <f>AW95+AW96+AW98</f>
        <v>4118810.79</v>
      </c>
      <c r="AX93" s="260"/>
      <c r="AY93" s="260"/>
      <c r="AZ93" s="260"/>
      <c r="BA93" s="260"/>
      <c r="BB93" s="260"/>
      <c r="BC93" s="260"/>
      <c r="BD93" s="260">
        <f>BD95+BD96+BD98</f>
        <v>415000</v>
      </c>
      <c r="BE93" s="260"/>
      <c r="BF93" s="260"/>
      <c r="BG93" s="260"/>
      <c r="BH93" s="260"/>
      <c r="BI93" s="260"/>
      <c r="BJ93" s="260"/>
      <c r="BK93" s="260">
        <f t="shared" ref="BK93" si="18">BK95+BK96+BK98</f>
        <v>0</v>
      </c>
      <c r="BL93" s="260"/>
      <c r="BM93" s="260"/>
      <c r="BN93" s="260"/>
      <c r="BO93" s="260"/>
      <c r="BP93" s="260"/>
      <c r="BQ93" s="260"/>
      <c r="BR93" s="256"/>
      <c r="BS93" s="256"/>
      <c r="BT93" s="256"/>
      <c r="BU93" s="256"/>
      <c r="BV93" s="256"/>
      <c r="BW93" s="256"/>
      <c r="BX93" s="257"/>
      <c r="CA93" s="11"/>
      <c r="CB93" s="137"/>
      <c r="CC93" s="137"/>
      <c r="CD93" s="137"/>
    </row>
    <row r="94" spans="1:82" s="2" customFormat="1" ht="36" hidden="1" customHeight="1" x14ac:dyDescent="0.25">
      <c r="A94" s="301" t="s">
        <v>250</v>
      </c>
      <c r="B94" s="313"/>
      <c r="C94" s="313"/>
      <c r="D94" s="313"/>
      <c r="E94" s="313"/>
      <c r="F94" s="313"/>
      <c r="G94" s="313"/>
      <c r="H94" s="313"/>
      <c r="I94" s="313"/>
      <c r="J94" s="313"/>
      <c r="K94" s="313"/>
      <c r="L94" s="313"/>
      <c r="M94" s="313"/>
      <c r="N94" s="313"/>
      <c r="O94" s="313"/>
      <c r="P94" s="313"/>
      <c r="Q94" s="313"/>
      <c r="R94" s="313"/>
      <c r="S94" s="313"/>
      <c r="T94" s="313"/>
      <c r="U94" s="313"/>
      <c r="V94" s="313"/>
      <c r="W94" s="313"/>
      <c r="X94" s="313"/>
      <c r="Y94" s="313"/>
      <c r="Z94" s="313"/>
      <c r="AA94" s="313"/>
      <c r="AB94" s="313"/>
      <c r="AC94" s="313"/>
      <c r="AD94" s="313"/>
      <c r="AE94" s="314"/>
      <c r="AF94" s="278" t="s">
        <v>136</v>
      </c>
      <c r="AG94" s="264"/>
      <c r="AH94" s="264"/>
      <c r="AI94" s="264"/>
      <c r="AJ94" s="264" t="s">
        <v>127</v>
      </c>
      <c r="AK94" s="264"/>
      <c r="AL94" s="264"/>
      <c r="AM94" s="264"/>
      <c r="AN94" s="264"/>
      <c r="AO94" s="264"/>
      <c r="AP94" s="264"/>
      <c r="AQ94" s="264"/>
      <c r="AR94" s="264"/>
      <c r="AS94" s="264"/>
      <c r="AT94" s="264"/>
      <c r="AU94" s="264"/>
      <c r="AV94" s="264"/>
      <c r="AW94" s="260"/>
      <c r="AX94" s="260"/>
      <c r="AY94" s="260"/>
      <c r="AZ94" s="260"/>
      <c r="BA94" s="260"/>
      <c r="BB94" s="260"/>
      <c r="BC94" s="260"/>
      <c r="BD94" s="260"/>
      <c r="BE94" s="260"/>
      <c r="BF94" s="260"/>
      <c r="BG94" s="260"/>
      <c r="BH94" s="260"/>
      <c r="BI94" s="260"/>
      <c r="BJ94" s="260"/>
      <c r="BK94" s="260"/>
      <c r="BL94" s="260"/>
      <c r="BM94" s="260"/>
      <c r="BN94" s="260"/>
      <c r="BO94" s="260"/>
      <c r="BP94" s="260"/>
      <c r="BQ94" s="260"/>
      <c r="BR94" s="256"/>
      <c r="BS94" s="256"/>
      <c r="BT94" s="256"/>
      <c r="BU94" s="256"/>
      <c r="BV94" s="256"/>
      <c r="BW94" s="256"/>
      <c r="BX94" s="257"/>
      <c r="CA94" s="11"/>
      <c r="CB94" s="137"/>
      <c r="CC94" s="137"/>
      <c r="CD94" s="137"/>
    </row>
    <row r="95" spans="1:82" s="2" customFormat="1" ht="24.75" customHeight="1" x14ac:dyDescent="0.25">
      <c r="A95" s="261" t="s">
        <v>146</v>
      </c>
      <c r="B95" s="262"/>
      <c r="C95" s="262"/>
      <c r="D95" s="262"/>
      <c r="E95" s="262"/>
      <c r="F95" s="262"/>
      <c r="G95" s="262"/>
      <c r="H95" s="262"/>
      <c r="I95" s="262"/>
      <c r="J95" s="262"/>
      <c r="K95" s="262"/>
      <c r="L95" s="262"/>
      <c r="M95" s="262"/>
      <c r="N95" s="262"/>
      <c r="O95" s="262"/>
      <c r="P95" s="262"/>
      <c r="Q95" s="262"/>
      <c r="R95" s="262"/>
      <c r="S95" s="262"/>
      <c r="T95" s="262"/>
      <c r="U95" s="262"/>
      <c r="V95" s="262"/>
      <c r="W95" s="262"/>
      <c r="X95" s="262"/>
      <c r="Y95" s="262"/>
      <c r="Z95" s="262"/>
      <c r="AA95" s="262"/>
      <c r="AB95" s="262"/>
      <c r="AC95" s="262"/>
      <c r="AD95" s="262"/>
      <c r="AE95" s="263"/>
      <c r="AF95" s="278" t="s">
        <v>137</v>
      </c>
      <c r="AG95" s="264"/>
      <c r="AH95" s="264"/>
      <c r="AI95" s="264"/>
      <c r="AJ95" s="264" t="s">
        <v>128</v>
      </c>
      <c r="AK95" s="264"/>
      <c r="AL95" s="264"/>
      <c r="AM95" s="264"/>
      <c r="AN95" s="264"/>
      <c r="AO95" s="264"/>
      <c r="AP95" s="264"/>
      <c r="AQ95" s="264"/>
      <c r="AR95" s="264"/>
      <c r="AS95" s="264"/>
      <c r="AT95" s="264"/>
      <c r="AU95" s="264"/>
      <c r="AV95" s="264"/>
      <c r="AW95" s="260">
        <v>642500</v>
      </c>
      <c r="AX95" s="260"/>
      <c r="AY95" s="260"/>
      <c r="AZ95" s="260"/>
      <c r="BA95" s="260"/>
      <c r="BB95" s="260"/>
      <c r="BC95" s="260"/>
      <c r="BD95" s="260">
        <v>0</v>
      </c>
      <c r="BE95" s="260"/>
      <c r="BF95" s="260"/>
      <c r="BG95" s="260"/>
      <c r="BH95" s="260"/>
      <c r="BI95" s="260"/>
      <c r="BJ95" s="260"/>
      <c r="BK95" s="260"/>
      <c r="BL95" s="260"/>
      <c r="BM95" s="260"/>
      <c r="BN95" s="260"/>
      <c r="BO95" s="260"/>
      <c r="BP95" s="260"/>
      <c r="BQ95" s="260"/>
      <c r="BR95" s="256"/>
      <c r="BS95" s="256"/>
      <c r="BT95" s="256"/>
      <c r="BU95" s="256"/>
      <c r="BV95" s="256"/>
      <c r="BW95" s="256"/>
      <c r="BX95" s="257"/>
      <c r="CA95" s="11"/>
      <c r="CB95" s="138">
        <f>BC95-кап.ремонт!H12</f>
        <v>0</v>
      </c>
      <c r="CC95" s="138">
        <f>BD95-кап.ремонт!I12</f>
        <v>0</v>
      </c>
      <c r="CD95" s="137"/>
    </row>
    <row r="96" spans="1:82" s="2" customFormat="1" x14ac:dyDescent="0.25">
      <c r="A96" s="261" t="s">
        <v>251</v>
      </c>
      <c r="B96" s="262"/>
      <c r="C96" s="262"/>
      <c r="D96" s="262"/>
      <c r="E96" s="262"/>
      <c r="F96" s="262"/>
      <c r="G96" s="262"/>
      <c r="H96" s="262"/>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3"/>
      <c r="AF96" s="278" t="s">
        <v>147</v>
      </c>
      <c r="AG96" s="264"/>
      <c r="AH96" s="264"/>
      <c r="AI96" s="264"/>
      <c r="AJ96" s="264" t="s">
        <v>148</v>
      </c>
      <c r="AK96" s="264"/>
      <c r="AL96" s="264"/>
      <c r="AM96" s="264"/>
      <c r="AN96" s="264"/>
      <c r="AO96" s="264"/>
      <c r="AP96" s="264"/>
      <c r="AQ96" s="264"/>
      <c r="AR96" s="264"/>
      <c r="AS96" s="264"/>
      <c r="AT96" s="264"/>
      <c r="AU96" s="264"/>
      <c r="AV96" s="264"/>
      <c r="AW96" s="260">
        <f>2077000-2000+500000+184451.62+35059.17-35465.87</f>
        <v>2759044.92</v>
      </c>
      <c r="AX96" s="260"/>
      <c r="AY96" s="260"/>
      <c r="AZ96" s="260"/>
      <c r="BA96" s="260"/>
      <c r="BB96" s="260"/>
      <c r="BC96" s="260"/>
      <c r="BD96" s="260">
        <v>415000</v>
      </c>
      <c r="BE96" s="260"/>
      <c r="BF96" s="260"/>
      <c r="BG96" s="260"/>
      <c r="BH96" s="260"/>
      <c r="BI96" s="260"/>
      <c r="BJ96" s="260"/>
      <c r="BK96" s="260">
        <v>0</v>
      </c>
      <c r="BL96" s="260"/>
      <c r="BM96" s="260"/>
      <c r="BN96" s="260"/>
      <c r="BO96" s="260"/>
      <c r="BP96" s="260"/>
      <c r="BQ96" s="260"/>
      <c r="BR96" s="256"/>
      <c r="BS96" s="256"/>
      <c r="BT96" s="256"/>
      <c r="BU96" s="256"/>
      <c r="BV96" s="256"/>
      <c r="BW96" s="256"/>
      <c r="BX96" s="257"/>
      <c r="CA96" s="11"/>
      <c r="CB96" s="138">
        <f>'закупки обл 611'!N13+'закупки обл 611'!N23+'закупки мест 611'!I11+'закупки мест 611'!L52+'закупки мест 611'!L66+'закупки мест 611'!J79+'закупки вб'!J26-Раздел1!AW96+'закупки мест 611'!L29</f>
        <v>0</v>
      </c>
      <c r="CC96" s="138">
        <f>BD96-'закупки мест 611'!K11-'закупки мест 611'!L79-'закупки обл 611'!O23</f>
        <v>0</v>
      </c>
      <c r="CD96" s="138">
        <f>BK96-'закупки мест 611'!M11-'закупки мест 611'!N79</f>
        <v>0</v>
      </c>
    </row>
    <row r="97" spans="1:82" s="2" customFormat="1" ht="36" hidden="1" customHeight="1" x14ac:dyDescent="0.25">
      <c r="A97" s="301" t="s">
        <v>256</v>
      </c>
      <c r="B97" s="301"/>
      <c r="C97" s="301"/>
      <c r="D97" s="301"/>
      <c r="E97" s="301"/>
      <c r="F97" s="301"/>
      <c r="G97" s="301"/>
      <c r="H97" s="301"/>
      <c r="I97" s="301"/>
      <c r="J97" s="301"/>
      <c r="K97" s="301"/>
      <c r="L97" s="301"/>
      <c r="M97" s="301"/>
      <c r="N97" s="301"/>
      <c r="O97" s="301"/>
      <c r="P97" s="301"/>
      <c r="Q97" s="301"/>
      <c r="R97" s="301"/>
      <c r="S97" s="301"/>
      <c r="T97" s="301"/>
      <c r="U97" s="301"/>
      <c r="V97" s="301"/>
      <c r="W97" s="301"/>
      <c r="X97" s="301"/>
      <c r="Y97" s="301"/>
      <c r="Z97" s="301"/>
      <c r="AA97" s="301"/>
      <c r="AB97" s="301"/>
      <c r="AC97" s="301"/>
      <c r="AD97" s="301"/>
      <c r="AE97" s="302"/>
      <c r="AF97" s="310" t="s">
        <v>149</v>
      </c>
      <c r="AG97" s="311"/>
      <c r="AH97" s="311"/>
      <c r="AI97" s="312"/>
      <c r="AJ97" s="427" t="s">
        <v>252</v>
      </c>
      <c r="AK97" s="311"/>
      <c r="AL97" s="311"/>
      <c r="AM97" s="311"/>
      <c r="AN97" s="311"/>
      <c r="AO97" s="311"/>
      <c r="AP97" s="311"/>
      <c r="AQ97" s="312"/>
      <c r="AR97" s="427"/>
      <c r="AS97" s="311"/>
      <c r="AT97" s="311"/>
      <c r="AU97" s="311"/>
      <c r="AV97" s="312"/>
      <c r="AW97" s="298"/>
      <c r="AX97" s="299"/>
      <c r="AY97" s="299"/>
      <c r="AZ97" s="299"/>
      <c r="BA97" s="299"/>
      <c r="BB97" s="299"/>
      <c r="BC97" s="300"/>
      <c r="BD97" s="298"/>
      <c r="BE97" s="299"/>
      <c r="BF97" s="299"/>
      <c r="BG97" s="299"/>
      <c r="BH97" s="299"/>
      <c r="BI97" s="299"/>
      <c r="BJ97" s="300"/>
      <c r="BK97" s="298"/>
      <c r="BL97" s="299"/>
      <c r="BM97" s="299"/>
      <c r="BN97" s="299"/>
      <c r="BO97" s="299"/>
      <c r="BP97" s="299"/>
      <c r="BQ97" s="300"/>
      <c r="BR97" s="307"/>
      <c r="BS97" s="308"/>
      <c r="BT97" s="308"/>
      <c r="BU97" s="308"/>
      <c r="BV97" s="308"/>
      <c r="BW97" s="308"/>
      <c r="BX97" s="309"/>
      <c r="CA97" s="11"/>
      <c r="CB97" s="137"/>
      <c r="CC97" s="137"/>
      <c r="CD97" s="137"/>
    </row>
    <row r="98" spans="1:82" s="2" customFormat="1" ht="12" customHeight="1" x14ac:dyDescent="0.25">
      <c r="A98" s="281" t="s">
        <v>255</v>
      </c>
      <c r="B98" s="282"/>
      <c r="C98" s="282"/>
      <c r="D98" s="282"/>
      <c r="E98" s="282"/>
      <c r="F98" s="282"/>
      <c r="G98" s="282"/>
      <c r="H98" s="282"/>
      <c r="I98" s="282"/>
      <c r="J98" s="282"/>
      <c r="K98" s="282"/>
      <c r="L98" s="282"/>
      <c r="M98" s="282"/>
      <c r="N98" s="282"/>
      <c r="O98" s="282"/>
      <c r="P98" s="282"/>
      <c r="Q98" s="282"/>
      <c r="R98" s="282"/>
      <c r="S98" s="282"/>
      <c r="T98" s="282"/>
      <c r="U98" s="282"/>
      <c r="V98" s="282"/>
      <c r="W98" s="282"/>
      <c r="X98" s="282"/>
      <c r="Y98" s="282"/>
      <c r="Z98" s="282"/>
      <c r="AA98" s="282"/>
      <c r="AB98" s="282"/>
      <c r="AC98" s="282"/>
      <c r="AD98" s="282"/>
      <c r="AE98" s="283"/>
      <c r="AF98" s="278" t="s">
        <v>253</v>
      </c>
      <c r="AG98" s="264"/>
      <c r="AH98" s="264"/>
      <c r="AI98" s="264"/>
      <c r="AJ98" s="264" t="s">
        <v>254</v>
      </c>
      <c r="AK98" s="264"/>
      <c r="AL98" s="264"/>
      <c r="AM98" s="264"/>
      <c r="AN98" s="264"/>
      <c r="AO98" s="264"/>
      <c r="AP98" s="264"/>
      <c r="AQ98" s="264"/>
      <c r="AR98" s="264"/>
      <c r="AS98" s="264"/>
      <c r="AT98" s="264"/>
      <c r="AU98" s="264"/>
      <c r="AV98" s="264"/>
      <c r="AW98" s="260">
        <f>679800+2000+35465.87</f>
        <v>717265.87</v>
      </c>
      <c r="AX98" s="260"/>
      <c r="AY98" s="260"/>
      <c r="AZ98" s="260"/>
      <c r="BA98" s="260"/>
      <c r="BB98" s="260"/>
      <c r="BC98" s="260"/>
      <c r="BD98" s="260">
        <v>0</v>
      </c>
      <c r="BE98" s="260"/>
      <c r="BF98" s="260"/>
      <c r="BG98" s="260"/>
      <c r="BH98" s="260"/>
      <c r="BI98" s="260"/>
      <c r="BJ98" s="260"/>
      <c r="BK98" s="260">
        <v>0</v>
      </c>
      <c r="BL98" s="260"/>
      <c r="BM98" s="260"/>
      <c r="BN98" s="260"/>
      <c r="BO98" s="260"/>
      <c r="BP98" s="260"/>
      <c r="BQ98" s="260"/>
      <c r="BR98" s="256"/>
      <c r="BS98" s="256"/>
      <c r="BT98" s="256"/>
      <c r="BU98" s="256"/>
      <c r="BV98" s="256"/>
      <c r="BW98" s="256"/>
      <c r="BX98" s="257"/>
      <c r="CA98" s="11"/>
      <c r="CB98" s="138">
        <f>AW98-'закупки мест 611'!I16</f>
        <v>0</v>
      </c>
      <c r="CC98" s="138">
        <f>BD98-'закупки мест 611'!K16</f>
        <v>0</v>
      </c>
      <c r="CD98" s="138">
        <f>BK98-'закупки мест 611'!M16</f>
        <v>0</v>
      </c>
    </row>
    <row r="99" spans="1:82" s="2" customFormat="1" ht="23.25" customHeight="1" x14ac:dyDescent="0.25">
      <c r="A99" s="293" t="s">
        <v>258</v>
      </c>
      <c r="B99" s="293"/>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c r="AA99" s="293"/>
      <c r="AB99" s="293"/>
      <c r="AC99" s="293"/>
      <c r="AD99" s="293"/>
      <c r="AE99" s="294"/>
      <c r="AF99" s="306" t="s">
        <v>257</v>
      </c>
      <c r="AG99" s="288"/>
      <c r="AH99" s="288"/>
      <c r="AI99" s="289"/>
      <c r="AJ99" s="287" t="s">
        <v>152</v>
      </c>
      <c r="AK99" s="288"/>
      <c r="AL99" s="288"/>
      <c r="AM99" s="288"/>
      <c r="AN99" s="288"/>
      <c r="AO99" s="288"/>
      <c r="AP99" s="288"/>
      <c r="AQ99" s="289"/>
      <c r="AR99" s="287"/>
      <c r="AS99" s="288"/>
      <c r="AT99" s="288"/>
      <c r="AU99" s="288"/>
      <c r="AV99" s="289"/>
      <c r="AW99" s="295">
        <f>AW100+AW101+AW102</f>
        <v>0</v>
      </c>
      <c r="AX99" s="296"/>
      <c r="AY99" s="296"/>
      <c r="AZ99" s="296"/>
      <c r="BA99" s="296"/>
      <c r="BB99" s="296"/>
      <c r="BC99" s="297"/>
      <c r="BD99" s="295">
        <f t="shared" ref="BD99" si="19">BD100+BD101+BD102</f>
        <v>0</v>
      </c>
      <c r="BE99" s="296"/>
      <c r="BF99" s="296"/>
      <c r="BG99" s="296"/>
      <c r="BH99" s="296"/>
      <c r="BI99" s="296"/>
      <c r="BJ99" s="297"/>
      <c r="BK99" s="295">
        <f t="shared" ref="BK99" si="20">BK100+BK101+BK102</f>
        <v>0</v>
      </c>
      <c r="BL99" s="296"/>
      <c r="BM99" s="296"/>
      <c r="BN99" s="296"/>
      <c r="BO99" s="296"/>
      <c r="BP99" s="296"/>
      <c r="BQ99" s="297"/>
      <c r="BR99" s="303"/>
      <c r="BS99" s="304"/>
      <c r="BT99" s="304"/>
      <c r="BU99" s="304"/>
      <c r="BV99" s="304"/>
      <c r="BW99" s="304"/>
      <c r="BX99" s="305"/>
      <c r="CA99" s="11"/>
      <c r="CB99" s="137"/>
      <c r="CC99" s="137"/>
      <c r="CD99" s="137"/>
    </row>
    <row r="100" spans="1:82" s="2" customFormat="1" ht="36" customHeight="1" x14ac:dyDescent="0.25">
      <c r="A100" s="290" t="s">
        <v>160</v>
      </c>
      <c r="B100" s="291"/>
      <c r="C100" s="291"/>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291"/>
      <c r="Z100" s="291"/>
      <c r="AA100" s="291"/>
      <c r="AB100" s="291"/>
      <c r="AC100" s="291"/>
      <c r="AD100" s="291"/>
      <c r="AE100" s="292"/>
      <c r="AF100" s="278" t="s">
        <v>259</v>
      </c>
      <c r="AG100" s="264"/>
      <c r="AH100" s="264"/>
      <c r="AI100" s="264"/>
      <c r="AJ100" s="264" t="s">
        <v>153</v>
      </c>
      <c r="AK100" s="264"/>
      <c r="AL100" s="264"/>
      <c r="AM100" s="264"/>
      <c r="AN100" s="264"/>
      <c r="AO100" s="264"/>
      <c r="AP100" s="264"/>
      <c r="AQ100" s="264"/>
      <c r="AR100" s="264"/>
      <c r="AS100" s="264"/>
      <c r="AT100" s="264"/>
      <c r="AU100" s="264"/>
      <c r="AV100" s="264"/>
      <c r="AW100" s="260"/>
      <c r="AX100" s="260"/>
      <c r="AY100" s="260"/>
      <c r="AZ100" s="260"/>
      <c r="BA100" s="260"/>
      <c r="BB100" s="260"/>
      <c r="BC100" s="260"/>
      <c r="BD100" s="260"/>
      <c r="BE100" s="260"/>
      <c r="BF100" s="260"/>
      <c r="BG100" s="260"/>
      <c r="BH100" s="260"/>
      <c r="BI100" s="260"/>
      <c r="BJ100" s="260"/>
      <c r="BK100" s="260"/>
      <c r="BL100" s="260"/>
      <c r="BM100" s="260"/>
      <c r="BN100" s="260"/>
      <c r="BO100" s="260"/>
      <c r="BP100" s="260"/>
      <c r="BQ100" s="260"/>
      <c r="BR100" s="256"/>
      <c r="BS100" s="256"/>
      <c r="BT100" s="256"/>
      <c r="BU100" s="256"/>
      <c r="BV100" s="256"/>
      <c r="BW100" s="256"/>
      <c r="BX100" s="257"/>
      <c r="CA100" s="11"/>
      <c r="CB100" s="137"/>
      <c r="CC100" s="137"/>
      <c r="CD100" s="137"/>
    </row>
    <row r="101" spans="1:82" s="2" customFormat="1" ht="24" customHeight="1" x14ac:dyDescent="0.25">
      <c r="A101" s="290" t="s">
        <v>261</v>
      </c>
      <c r="B101" s="291"/>
      <c r="C101" s="291"/>
      <c r="D101" s="291"/>
      <c r="E101" s="291"/>
      <c r="F101" s="291"/>
      <c r="G101" s="291"/>
      <c r="H101" s="291"/>
      <c r="I101" s="291"/>
      <c r="J101" s="291"/>
      <c r="K101" s="291"/>
      <c r="L101" s="291"/>
      <c r="M101" s="291"/>
      <c r="N101" s="291"/>
      <c r="O101" s="291"/>
      <c r="P101" s="291"/>
      <c r="Q101" s="291"/>
      <c r="R101" s="291"/>
      <c r="S101" s="291"/>
      <c r="T101" s="291"/>
      <c r="U101" s="291"/>
      <c r="V101" s="291"/>
      <c r="W101" s="291"/>
      <c r="X101" s="291"/>
      <c r="Y101" s="291"/>
      <c r="Z101" s="291"/>
      <c r="AA101" s="291"/>
      <c r="AB101" s="291"/>
      <c r="AC101" s="291"/>
      <c r="AD101" s="291"/>
      <c r="AE101" s="292"/>
      <c r="AF101" s="278" t="s">
        <v>260</v>
      </c>
      <c r="AG101" s="264"/>
      <c r="AH101" s="264"/>
      <c r="AI101" s="264"/>
      <c r="AJ101" s="264" t="s">
        <v>154</v>
      </c>
      <c r="AK101" s="264"/>
      <c r="AL101" s="264"/>
      <c r="AM101" s="264"/>
      <c r="AN101" s="264"/>
      <c r="AO101" s="264"/>
      <c r="AP101" s="264"/>
      <c r="AQ101" s="264"/>
      <c r="AR101" s="264"/>
      <c r="AS101" s="264"/>
      <c r="AT101" s="264"/>
      <c r="AU101" s="264"/>
      <c r="AV101" s="264"/>
      <c r="AW101" s="260"/>
      <c r="AX101" s="260"/>
      <c r="AY101" s="260"/>
      <c r="AZ101" s="260"/>
      <c r="BA101" s="260"/>
      <c r="BB101" s="260"/>
      <c r="BC101" s="260"/>
      <c r="BD101" s="260"/>
      <c r="BE101" s="260"/>
      <c r="BF101" s="260"/>
      <c r="BG101" s="260"/>
      <c r="BH101" s="260"/>
      <c r="BI101" s="260"/>
      <c r="BJ101" s="260"/>
      <c r="BK101" s="260"/>
      <c r="BL101" s="260"/>
      <c r="BM101" s="260"/>
      <c r="BN101" s="260"/>
      <c r="BO101" s="260"/>
      <c r="BP101" s="260"/>
      <c r="BQ101" s="260"/>
      <c r="BR101" s="256"/>
      <c r="BS101" s="256"/>
      <c r="BT101" s="256"/>
      <c r="BU101" s="256"/>
      <c r="BV101" s="256"/>
      <c r="BW101" s="256"/>
      <c r="BX101" s="257"/>
      <c r="CA101" s="11"/>
      <c r="CB101" s="137"/>
      <c r="CC101" s="137"/>
      <c r="CD101" s="137"/>
    </row>
    <row r="102" spans="1:82" s="2" customFormat="1" ht="24" customHeight="1" x14ac:dyDescent="0.25">
      <c r="A102" s="290" t="s">
        <v>286</v>
      </c>
      <c r="B102" s="291"/>
      <c r="C102" s="291"/>
      <c r="D102" s="291"/>
      <c r="E102" s="291"/>
      <c r="F102" s="291"/>
      <c r="G102" s="291"/>
      <c r="H102" s="291"/>
      <c r="I102" s="291"/>
      <c r="J102" s="291"/>
      <c r="K102" s="291"/>
      <c r="L102" s="291"/>
      <c r="M102" s="291"/>
      <c r="N102" s="291"/>
      <c r="O102" s="291"/>
      <c r="P102" s="291"/>
      <c r="Q102" s="291"/>
      <c r="R102" s="291"/>
      <c r="S102" s="291"/>
      <c r="T102" s="291"/>
      <c r="U102" s="291"/>
      <c r="V102" s="291"/>
      <c r="W102" s="291"/>
      <c r="X102" s="291"/>
      <c r="Y102" s="291"/>
      <c r="Z102" s="291"/>
      <c r="AA102" s="291"/>
      <c r="AB102" s="291"/>
      <c r="AC102" s="291"/>
      <c r="AD102" s="291"/>
      <c r="AE102" s="292"/>
      <c r="AF102" s="463" t="s">
        <v>287</v>
      </c>
      <c r="AG102" s="264"/>
      <c r="AH102" s="264"/>
      <c r="AI102" s="264"/>
      <c r="AJ102" s="464" t="s">
        <v>289</v>
      </c>
      <c r="AK102" s="264"/>
      <c r="AL102" s="264"/>
      <c r="AM102" s="264"/>
      <c r="AN102" s="264"/>
      <c r="AO102" s="264"/>
      <c r="AP102" s="264"/>
      <c r="AQ102" s="264"/>
      <c r="AR102" s="264"/>
      <c r="AS102" s="264"/>
      <c r="AT102" s="264"/>
      <c r="AU102" s="264"/>
      <c r="AV102" s="264"/>
      <c r="AW102" s="260"/>
      <c r="AX102" s="260"/>
      <c r="AY102" s="260"/>
      <c r="AZ102" s="260"/>
      <c r="BA102" s="260"/>
      <c r="BB102" s="260"/>
      <c r="BC102" s="260"/>
      <c r="BD102" s="260"/>
      <c r="BE102" s="260"/>
      <c r="BF102" s="260"/>
      <c r="BG102" s="260"/>
      <c r="BH102" s="260"/>
      <c r="BI102" s="260"/>
      <c r="BJ102" s="260"/>
      <c r="BK102" s="260"/>
      <c r="BL102" s="260"/>
      <c r="BM102" s="260"/>
      <c r="BN102" s="260"/>
      <c r="BO102" s="260"/>
      <c r="BP102" s="260"/>
      <c r="BQ102" s="260"/>
      <c r="BR102" s="256"/>
      <c r="BS102" s="256"/>
      <c r="BT102" s="256"/>
      <c r="BU102" s="256"/>
      <c r="BV102" s="256"/>
      <c r="BW102" s="256"/>
      <c r="BX102" s="257"/>
      <c r="CA102" s="11"/>
      <c r="CB102" s="137"/>
      <c r="CC102" s="137"/>
      <c r="CD102" s="137"/>
    </row>
    <row r="103" spans="1:82" s="2" customFormat="1" x14ac:dyDescent="0.25">
      <c r="A103" s="284" t="s">
        <v>161</v>
      </c>
      <c r="B103" s="285"/>
      <c r="C103" s="28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286"/>
      <c r="AF103" s="280" t="s">
        <v>150</v>
      </c>
      <c r="AG103" s="279"/>
      <c r="AH103" s="279"/>
      <c r="AI103" s="279"/>
      <c r="AJ103" s="279" t="s">
        <v>151</v>
      </c>
      <c r="AK103" s="279"/>
      <c r="AL103" s="279"/>
      <c r="AM103" s="279"/>
      <c r="AN103" s="279"/>
      <c r="AO103" s="279"/>
      <c r="AP103" s="279"/>
      <c r="AQ103" s="279"/>
      <c r="AR103" s="264"/>
      <c r="AS103" s="264"/>
      <c r="AT103" s="264"/>
      <c r="AU103" s="264"/>
      <c r="AV103" s="264"/>
      <c r="AW103" s="260">
        <f>AW104+AW105+AW106</f>
        <v>0</v>
      </c>
      <c r="AX103" s="260"/>
      <c r="AY103" s="260"/>
      <c r="AZ103" s="260"/>
      <c r="BA103" s="260"/>
      <c r="BB103" s="260"/>
      <c r="BC103" s="260"/>
      <c r="BD103" s="260">
        <f t="shared" ref="BD103" si="21">BD104+BD105+BD106</f>
        <v>0</v>
      </c>
      <c r="BE103" s="260"/>
      <c r="BF103" s="260"/>
      <c r="BG103" s="260"/>
      <c r="BH103" s="260"/>
      <c r="BI103" s="260"/>
      <c r="BJ103" s="260"/>
      <c r="BK103" s="260">
        <f t="shared" ref="BK103" si="22">BK104+BK105+BK106</f>
        <v>0</v>
      </c>
      <c r="BL103" s="260"/>
      <c r="BM103" s="260"/>
      <c r="BN103" s="260"/>
      <c r="BO103" s="260"/>
      <c r="BP103" s="260"/>
      <c r="BQ103" s="260"/>
      <c r="BR103" s="256" t="s">
        <v>34</v>
      </c>
      <c r="BS103" s="256"/>
      <c r="BT103" s="256"/>
      <c r="BU103" s="256"/>
      <c r="BV103" s="256"/>
      <c r="BW103" s="256"/>
      <c r="BX103" s="257"/>
      <c r="CA103" s="11"/>
      <c r="CB103" s="137"/>
      <c r="CC103" s="137"/>
      <c r="CD103" s="137"/>
    </row>
    <row r="104" spans="1:82" s="2" customFormat="1" ht="25.5" customHeight="1" x14ac:dyDescent="0.25">
      <c r="A104" s="261" t="s">
        <v>162</v>
      </c>
      <c r="B104" s="262"/>
      <c r="C104" s="262"/>
      <c r="D104" s="262"/>
      <c r="E104" s="262"/>
      <c r="F104" s="262"/>
      <c r="G104" s="262"/>
      <c r="H104" s="262"/>
      <c r="I104" s="262"/>
      <c r="J104" s="262"/>
      <c r="K104" s="262"/>
      <c r="L104" s="262"/>
      <c r="M104" s="262"/>
      <c r="N104" s="262"/>
      <c r="O104" s="262"/>
      <c r="P104" s="262"/>
      <c r="Q104" s="262"/>
      <c r="R104" s="262"/>
      <c r="S104" s="262"/>
      <c r="T104" s="262"/>
      <c r="U104" s="262"/>
      <c r="V104" s="262"/>
      <c r="W104" s="262"/>
      <c r="X104" s="262"/>
      <c r="Y104" s="262"/>
      <c r="Z104" s="262"/>
      <c r="AA104" s="262"/>
      <c r="AB104" s="262"/>
      <c r="AC104" s="262"/>
      <c r="AD104" s="262"/>
      <c r="AE104" s="263"/>
      <c r="AF104" s="278" t="s">
        <v>204</v>
      </c>
      <c r="AG104" s="264"/>
      <c r="AH104" s="264"/>
      <c r="AI104" s="264"/>
      <c r="AJ104" s="264"/>
      <c r="AK104" s="264"/>
      <c r="AL104" s="264"/>
      <c r="AM104" s="264"/>
      <c r="AN104" s="264"/>
      <c r="AO104" s="264"/>
      <c r="AP104" s="264"/>
      <c r="AQ104" s="264"/>
      <c r="AR104" s="264"/>
      <c r="AS104" s="264"/>
      <c r="AT104" s="264"/>
      <c r="AU104" s="264"/>
      <c r="AV104" s="264"/>
      <c r="AW104" s="260"/>
      <c r="AX104" s="260"/>
      <c r="AY104" s="260"/>
      <c r="AZ104" s="260"/>
      <c r="BA104" s="260"/>
      <c r="BB104" s="260"/>
      <c r="BC104" s="260"/>
      <c r="BD104" s="260"/>
      <c r="BE104" s="260"/>
      <c r="BF104" s="260"/>
      <c r="BG104" s="260"/>
      <c r="BH104" s="260"/>
      <c r="BI104" s="260"/>
      <c r="BJ104" s="260"/>
      <c r="BK104" s="260"/>
      <c r="BL104" s="260"/>
      <c r="BM104" s="260"/>
      <c r="BN104" s="260"/>
      <c r="BO104" s="260"/>
      <c r="BP104" s="260"/>
      <c r="BQ104" s="260"/>
      <c r="BR104" s="256" t="s">
        <v>34</v>
      </c>
      <c r="BS104" s="256"/>
      <c r="BT104" s="256"/>
      <c r="BU104" s="256"/>
      <c r="BV104" s="256"/>
      <c r="BW104" s="256"/>
      <c r="BX104" s="257"/>
      <c r="CA104" s="11"/>
      <c r="CB104" s="137"/>
      <c r="CC104" s="137"/>
      <c r="CD104" s="137"/>
    </row>
    <row r="105" spans="1:82" s="2" customFormat="1" x14ac:dyDescent="0.25">
      <c r="A105" s="261" t="s">
        <v>163</v>
      </c>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3"/>
      <c r="AF105" s="278" t="s">
        <v>205</v>
      </c>
      <c r="AG105" s="264"/>
      <c r="AH105" s="264"/>
      <c r="AI105" s="264"/>
      <c r="AJ105" s="264"/>
      <c r="AK105" s="264"/>
      <c r="AL105" s="264"/>
      <c r="AM105" s="264"/>
      <c r="AN105" s="264"/>
      <c r="AO105" s="264"/>
      <c r="AP105" s="264"/>
      <c r="AQ105" s="264"/>
      <c r="AR105" s="264"/>
      <c r="AS105" s="264"/>
      <c r="AT105" s="264"/>
      <c r="AU105" s="264"/>
      <c r="AV105" s="264"/>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0"/>
      <c r="BR105" s="256" t="s">
        <v>34</v>
      </c>
      <c r="BS105" s="256"/>
      <c r="BT105" s="256"/>
      <c r="BU105" s="256"/>
      <c r="BV105" s="256"/>
      <c r="BW105" s="256"/>
      <c r="BX105" s="257"/>
      <c r="CA105" s="11"/>
      <c r="CB105" s="137"/>
      <c r="CC105" s="137"/>
      <c r="CD105" s="137"/>
    </row>
    <row r="106" spans="1:82" s="2" customFormat="1" x14ac:dyDescent="0.25">
      <c r="A106" s="281" t="s">
        <v>164</v>
      </c>
      <c r="B106" s="282"/>
      <c r="C106" s="282"/>
      <c r="D106" s="282"/>
      <c r="E106" s="282"/>
      <c r="F106" s="282"/>
      <c r="G106" s="282"/>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2"/>
      <c r="AE106" s="283"/>
      <c r="AF106" s="278" t="s">
        <v>206</v>
      </c>
      <c r="AG106" s="264"/>
      <c r="AH106" s="264"/>
      <c r="AI106" s="264"/>
      <c r="AJ106" s="264"/>
      <c r="AK106" s="264"/>
      <c r="AL106" s="264"/>
      <c r="AM106" s="264"/>
      <c r="AN106" s="264"/>
      <c r="AO106" s="264"/>
      <c r="AP106" s="264"/>
      <c r="AQ106" s="264"/>
      <c r="AR106" s="264"/>
      <c r="AS106" s="264"/>
      <c r="AT106" s="264"/>
      <c r="AU106" s="264"/>
      <c r="AV106" s="264"/>
      <c r="AW106" s="260"/>
      <c r="AX106" s="260"/>
      <c r="AY106" s="260"/>
      <c r="AZ106" s="260"/>
      <c r="BA106" s="260"/>
      <c r="BB106" s="260"/>
      <c r="BC106" s="260"/>
      <c r="BD106" s="260"/>
      <c r="BE106" s="260"/>
      <c r="BF106" s="260"/>
      <c r="BG106" s="260"/>
      <c r="BH106" s="260"/>
      <c r="BI106" s="260"/>
      <c r="BJ106" s="260"/>
      <c r="BK106" s="260"/>
      <c r="BL106" s="260"/>
      <c r="BM106" s="260"/>
      <c r="BN106" s="260"/>
      <c r="BO106" s="260"/>
      <c r="BP106" s="260"/>
      <c r="BQ106" s="260"/>
      <c r="BR106" s="256" t="s">
        <v>34</v>
      </c>
      <c r="BS106" s="256"/>
      <c r="BT106" s="256"/>
      <c r="BU106" s="256"/>
      <c r="BV106" s="256"/>
      <c r="BW106" s="256"/>
      <c r="BX106" s="257"/>
      <c r="CA106" s="11"/>
      <c r="CB106" s="137"/>
      <c r="CC106" s="137"/>
      <c r="CD106" s="137"/>
    </row>
    <row r="107" spans="1:82" s="2" customFormat="1" x14ac:dyDescent="0.25">
      <c r="A107" s="275" t="s">
        <v>165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7"/>
      <c r="AF107" s="280" t="s">
        <v>155</v>
      </c>
      <c r="AG107" s="279"/>
      <c r="AH107" s="279"/>
      <c r="AI107" s="279"/>
      <c r="AJ107" s="279" t="s">
        <v>34</v>
      </c>
      <c r="AK107" s="279"/>
      <c r="AL107" s="279"/>
      <c r="AM107" s="279"/>
      <c r="AN107" s="279"/>
      <c r="AO107" s="279"/>
      <c r="AP107" s="279"/>
      <c r="AQ107" s="279"/>
      <c r="AR107" s="264"/>
      <c r="AS107" s="264"/>
      <c r="AT107" s="264"/>
      <c r="AU107" s="264"/>
      <c r="AV107" s="264"/>
      <c r="AW107" s="260">
        <f>AW108</f>
        <v>0</v>
      </c>
      <c r="AX107" s="260"/>
      <c r="AY107" s="260"/>
      <c r="AZ107" s="260"/>
      <c r="BA107" s="260"/>
      <c r="BB107" s="260"/>
      <c r="BC107" s="260"/>
      <c r="BD107" s="260">
        <f t="shared" ref="BD107" si="23">BD108</f>
        <v>0</v>
      </c>
      <c r="BE107" s="260"/>
      <c r="BF107" s="260"/>
      <c r="BG107" s="260"/>
      <c r="BH107" s="260"/>
      <c r="BI107" s="260"/>
      <c r="BJ107" s="260"/>
      <c r="BK107" s="260">
        <f t="shared" ref="BK107" si="24">BK108</f>
        <v>0</v>
      </c>
      <c r="BL107" s="260"/>
      <c r="BM107" s="260"/>
      <c r="BN107" s="260"/>
      <c r="BO107" s="260"/>
      <c r="BP107" s="260"/>
      <c r="BQ107" s="260"/>
      <c r="BR107" s="256" t="s">
        <v>34</v>
      </c>
      <c r="BS107" s="256"/>
      <c r="BT107" s="256"/>
      <c r="BU107" s="256"/>
      <c r="BV107" s="256"/>
      <c r="BW107" s="256"/>
      <c r="BX107" s="257"/>
      <c r="CA107" s="11"/>
      <c r="CB107" s="137"/>
      <c r="CC107" s="137"/>
      <c r="CD107" s="137"/>
    </row>
    <row r="108" spans="1:82" s="2" customFormat="1" ht="24" customHeight="1" x14ac:dyDescent="0.25">
      <c r="A108" s="261" t="s">
        <v>156</v>
      </c>
      <c r="B108" s="262"/>
      <c r="C108" s="262"/>
      <c r="D108" s="262"/>
      <c r="E108" s="262"/>
      <c r="F108" s="262"/>
      <c r="G108" s="262"/>
      <c r="H108" s="262"/>
      <c r="I108" s="262"/>
      <c r="J108" s="262"/>
      <c r="K108" s="262"/>
      <c r="L108" s="262"/>
      <c r="M108" s="262"/>
      <c r="N108" s="262"/>
      <c r="O108" s="262"/>
      <c r="P108" s="262"/>
      <c r="Q108" s="262"/>
      <c r="R108" s="262"/>
      <c r="S108" s="262"/>
      <c r="T108" s="262"/>
      <c r="U108" s="262"/>
      <c r="V108" s="262"/>
      <c r="W108" s="262"/>
      <c r="X108" s="262"/>
      <c r="Y108" s="262"/>
      <c r="Z108" s="262"/>
      <c r="AA108" s="262"/>
      <c r="AB108" s="262"/>
      <c r="AC108" s="262"/>
      <c r="AD108" s="262"/>
      <c r="AE108" s="263"/>
      <c r="AF108" s="278" t="s">
        <v>157</v>
      </c>
      <c r="AG108" s="264"/>
      <c r="AH108" s="264"/>
      <c r="AI108" s="264"/>
      <c r="AJ108" s="264" t="s">
        <v>158</v>
      </c>
      <c r="AK108" s="264"/>
      <c r="AL108" s="264"/>
      <c r="AM108" s="264"/>
      <c r="AN108" s="264"/>
      <c r="AO108" s="264"/>
      <c r="AP108" s="264"/>
      <c r="AQ108" s="264"/>
      <c r="AR108" s="264"/>
      <c r="AS108" s="264"/>
      <c r="AT108" s="264"/>
      <c r="AU108" s="264"/>
      <c r="AV108" s="264"/>
      <c r="AW108" s="260"/>
      <c r="AX108" s="260"/>
      <c r="AY108" s="260"/>
      <c r="AZ108" s="260"/>
      <c r="BA108" s="260"/>
      <c r="BB108" s="260"/>
      <c r="BC108" s="260"/>
      <c r="BD108" s="260"/>
      <c r="BE108" s="260"/>
      <c r="BF108" s="260"/>
      <c r="BG108" s="260"/>
      <c r="BH108" s="260"/>
      <c r="BI108" s="260"/>
      <c r="BJ108" s="260"/>
      <c r="BK108" s="260"/>
      <c r="BL108" s="260"/>
      <c r="BM108" s="260"/>
      <c r="BN108" s="260"/>
      <c r="BO108" s="260"/>
      <c r="BP108" s="260"/>
      <c r="BQ108" s="260"/>
      <c r="BR108" s="256" t="s">
        <v>34</v>
      </c>
      <c r="BS108" s="256"/>
      <c r="BT108" s="256"/>
      <c r="BU108" s="256"/>
      <c r="BV108" s="256"/>
      <c r="BW108" s="256"/>
      <c r="BX108" s="257"/>
      <c r="CA108" s="11"/>
      <c r="CB108" s="137"/>
      <c r="CC108" s="137"/>
      <c r="CD108" s="137"/>
    </row>
    <row r="109" spans="1:82" s="2" customFormat="1" ht="16.5" thickBot="1" x14ac:dyDescent="0.3">
      <c r="A109" s="267"/>
      <c r="B109" s="268"/>
      <c r="C109" s="268"/>
      <c r="D109" s="268"/>
      <c r="E109" s="268"/>
      <c r="F109" s="268"/>
      <c r="G109" s="268"/>
      <c r="H109" s="268"/>
      <c r="I109" s="268"/>
      <c r="J109" s="268"/>
      <c r="K109" s="268"/>
      <c r="L109" s="268"/>
      <c r="M109" s="268"/>
      <c r="N109" s="268"/>
      <c r="O109" s="268"/>
      <c r="P109" s="268"/>
      <c r="Q109" s="268"/>
      <c r="R109" s="268"/>
      <c r="S109" s="268"/>
      <c r="T109" s="268"/>
      <c r="U109" s="268"/>
      <c r="V109" s="268"/>
      <c r="W109" s="268"/>
      <c r="X109" s="268"/>
      <c r="Y109" s="268"/>
      <c r="Z109" s="268"/>
      <c r="AA109" s="268"/>
      <c r="AB109" s="268"/>
      <c r="AC109" s="268"/>
      <c r="AD109" s="268"/>
      <c r="AE109" s="269"/>
      <c r="AF109" s="270"/>
      <c r="AG109" s="271"/>
      <c r="AH109" s="271"/>
      <c r="AI109" s="271"/>
      <c r="AJ109" s="271"/>
      <c r="AK109" s="271"/>
      <c r="AL109" s="271"/>
      <c r="AM109" s="271"/>
      <c r="AN109" s="271"/>
      <c r="AO109" s="271"/>
      <c r="AP109" s="271"/>
      <c r="AQ109" s="271"/>
      <c r="AR109" s="271"/>
      <c r="AS109" s="271"/>
      <c r="AT109" s="271"/>
      <c r="AU109" s="271"/>
      <c r="AV109" s="271"/>
      <c r="AW109" s="272"/>
      <c r="AX109" s="272"/>
      <c r="AY109" s="272"/>
      <c r="AZ109" s="272"/>
      <c r="BA109" s="272"/>
      <c r="BB109" s="272"/>
      <c r="BC109" s="272"/>
      <c r="BD109" s="272"/>
      <c r="BE109" s="272"/>
      <c r="BF109" s="272"/>
      <c r="BG109" s="272"/>
      <c r="BH109" s="272"/>
      <c r="BI109" s="272"/>
      <c r="BJ109" s="272"/>
      <c r="BK109" s="272"/>
      <c r="BL109" s="272"/>
      <c r="BM109" s="272"/>
      <c r="BN109" s="272"/>
      <c r="BO109" s="272"/>
      <c r="BP109" s="272"/>
      <c r="BQ109" s="272"/>
      <c r="BR109" s="273"/>
      <c r="BS109" s="273"/>
      <c r="BT109" s="273"/>
      <c r="BU109" s="273"/>
      <c r="BV109" s="273"/>
      <c r="BW109" s="273"/>
      <c r="BX109" s="274"/>
      <c r="CA109" s="11"/>
      <c r="CB109" s="137"/>
      <c r="CC109" s="137"/>
      <c r="CD109" s="137"/>
    </row>
    <row r="110" spans="1:82" x14ac:dyDescent="0.25">
      <c r="A110" s="167"/>
      <c r="B110" s="167"/>
      <c r="C110" s="167"/>
      <c r="D110" s="167"/>
      <c r="E110" s="167"/>
      <c r="F110" s="167"/>
      <c r="G110" s="167"/>
      <c r="H110" s="167"/>
      <c r="I110" s="167"/>
      <c r="J110" s="167"/>
      <c r="K110" s="167"/>
      <c r="L110" s="167"/>
      <c r="M110" s="167"/>
      <c r="N110" s="167"/>
      <c r="O110" s="167"/>
      <c r="P110" s="167"/>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c r="BH110" s="19"/>
      <c r="BI110" s="19"/>
      <c r="BJ110" s="19"/>
      <c r="BK110" s="19"/>
      <c r="BL110" s="19"/>
      <c r="BM110" s="19"/>
      <c r="BN110" s="19"/>
      <c r="BO110" s="19"/>
      <c r="BP110" s="19"/>
      <c r="BQ110" s="19"/>
      <c r="BR110" s="19"/>
      <c r="BS110" s="19"/>
      <c r="BT110" s="19"/>
      <c r="BU110" s="19"/>
      <c r="BV110" s="19"/>
      <c r="BW110" s="19"/>
      <c r="BX110" s="19"/>
    </row>
    <row r="111" spans="1:82" x14ac:dyDescent="0.25">
      <c r="A111" s="265" t="s">
        <v>209</v>
      </c>
      <c r="B111" s="266"/>
      <c r="C111" s="266"/>
      <c r="D111" s="266"/>
      <c r="E111" s="266"/>
      <c r="F111" s="266"/>
      <c r="G111" s="266"/>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6"/>
      <c r="AY111" s="266"/>
      <c r="AZ111" s="266"/>
      <c r="BA111" s="266"/>
      <c r="BB111" s="266"/>
      <c r="BC111" s="266"/>
      <c r="BD111" s="266"/>
      <c r="BE111" s="266"/>
      <c r="BF111" s="266"/>
      <c r="BG111" s="266"/>
      <c r="BH111" s="266"/>
      <c r="BI111" s="266"/>
      <c r="BJ111" s="266"/>
      <c r="BK111" s="266"/>
      <c r="BL111" s="266"/>
      <c r="BM111" s="266"/>
      <c r="BN111" s="266"/>
      <c r="BO111" s="266"/>
      <c r="BP111" s="266"/>
      <c r="BQ111" s="266"/>
      <c r="BR111" s="266"/>
      <c r="BS111" s="266"/>
      <c r="BT111" s="266"/>
      <c r="BU111" s="266"/>
      <c r="BV111" s="266"/>
      <c r="BW111" s="266"/>
      <c r="BX111" s="266"/>
    </row>
    <row r="112" spans="1:82" x14ac:dyDescent="0.25">
      <c r="A112" s="265" t="s">
        <v>210</v>
      </c>
      <c r="B112" s="266"/>
      <c r="C112" s="266"/>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6"/>
      <c r="AE112" s="266"/>
      <c r="AF112" s="266"/>
      <c r="AG112" s="266"/>
      <c r="AH112" s="266"/>
      <c r="AI112" s="266"/>
      <c r="AJ112" s="266"/>
      <c r="AK112" s="266"/>
      <c r="AL112" s="266"/>
      <c r="AM112" s="266"/>
      <c r="AN112" s="266"/>
      <c r="AO112" s="266"/>
      <c r="AP112" s="266"/>
      <c r="AQ112" s="266"/>
      <c r="AR112" s="266"/>
      <c r="AS112" s="266"/>
      <c r="AT112" s="266"/>
      <c r="AU112" s="266"/>
      <c r="AV112" s="266"/>
      <c r="AW112" s="266"/>
      <c r="AX112" s="266"/>
      <c r="AY112" s="266"/>
      <c r="AZ112" s="266"/>
      <c r="BA112" s="266"/>
      <c r="BB112" s="266"/>
      <c r="BC112" s="266"/>
      <c r="BD112" s="266"/>
      <c r="BE112" s="266"/>
      <c r="BF112" s="266"/>
      <c r="BG112" s="266"/>
      <c r="BH112" s="266"/>
      <c r="BI112" s="266"/>
      <c r="BJ112" s="266"/>
      <c r="BK112" s="266"/>
      <c r="BL112" s="266"/>
      <c r="BM112" s="266"/>
      <c r="BN112" s="266"/>
      <c r="BO112" s="266"/>
      <c r="BP112" s="266"/>
      <c r="BQ112" s="266"/>
      <c r="BR112" s="266"/>
      <c r="BS112" s="266"/>
      <c r="BT112" s="266"/>
      <c r="BU112" s="266"/>
      <c r="BV112" s="266"/>
      <c r="BW112" s="266"/>
      <c r="BX112" s="266"/>
    </row>
    <row r="113" spans="1:76" ht="79.5" customHeight="1" x14ac:dyDescent="0.25">
      <c r="A113" s="458" t="s">
        <v>288</v>
      </c>
      <c r="B113" s="459"/>
      <c r="C113" s="459"/>
      <c r="D113" s="459"/>
      <c r="E113" s="459"/>
      <c r="F113" s="459"/>
      <c r="G113" s="459"/>
      <c r="H113" s="459"/>
      <c r="I113" s="459"/>
      <c r="J113" s="459"/>
      <c r="K113" s="459"/>
      <c r="L113" s="459"/>
      <c r="M113" s="459"/>
      <c r="N113" s="459"/>
      <c r="O113" s="459"/>
      <c r="P113" s="459"/>
      <c r="Q113" s="459"/>
      <c r="R113" s="459"/>
      <c r="S113" s="459"/>
      <c r="T113" s="459"/>
      <c r="U113" s="459"/>
      <c r="V113" s="459"/>
      <c r="W113" s="459"/>
      <c r="X113" s="459"/>
      <c r="Y113" s="459"/>
      <c r="Z113" s="459"/>
      <c r="AA113" s="459"/>
      <c r="AB113" s="459"/>
      <c r="AC113" s="459"/>
      <c r="AD113" s="459"/>
      <c r="AE113" s="459"/>
      <c r="AF113" s="459"/>
      <c r="AG113" s="459"/>
      <c r="AH113" s="459"/>
      <c r="AI113" s="459"/>
      <c r="AJ113" s="459"/>
      <c r="AK113" s="459"/>
      <c r="AL113" s="459"/>
      <c r="AM113" s="459"/>
      <c r="AN113" s="459"/>
      <c r="AO113" s="459"/>
      <c r="AP113" s="459"/>
      <c r="AQ113" s="459"/>
      <c r="AR113" s="459"/>
      <c r="AS113" s="459"/>
      <c r="AT113" s="459"/>
      <c r="AU113" s="459"/>
      <c r="AV113" s="459"/>
      <c r="AW113" s="459"/>
      <c r="AX113" s="459"/>
      <c r="AY113" s="459"/>
      <c r="AZ113" s="459"/>
      <c r="BA113" s="459"/>
      <c r="BB113" s="459"/>
      <c r="BC113" s="459"/>
      <c r="BD113" s="459"/>
      <c r="BE113" s="459"/>
      <c r="BF113" s="459"/>
      <c r="BG113" s="459"/>
      <c r="BH113" s="459"/>
      <c r="BI113" s="459"/>
      <c r="BJ113" s="459"/>
      <c r="BK113" s="459"/>
      <c r="BL113" s="459"/>
      <c r="BM113" s="459"/>
      <c r="BN113" s="459"/>
      <c r="BO113" s="459"/>
      <c r="BP113" s="459"/>
      <c r="BQ113" s="459"/>
      <c r="BR113" s="459"/>
      <c r="BS113" s="459"/>
      <c r="BT113" s="459"/>
      <c r="BU113" s="459"/>
      <c r="BV113" s="459"/>
      <c r="BW113" s="459"/>
      <c r="BX113" s="459"/>
    </row>
    <row r="114" spans="1:76" ht="35.25" customHeight="1" x14ac:dyDescent="0.25">
      <c r="A114" s="258" t="s">
        <v>211</v>
      </c>
      <c r="B114" s="259"/>
      <c r="C114" s="259"/>
      <c r="D114" s="259"/>
      <c r="E114" s="259"/>
      <c r="F114" s="259"/>
      <c r="G114" s="259"/>
      <c r="H114" s="259"/>
      <c r="I114" s="259"/>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c r="AP114" s="259"/>
      <c r="AQ114" s="259"/>
      <c r="AR114" s="259"/>
      <c r="AS114" s="259"/>
      <c r="AT114" s="259"/>
      <c r="AU114" s="259"/>
      <c r="AV114" s="259"/>
      <c r="AW114" s="259"/>
      <c r="AX114" s="259"/>
      <c r="AY114" s="259"/>
      <c r="AZ114" s="259"/>
      <c r="BA114" s="259"/>
      <c r="BB114" s="259"/>
      <c r="BC114" s="259"/>
      <c r="BD114" s="259"/>
      <c r="BE114" s="259"/>
      <c r="BF114" s="259"/>
      <c r="BG114" s="259"/>
      <c r="BH114" s="259"/>
      <c r="BI114" s="259"/>
      <c r="BJ114" s="259"/>
      <c r="BK114" s="259"/>
      <c r="BL114" s="259"/>
      <c r="BM114" s="259"/>
      <c r="BN114" s="259"/>
      <c r="BO114" s="259"/>
      <c r="BP114" s="259"/>
      <c r="BQ114" s="259"/>
      <c r="BR114" s="259"/>
      <c r="BS114" s="259"/>
      <c r="BT114" s="259"/>
      <c r="BU114" s="259"/>
      <c r="BV114" s="259"/>
      <c r="BW114" s="259"/>
      <c r="BX114" s="259"/>
    </row>
    <row r="115" spans="1:76" ht="23.25" customHeight="1" x14ac:dyDescent="0.25">
      <c r="A115" s="258" t="s">
        <v>212</v>
      </c>
      <c r="B115" s="259"/>
      <c r="C115" s="259"/>
      <c r="D115" s="259"/>
      <c r="E115" s="259"/>
      <c r="F115" s="259"/>
      <c r="G115" s="259"/>
      <c r="H115" s="259"/>
      <c r="I115" s="259"/>
      <c r="J115" s="259"/>
      <c r="K115" s="259"/>
      <c r="L115" s="259"/>
      <c r="M115" s="259"/>
      <c r="N115" s="259"/>
      <c r="O115" s="259"/>
      <c r="P115" s="259"/>
      <c r="Q115" s="259"/>
      <c r="R115" s="259"/>
      <c r="S115" s="259"/>
      <c r="T115" s="259"/>
      <c r="U115" s="259"/>
      <c r="V115" s="259"/>
      <c r="W115" s="259"/>
      <c r="X115" s="259"/>
      <c r="Y115" s="259"/>
      <c r="Z115" s="259"/>
      <c r="AA115" s="259"/>
      <c r="AB115" s="259"/>
      <c r="AC115" s="259"/>
      <c r="AD115" s="259"/>
      <c r="AE115" s="259"/>
      <c r="AF115" s="259"/>
      <c r="AG115" s="259"/>
      <c r="AH115" s="259"/>
      <c r="AI115" s="259"/>
      <c r="AJ115" s="259"/>
      <c r="AK115" s="259"/>
      <c r="AL115" s="259"/>
      <c r="AM115" s="259"/>
      <c r="AN115" s="259"/>
      <c r="AO115" s="259"/>
      <c r="AP115" s="259"/>
      <c r="AQ115" s="259"/>
      <c r="AR115" s="259"/>
      <c r="AS115" s="259"/>
      <c r="AT115" s="259"/>
      <c r="AU115" s="259"/>
      <c r="AV115" s="259"/>
      <c r="AW115" s="259"/>
      <c r="AX115" s="259"/>
      <c r="AY115" s="259"/>
      <c r="AZ115" s="259"/>
      <c r="BA115" s="259"/>
      <c r="BB115" s="259"/>
      <c r="BC115" s="259"/>
      <c r="BD115" s="259"/>
      <c r="BE115" s="259"/>
      <c r="BF115" s="259"/>
      <c r="BG115" s="259"/>
      <c r="BH115" s="259"/>
      <c r="BI115" s="259"/>
      <c r="BJ115" s="259"/>
      <c r="BK115" s="259"/>
      <c r="BL115" s="259"/>
      <c r="BM115" s="259"/>
      <c r="BN115" s="259"/>
      <c r="BO115" s="259"/>
      <c r="BP115" s="259"/>
      <c r="BQ115" s="259"/>
      <c r="BR115" s="259"/>
      <c r="BS115" s="259"/>
      <c r="BT115" s="259"/>
      <c r="BU115" s="259"/>
      <c r="BV115" s="259"/>
      <c r="BW115" s="259"/>
      <c r="BX115" s="259"/>
    </row>
    <row r="116" spans="1:76" ht="33.75" customHeight="1" x14ac:dyDescent="0.25">
      <c r="A116" s="458" t="s">
        <v>213</v>
      </c>
      <c r="B116" s="460"/>
      <c r="C116" s="460"/>
      <c r="D116" s="460"/>
      <c r="E116" s="460"/>
      <c r="F116" s="460"/>
      <c r="G116" s="460"/>
      <c r="H116" s="460"/>
      <c r="I116" s="460"/>
      <c r="J116" s="460"/>
      <c r="K116" s="460"/>
      <c r="L116" s="460"/>
      <c r="M116" s="460"/>
      <c r="N116" s="460"/>
      <c r="O116" s="460"/>
      <c r="P116" s="460"/>
      <c r="Q116" s="460"/>
      <c r="R116" s="460"/>
      <c r="S116" s="460"/>
      <c r="T116" s="460"/>
      <c r="U116" s="460"/>
      <c r="V116" s="460"/>
      <c r="W116" s="460"/>
      <c r="X116" s="460"/>
      <c r="Y116" s="460"/>
      <c r="Z116" s="460"/>
      <c r="AA116" s="460"/>
      <c r="AB116" s="460"/>
      <c r="AC116" s="460"/>
      <c r="AD116" s="460"/>
      <c r="AE116" s="460"/>
      <c r="AF116" s="460"/>
      <c r="AG116" s="460"/>
      <c r="AH116" s="460"/>
      <c r="AI116" s="460"/>
      <c r="AJ116" s="460"/>
      <c r="AK116" s="460"/>
      <c r="AL116" s="460"/>
      <c r="AM116" s="460"/>
      <c r="AN116" s="460"/>
      <c r="AO116" s="460"/>
      <c r="AP116" s="460"/>
      <c r="AQ116" s="460"/>
      <c r="AR116" s="460"/>
      <c r="AS116" s="460"/>
      <c r="AT116" s="460"/>
      <c r="AU116" s="460"/>
      <c r="AV116" s="460"/>
      <c r="AW116" s="460"/>
      <c r="AX116" s="460"/>
      <c r="AY116" s="460"/>
      <c r="AZ116" s="460"/>
      <c r="BA116" s="460"/>
      <c r="BB116" s="460"/>
      <c r="BC116" s="460"/>
      <c r="BD116" s="460"/>
      <c r="BE116" s="460"/>
      <c r="BF116" s="460"/>
      <c r="BG116" s="460"/>
      <c r="BH116" s="460"/>
      <c r="BI116" s="460"/>
      <c r="BJ116" s="460"/>
      <c r="BK116" s="460"/>
      <c r="BL116" s="460"/>
      <c r="BM116" s="460"/>
      <c r="BN116" s="460"/>
      <c r="BO116" s="460"/>
      <c r="BP116" s="460"/>
      <c r="BQ116" s="460"/>
      <c r="BR116" s="460"/>
      <c r="BS116" s="460"/>
      <c r="BT116" s="460"/>
      <c r="BU116" s="460"/>
      <c r="BV116" s="460"/>
      <c r="BW116" s="460"/>
      <c r="BX116" s="460"/>
    </row>
    <row r="117" spans="1:76" ht="23.25" customHeight="1" x14ac:dyDescent="0.25">
      <c r="A117" s="458" t="s">
        <v>263</v>
      </c>
      <c r="B117" s="460"/>
      <c r="C117" s="460"/>
      <c r="D117" s="460"/>
      <c r="E117" s="460"/>
      <c r="F117" s="460"/>
      <c r="G117" s="460"/>
      <c r="H117" s="460"/>
      <c r="I117" s="460"/>
      <c r="J117" s="460"/>
      <c r="K117" s="460"/>
      <c r="L117" s="460"/>
      <c r="M117" s="460"/>
      <c r="N117" s="460"/>
      <c r="O117" s="460"/>
      <c r="P117" s="460"/>
      <c r="Q117" s="460"/>
      <c r="R117" s="460"/>
      <c r="S117" s="460"/>
      <c r="T117" s="460"/>
      <c r="U117" s="460"/>
      <c r="V117" s="460"/>
      <c r="W117" s="460"/>
      <c r="X117" s="460"/>
      <c r="Y117" s="460"/>
      <c r="Z117" s="460"/>
      <c r="AA117" s="460"/>
      <c r="AB117" s="460"/>
      <c r="AC117" s="460"/>
      <c r="AD117" s="460"/>
      <c r="AE117" s="460"/>
      <c r="AF117" s="460"/>
      <c r="AG117" s="460"/>
      <c r="AH117" s="460"/>
      <c r="AI117" s="460"/>
      <c r="AJ117" s="460"/>
      <c r="AK117" s="460"/>
      <c r="AL117" s="460"/>
      <c r="AM117" s="460"/>
      <c r="AN117" s="460"/>
      <c r="AO117" s="460"/>
      <c r="AP117" s="460"/>
      <c r="AQ117" s="460"/>
      <c r="AR117" s="460"/>
      <c r="AS117" s="460"/>
      <c r="AT117" s="460"/>
      <c r="AU117" s="460"/>
      <c r="AV117" s="460"/>
      <c r="AW117" s="460"/>
      <c r="AX117" s="460"/>
      <c r="AY117" s="460"/>
      <c r="AZ117" s="460"/>
      <c r="BA117" s="460"/>
      <c r="BB117" s="460"/>
      <c r="BC117" s="460"/>
      <c r="BD117" s="460"/>
      <c r="BE117" s="460"/>
      <c r="BF117" s="460"/>
      <c r="BG117" s="460"/>
      <c r="BH117" s="460"/>
      <c r="BI117" s="460"/>
      <c r="BJ117" s="460"/>
      <c r="BK117" s="460"/>
      <c r="BL117" s="460"/>
      <c r="BM117" s="460"/>
      <c r="BN117" s="460"/>
      <c r="BO117" s="460"/>
      <c r="BP117" s="460"/>
      <c r="BQ117" s="460"/>
      <c r="BR117" s="460"/>
      <c r="BS117" s="460"/>
      <c r="BT117" s="460"/>
      <c r="BU117" s="460"/>
      <c r="BV117" s="460"/>
      <c r="BW117" s="460"/>
      <c r="BX117" s="460"/>
    </row>
    <row r="118" spans="1:76" x14ac:dyDescent="0.25">
      <c r="A118" s="461" t="s">
        <v>214</v>
      </c>
      <c r="B118" s="462"/>
      <c r="C118" s="462"/>
      <c r="D118" s="462"/>
      <c r="E118" s="462"/>
      <c r="F118" s="462"/>
      <c r="G118" s="462"/>
      <c r="H118" s="462"/>
      <c r="I118" s="462"/>
      <c r="J118" s="462"/>
      <c r="K118" s="462"/>
      <c r="L118" s="462"/>
      <c r="M118" s="462"/>
      <c r="N118" s="462"/>
      <c r="O118" s="462"/>
      <c r="P118" s="462"/>
      <c r="Q118" s="462"/>
      <c r="R118" s="462"/>
      <c r="S118" s="462"/>
      <c r="T118" s="462"/>
      <c r="U118" s="462"/>
      <c r="V118" s="462"/>
      <c r="W118" s="462"/>
      <c r="X118" s="462"/>
      <c r="Y118" s="462"/>
      <c r="Z118" s="462"/>
      <c r="AA118" s="462"/>
      <c r="AB118" s="462"/>
      <c r="AC118" s="462"/>
      <c r="AD118" s="462"/>
      <c r="AE118" s="462"/>
      <c r="AF118" s="462"/>
      <c r="AG118" s="462"/>
      <c r="AH118" s="462"/>
      <c r="AI118" s="462"/>
      <c r="AJ118" s="462"/>
      <c r="AK118" s="462"/>
      <c r="AL118" s="462"/>
      <c r="AM118" s="462"/>
      <c r="AN118" s="462"/>
      <c r="AO118" s="462"/>
      <c r="AP118" s="462"/>
      <c r="AQ118" s="462"/>
      <c r="AR118" s="462"/>
      <c r="AS118" s="462"/>
      <c r="AT118" s="462"/>
      <c r="AU118" s="462"/>
      <c r="AV118" s="462"/>
      <c r="AW118" s="462"/>
      <c r="AX118" s="462"/>
      <c r="AY118" s="462"/>
      <c r="AZ118" s="462"/>
      <c r="BA118" s="462"/>
      <c r="BB118" s="462"/>
      <c r="BC118" s="462"/>
      <c r="BD118" s="462"/>
      <c r="BE118" s="462"/>
      <c r="BF118" s="462"/>
      <c r="BG118" s="462"/>
      <c r="BH118" s="462"/>
      <c r="BI118" s="462"/>
      <c r="BJ118" s="462"/>
      <c r="BK118" s="462"/>
      <c r="BL118" s="462"/>
      <c r="BM118" s="462"/>
      <c r="BN118" s="462"/>
      <c r="BO118" s="462"/>
      <c r="BP118" s="462"/>
      <c r="BQ118" s="462"/>
      <c r="BR118" s="462"/>
      <c r="BS118" s="462"/>
      <c r="BT118" s="462"/>
      <c r="BU118" s="462"/>
      <c r="BV118" s="462"/>
      <c r="BW118" s="462"/>
      <c r="BX118" s="462"/>
    </row>
    <row r="119" spans="1:76" ht="35.25" customHeight="1" x14ac:dyDescent="0.25">
      <c r="A119" s="456" t="s">
        <v>215</v>
      </c>
      <c r="B119" s="457"/>
      <c r="C119" s="457"/>
      <c r="D119" s="457"/>
      <c r="E119" s="457"/>
      <c r="F119" s="457"/>
      <c r="G119" s="457"/>
      <c r="H119" s="457"/>
      <c r="I119" s="457"/>
      <c r="J119" s="457"/>
      <c r="K119" s="457"/>
      <c r="L119" s="457"/>
      <c r="M119" s="457"/>
      <c r="N119" s="457"/>
      <c r="O119" s="457"/>
      <c r="P119" s="457"/>
      <c r="Q119" s="457"/>
      <c r="R119" s="457"/>
      <c r="S119" s="457"/>
      <c r="T119" s="457"/>
      <c r="U119" s="457"/>
      <c r="V119" s="457"/>
      <c r="W119" s="457"/>
      <c r="X119" s="457"/>
      <c r="Y119" s="457"/>
      <c r="Z119" s="457"/>
      <c r="AA119" s="457"/>
      <c r="AB119" s="457"/>
      <c r="AC119" s="457"/>
      <c r="AD119" s="457"/>
      <c r="AE119" s="457"/>
      <c r="AF119" s="457"/>
      <c r="AG119" s="457"/>
      <c r="AH119" s="457"/>
      <c r="AI119" s="457"/>
      <c r="AJ119" s="457"/>
      <c r="AK119" s="457"/>
      <c r="AL119" s="457"/>
      <c r="AM119" s="457"/>
      <c r="AN119" s="457"/>
      <c r="AO119" s="457"/>
      <c r="AP119" s="457"/>
      <c r="AQ119" s="457"/>
      <c r="AR119" s="457"/>
      <c r="AS119" s="457"/>
      <c r="AT119" s="457"/>
      <c r="AU119" s="457"/>
      <c r="AV119" s="457"/>
      <c r="AW119" s="457"/>
      <c r="AX119" s="457"/>
      <c r="AY119" s="457"/>
      <c r="AZ119" s="457"/>
      <c r="BA119" s="457"/>
      <c r="BB119" s="457"/>
      <c r="BC119" s="457"/>
      <c r="BD119" s="457"/>
      <c r="BE119" s="457"/>
      <c r="BF119" s="457"/>
      <c r="BG119" s="457"/>
      <c r="BH119" s="457"/>
      <c r="BI119" s="457"/>
      <c r="BJ119" s="457"/>
      <c r="BK119" s="457"/>
      <c r="BL119" s="457"/>
      <c r="BM119" s="457"/>
      <c r="BN119" s="457"/>
      <c r="BO119" s="457"/>
      <c r="BP119" s="457"/>
      <c r="BQ119" s="457"/>
      <c r="BR119" s="457"/>
      <c r="BS119" s="457"/>
      <c r="BT119" s="457"/>
      <c r="BU119" s="457"/>
      <c r="BV119" s="457"/>
      <c r="BW119" s="457"/>
      <c r="BX119" s="457"/>
    </row>
    <row r="120" spans="1:76" ht="7.5" customHeight="1" x14ac:dyDescent="0.25"/>
    <row r="122" spans="1:76"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row>
    <row r="123" spans="1:76"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row>
    <row r="124" spans="1:76"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row>
    <row r="125" spans="1:76"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row>
    <row r="126" spans="1:76"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row>
    <row r="127" spans="1:76"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row>
    <row r="128" spans="1:76"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row>
    <row r="129" spans="1:76"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row>
    <row r="130" spans="1:76"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row>
    <row r="131" spans="1:76"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row>
    <row r="132" spans="1:76"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row>
  </sheetData>
  <mergeCells count="694">
    <mergeCell ref="BR93:BX93"/>
    <mergeCell ref="BK94:BQ94"/>
    <mergeCell ref="BD93:BJ93"/>
    <mergeCell ref="AF88:AI88"/>
    <mergeCell ref="AJ88:AQ88"/>
    <mergeCell ref="AR88:AV88"/>
    <mergeCell ref="AW88:BC88"/>
    <mergeCell ref="BD88:BJ88"/>
    <mergeCell ref="BK88:BQ88"/>
    <mergeCell ref="BR92:BX92"/>
    <mergeCell ref="AR92:AV92"/>
    <mergeCell ref="BR91:BX91"/>
    <mergeCell ref="BR88:BX88"/>
    <mergeCell ref="BK93:BQ93"/>
    <mergeCell ref="BD94:BJ94"/>
    <mergeCell ref="BR70:BX70"/>
    <mergeCell ref="BR71:BX71"/>
    <mergeCell ref="BK72:BQ72"/>
    <mergeCell ref="BR72:BX72"/>
    <mergeCell ref="BK73:BQ73"/>
    <mergeCell ref="BK76:BQ76"/>
    <mergeCell ref="BR69:BX69"/>
    <mergeCell ref="BK69:BQ69"/>
    <mergeCell ref="AW70:BC70"/>
    <mergeCell ref="BD70:BJ70"/>
    <mergeCell ref="BK70:BQ70"/>
    <mergeCell ref="BD71:BJ71"/>
    <mergeCell ref="BK71:BQ71"/>
    <mergeCell ref="AW74:BC74"/>
    <mergeCell ref="AW73:BC73"/>
    <mergeCell ref="AJ87:AQ87"/>
    <mergeCell ref="AR87:AV87"/>
    <mergeCell ref="AW87:BC87"/>
    <mergeCell ref="BR87:BX87"/>
    <mergeCell ref="BR78:BX78"/>
    <mergeCell ref="BK74:BQ74"/>
    <mergeCell ref="BR74:BX74"/>
    <mergeCell ref="BR73:BX73"/>
    <mergeCell ref="AW48:BC49"/>
    <mergeCell ref="BD48:BJ49"/>
    <mergeCell ref="BK48:BQ49"/>
    <mergeCell ref="BR48:BX49"/>
    <mergeCell ref="BR61:BX61"/>
    <mergeCell ref="BK60:BQ60"/>
    <mergeCell ref="BR60:BX60"/>
    <mergeCell ref="BD60:BJ60"/>
    <mergeCell ref="BD66:BJ66"/>
    <mergeCell ref="AW62:BC62"/>
    <mergeCell ref="BD63:BJ63"/>
    <mergeCell ref="AW65:BC65"/>
    <mergeCell ref="BD65:BJ65"/>
    <mergeCell ref="BK65:BQ65"/>
    <mergeCell ref="BR63:BX63"/>
    <mergeCell ref="BD64:BJ64"/>
    <mergeCell ref="BK56:BQ56"/>
    <mergeCell ref="BK59:BQ59"/>
    <mergeCell ref="BR59:BX59"/>
    <mergeCell ref="AW55:BC55"/>
    <mergeCell ref="AW56:BC56"/>
    <mergeCell ref="BD55:BJ55"/>
    <mergeCell ref="AF59:AI59"/>
    <mergeCell ref="AJ59:AQ59"/>
    <mergeCell ref="AR59:AV59"/>
    <mergeCell ref="BK54:BQ54"/>
    <mergeCell ref="BR54:BX54"/>
    <mergeCell ref="BK57:BQ57"/>
    <mergeCell ref="BD59:BJ59"/>
    <mergeCell ref="BD57:BJ57"/>
    <mergeCell ref="BD58:BJ58"/>
    <mergeCell ref="AW58:BC58"/>
    <mergeCell ref="AR54:AV54"/>
    <mergeCell ref="AF54:AI54"/>
    <mergeCell ref="BK55:BQ55"/>
    <mergeCell ref="BR55:BX55"/>
    <mergeCell ref="AJ55:AQ55"/>
    <mergeCell ref="AR55:AV55"/>
    <mergeCell ref="AF55:AI55"/>
    <mergeCell ref="BD56:BJ56"/>
    <mergeCell ref="AW59:BC59"/>
    <mergeCell ref="BD54:BJ54"/>
    <mergeCell ref="AJ57:AQ57"/>
    <mergeCell ref="AR57:AV57"/>
    <mergeCell ref="AW57:BC57"/>
    <mergeCell ref="AF57:AI57"/>
    <mergeCell ref="AJ58:AQ58"/>
    <mergeCell ref="AR58:AV58"/>
    <mergeCell ref="AF58:AI58"/>
    <mergeCell ref="BK50:BQ50"/>
    <mergeCell ref="BR50:BX50"/>
    <mergeCell ref="AF45:AI45"/>
    <mergeCell ref="AR39:AV39"/>
    <mergeCell ref="AW47:BC47"/>
    <mergeCell ref="BD47:BJ47"/>
    <mergeCell ref="BK47:BQ47"/>
    <mergeCell ref="BR47:BX47"/>
    <mergeCell ref="A47:AE47"/>
    <mergeCell ref="AF47:AI47"/>
    <mergeCell ref="AJ47:AQ47"/>
    <mergeCell ref="AR47:AV47"/>
    <mergeCell ref="A48:AE48"/>
    <mergeCell ref="AF48:AI49"/>
    <mergeCell ref="AJ48:AQ49"/>
    <mergeCell ref="AR48:AV49"/>
    <mergeCell ref="A49:AE49"/>
    <mergeCell ref="AF46:AI46"/>
    <mergeCell ref="AJ45:AQ45"/>
    <mergeCell ref="AR45:AV45"/>
    <mergeCell ref="A45:AE45"/>
    <mergeCell ref="BD50:BJ50"/>
    <mergeCell ref="A50:AE50"/>
    <mergeCell ref="BD42:BJ42"/>
    <mergeCell ref="A92:AE92"/>
    <mergeCell ref="AF93:AI93"/>
    <mergeCell ref="AJ93:AQ93"/>
    <mergeCell ref="A93:AE93"/>
    <mergeCell ref="BR94:BX94"/>
    <mergeCell ref="A33:AE33"/>
    <mergeCell ref="BK53:BQ53"/>
    <mergeCell ref="BR53:BX53"/>
    <mergeCell ref="AJ53:AQ53"/>
    <mergeCell ref="A44:AE44"/>
    <mergeCell ref="BK51:BQ52"/>
    <mergeCell ref="BR51:BX52"/>
    <mergeCell ref="AF53:AI53"/>
    <mergeCell ref="AR53:AV53"/>
    <mergeCell ref="AW53:BC53"/>
    <mergeCell ref="AJ51:AQ52"/>
    <mergeCell ref="AR51:AV52"/>
    <mergeCell ref="A51:AE51"/>
    <mergeCell ref="AF40:AI41"/>
    <mergeCell ref="AJ40:AQ41"/>
    <mergeCell ref="AR40:AV41"/>
    <mergeCell ref="A40:AE40"/>
    <mergeCell ref="AR42:AV42"/>
    <mergeCell ref="A46:AE46"/>
    <mergeCell ref="BK61:BQ61"/>
    <mergeCell ref="A119:BX119"/>
    <mergeCell ref="A113:BX113"/>
    <mergeCell ref="A115:BX115"/>
    <mergeCell ref="A116:BX116"/>
    <mergeCell ref="A117:BX117"/>
    <mergeCell ref="A118:BX118"/>
    <mergeCell ref="AR90:AV90"/>
    <mergeCell ref="AW90:BC90"/>
    <mergeCell ref="BD90:BJ90"/>
    <mergeCell ref="AJ90:AQ90"/>
    <mergeCell ref="BR98:BX98"/>
    <mergeCell ref="BR90:BX90"/>
    <mergeCell ref="A102:AE102"/>
    <mergeCell ref="AF102:AI102"/>
    <mergeCell ref="AJ102:AQ102"/>
    <mergeCell ref="AR102:AV102"/>
    <mergeCell ref="AW102:BC102"/>
    <mergeCell ref="BR65:BX65"/>
    <mergeCell ref="AJ97:AQ97"/>
    <mergeCell ref="AR97:AV97"/>
    <mergeCell ref="AW97:BC97"/>
    <mergeCell ref="AW71:BC71"/>
    <mergeCell ref="BR102:BX102"/>
    <mergeCell ref="A69:AE69"/>
    <mergeCell ref="AF69:AI69"/>
    <mergeCell ref="AJ56:AQ56"/>
    <mergeCell ref="BD69:BJ69"/>
    <mergeCell ref="BK64:BQ64"/>
    <mergeCell ref="BR64:BX64"/>
    <mergeCell ref="BK63:BQ63"/>
    <mergeCell ref="AJ69:AQ69"/>
    <mergeCell ref="AR69:AV69"/>
    <mergeCell ref="AW69:BC69"/>
    <mergeCell ref="BK67:BQ67"/>
    <mergeCell ref="BR67:BX67"/>
    <mergeCell ref="A68:AE68"/>
    <mergeCell ref="AF68:AI68"/>
    <mergeCell ref="AJ68:AQ68"/>
    <mergeCell ref="AR68:AV68"/>
    <mergeCell ref="AF67:AI67"/>
    <mergeCell ref="AJ67:AQ67"/>
    <mergeCell ref="A61:AE61"/>
    <mergeCell ref="AR67:AV67"/>
    <mergeCell ref="BD67:BJ67"/>
    <mergeCell ref="AF64:AI64"/>
    <mergeCell ref="AF63:AI63"/>
    <mergeCell ref="A63:AE63"/>
    <mergeCell ref="A62:AE62"/>
    <mergeCell ref="A66:AE66"/>
    <mergeCell ref="AF66:AI66"/>
    <mergeCell ref="AW66:BC66"/>
    <mergeCell ref="AW50:BC50"/>
    <mergeCell ref="AW54:BC54"/>
    <mergeCell ref="AR65:AV65"/>
    <mergeCell ref="A67:AE67"/>
    <mergeCell ref="AW60:BC60"/>
    <mergeCell ref="AF50:AI50"/>
    <mergeCell ref="A59:AE59"/>
    <mergeCell ref="AJ61:AQ61"/>
    <mergeCell ref="AR61:AV61"/>
    <mergeCell ref="AW61:BC61"/>
    <mergeCell ref="AJ62:AQ62"/>
    <mergeCell ref="AR62:AV62"/>
    <mergeCell ref="AJ64:AQ64"/>
    <mergeCell ref="AR64:AV64"/>
    <mergeCell ref="AR63:AV63"/>
    <mergeCell ref="AW63:BC63"/>
    <mergeCell ref="AW64:BC64"/>
    <mergeCell ref="A58:AE58"/>
    <mergeCell ref="A57:AE57"/>
    <mergeCell ref="A87:AE87"/>
    <mergeCell ref="BD43:BJ44"/>
    <mergeCell ref="BK43:BQ44"/>
    <mergeCell ref="BR45:BX45"/>
    <mergeCell ref="AR43:AV44"/>
    <mergeCell ref="A60:AE60"/>
    <mergeCell ref="AJ63:AQ63"/>
    <mergeCell ref="AF60:AI60"/>
    <mergeCell ref="AJ60:AQ60"/>
    <mergeCell ref="AR60:AV60"/>
    <mergeCell ref="AF62:AI62"/>
    <mergeCell ref="AF61:AI61"/>
    <mergeCell ref="BK62:BQ62"/>
    <mergeCell ref="BR62:BX62"/>
    <mergeCell ref="BR57:BX57"/>
    <mergeCell ref="BK58:BQ58"/>
    <mergeCell ref="BR58:BX58"/>
    <mergeCell ref="BD62:BJ62"/>
    <mergeCell ref="BD61:BJ61"/>
    <mergeCell ref="A64:AE64"/>
    <mergeCell ref="BK66:BQ66"/>
    <mergeCell ref="AW51:BC52"/>
    <mergeCell ref="BD51:BJ52"/>
    <mergeCell ref="BD53:BJ53"/>
    <mergeCell ref="AW45:BC45"/>
    <mergeCell ref="BK42:BQ42"/>
    <mergeCell ref="BR43:BX44"/>
    <mergeCell ref="A53:AE53"/>
    <mergeCell ref="A56:AE56"/>
    <mergeCell ref="AF56:AI56"/>
    <mergeCell ref="A54:AE54"/>
    <mergeCell ref="A55:AE55"/>
    <mergeCell ref="A52:AE52"/>
    <mergeCell ref="AF51:AI52"/>
    <mergeCell ref="AJ50:AQ50"/>
    <mergeCell ref="AR56:AV56"/>
    <mergeCell ref="AJ54:AQ54"/>
    <mergeCell ref="BD45:BJ45"/>
    <mergeCell ref="BK45:BQ45"/>
    <mergeCell ref="BD46:BJ46"/>
    <mergeCell ref="BK46:BQ46"/>
    <mergeCell ref="BR46:BX46"/>
    <mergeCell ref="BR42:BX42"/>
    <mergeCell ref="BR56:BX56"/>
    <mergeCell ref="AW42:BC42"/>
    <mergeCell ref="AW43:BC44"/>
    <mergeCell ref="AR50:AV50"/>
    <mergeCell ref="AW46:BC46"/>
    <mergeCell ref="AJ46:AQ46"/>
    <mergeCell ref="AR46:AV46"/>
    <mergeCell ref="A39:AE39"/>
    <mergeCell ref="AJ43:AQ44"/>
    <mergeCell ref="AF39:AI39"/>
    <mergeCell ref="AJ39:AQ39"/>
    <mergeCell ref="A42:AE42"/>
    <mergeCell ref="AF42:AI42"/>
    <mergeCell ref="AJ42:AQ42"/>
    <mergeCell ref="A43:AE43"/>
    <mergeCell ref="AF43:AI44"/>
    <mergeCell ref="A41:AE41"/>
    <mergeCell ref="BR37:BX37"/>
    <mergeCell ref="A37:AE37"/>
    <mergeCell ref="AF37:AI37"/>
    <mergeCell ref="AJ37:AQ37"/>
    <mergeCell ref="AR37:AV37"/>
    <mergeCell ref="AW37:BC37"/>
    <mergeCell ref="AW38:BC38"/>
    <mergeCell ref="BD38:BJ38"/>
    <mergeCell ref="BD37:BJ37"/>
    <mergeCell ref="BK37:BQ37"/>
    <mergeCell ref="BK38:BQ38"/>
    <mergeCell ref="A38:AE38"/>
    <mergeCell ref="AF38:AI38"/>
    <mergeCell ref="AJ38:AQ38"/>
    <mergeCell ref="AR38:AV38"/>
    <mergeCell ref="BD35:BJ35"/>
    <mergeCell ref="BK35:BQ35"/>
    <mergeCell ref="BR35:BX35"/>
    <mergeCell ref="BD32:BJ33"/>
    <mergeCell ref="BK32:BQ33"/>
    <mergeCell ref="BR32:BX33"/>
    <mergeCell ref="BK36:BQ36"/>
    <mergeCell ref="BR36:BX36"/>
    <mergeCell ref="A36:AE36"/>
    <mergeCell ref="AF36:AI36"/>
    <mergeCell ref="AJ36:AQ36"/>
    <mergeCell ref="AR36:AV36"/>
    <mergeCell ref="AW36:BC36"/>
    <mergeCell ref="A35:AE35"/>
    <mergeCell ref="AJ35:AQ35"/>
    <mergeCell ref="AW35:BC35"/>
    <mergeCell ref="BD36:BJ36"/>
    <mergeCell ref="AF35:AI35"/>
    <mergeCell ref="AR35:AV35"/>
    <mergeCell ref="AF32:AI33"/>
    <mergeCell ref="AJ32:AQ33"/>
    <mergeCell ref="AR32:AV33"/>
    <mergeCell ref="AW32:BC33"/>
    <mergeCell ref="A32:AE32"/>
    <mergeCell ref="BK30:BQ30"/>
    <mergeCell ref="BR30:BX30"/>
    <mergeCell ref="AW29:BC29"/>
    <mergeCell ref="AW30:BC30"/>
    <mergeCell ref="AR31:AV31"/>
    <mergeCell ref="BD31:BJ31"/>
    <mergeCell ref="BK31:BQ31"/>
    <mergeCell ref="BR31:BX31"/>
    <mergeCell ref="AW31:BC31"/>
    <mergeCell ref="AR30:AV30"/>
    <mergeCell ref="AR29:AV29"/>
    <mergeCell ref="BD25:BF25"/>
    <mergeCell ref="BG25:BH25"/>
    <mergeCell ref="BI25:BJ25"/>
    <mergeCell ref="BD26:BJ26"/>
    <mergeCell ref="BD29:BJ29"/>
    <mergeCell ref="BK29:BQ29"/>
    <mergeCell ref="A31:AE31"/>
    <mergeCell ref="AF28:AI28"/>
    <mergeCell ref="AF29:AI29"/>
    <mergeCell ref="AF30:AI30"/>
    <mergeCell ref="AF31:AI31"/>
    <mergeCell ref="A30:AE30"/>
    <mergeCell ref="A29:AE29"/>
    <mergeCell ref="AZ25:BA25"/>
    <mergeCell ref="AF24:AI26"/>
    <mergeCell ref="AW26:BC26"/>
    <mergeCell ref="BB25:BC25"/>
    <mergeCell ref="AR24:AV26"/>
    <mergeCell ref="AW24:BX24"/>
    <mergeCell ref="AJ24:AQ26"/>
    <mergeCell ref="A24:AE26"/>
    <mergeCell ref="AF27:AI27"/>
    <mergeCell ref="BR29:BX29"/>
    <mergeCell ref="BD30:BJ30"/>
    <mergeCell ref="BR25:BX26"/>
    <mergeCell ref="AJ28:AQ28"/>
    <mergeCell ref="AJ29:AQ29"/>
    <mergeCell ref="AJ30:AQ30"/>
    <mergeCell ref="AJ31:AQ31"/>
    <mergeCell ref="AR28:AV28"/>
    <mergeCell ref="A23:BX23"/>
    <mergeCell ref="BK26:BQ26"/>
    <mergeCell ref="BR28:BX28"/>
    <mergeCell ref="BP25:BQ25"/>
    <mergeCell ref="AW25:AY25"/>
    <mergeCell ref="A28:AE28"/>
    <mergeCell ref="AW28:BC28"/>
    <mergeCell ref="BD28:BJ28"/>
    <mergeCell ref="BK28:BQ28"/>
    <mergeCell ref="AJ27:AQ27"/>
    <mergeCell ref="AR27:AV27"/>
    <mergeCell ref="AW27:BC27"/>
    <mergeCell ref="A27:AE27"/>
    <mergeCell ref="BD27:BJ27"/>
    <mergeCell ref="BK27:BQ27"/>
    <mergeCell ref="BR27:BX27"/>
    <mergeCell ref="BK25:BM25"/>
    <mergeCell ref="BN25:BO25"/>
    <mergeCell ref="N18:BE18"/>
    <mergeCell ref="H21:BE21"/>
    <mergeCell ref="BQ22:BX22"/>
    <mergeCell ref="BF17:BP17"/>
    <mergeCell ref="BF20:BP20"/>
    <mergeCell ref="BF21:BP21"/>
    <mergeCell ref="BF22:BP22"/>
    <mergeCell ref="BQ18:BX18"/>
    <mergeCell ref="BQ19:BX19"/>
    <mergeCell ref="BQ20:BX20"/>
    <mergeCell ref="BQ21:BX21"/>
    <mergeCell ref="BF18:BP18"/>
    <mergeCell ref="BF19:BP19"/>
    <mergeCell ref="BM11:BW11"/>
    <mergeCell ref="BO12:BP12"/>
    <mergeCell ref="BQ17:BX17"/>
    <mergeCell ref="BD11:BK11"/>
    <mergeCell ref="BD12:BE12"/>
    <mergeCell ref="BG12:BN12"/>
    <mergeCell ref="AX15:BB15"/>
    <mergeCell ref="BQ14:BX15"/>
    <mergeCell ref="BQ16:BX16"/>
    <mergeCell ref="BF16:BP16"/>
    <mergeCell ref="A14:AX14"/>
    <mergeCell ref="AB15:AC15"/>
    <mergeCell ref="AG16:AH16"/>
    <mergeCell ref="AJ16:AQ16"/>
    <mergeCell ref="AR16:AS16"/>
    <mergeCell ref="AT16:AU16"/>
    <mergeCell ref="AV16:AW16"/>
    <mergeCell ref="A1:BX1"/>
    <mergeCell ref="A3:BX3"/>
    <mergeCell ref="AW40:BC41"/>
    <mergeCell ref="BD40:BJ41"/>
    <mergeCell ref="BK40:BQ41"/>
    <mergeCell ref="AW39:BC39"/>
    <mergeCell ref="BD39:BJ39"/>
    <mergeCell ref="BK39:BQ39"/>
    <mergeCell ref="BC7:BX7"/>
    <mergeCell ref="BC8:BX8"/>
    <mergeCell ref="BC5:BX5"/>
    <mergeCell ref="BC6:BX6"/>
    <mergeCell ref="BC9:BX9"/>
    <mergeCell ref="BD10:BK10"/>
    <mergeCell ref="BQ12:BR12"/>
    <mergeCell ref="BR40:BX41"/>
    <mergeCell ref="BR38:BX38"/>
    <mergeCell ref="BR39:BX39"/>
    <mergeCell ref="AF34:AI34"/>
    <mergeCell ref="A34:AE34"/>
    <mergeCell ref="AW34:BC34"/>
    <mergeCell ref="X15:Y15"/>
    <mergeCell ref="Z15:AA15"/>
    <mergeCell ref="BM10:BW10"/>
    <mergeCell ref="BK68:BQ68"/>
    <mergeCell ref="BR68:BX68"/>
    <mergeCell ref="BR66:BX66"/>
    <mergeCell ref="AJ66:AQ66"/>
    <mergeCell ref="AR66:AV66"/>
    <mergeCell ref="AW67:BC67"/>
    <mergeCell ref="AW68:BC68"/>
    <mergeCell ref="BD68:BJ68"/>
    <mergeCell ref="A65:AE65"/>
    <mergeCell ref="AF65:AI65"/>
    <mergeCell ref="AJ65:AQ65"/>
    <mergeCell ref="A70:AE70"/>
    <mergeCell ref="AF70:AI70"/>
    <mergeCell ref="AJ70:AQ70"/>
    <mergeCell ref="AR70:AV70"/>
    <mergeCell ref="A71:AE71"/>
    <mergeCell ref="AF71:AI71"/>
    <mergeCell ref="AJ71:AQ71"/>
    <mergeCell ref="AR71:AV71"/>
    <mergeCell ref="A72:AE72"/>
    <mergeCell ref="AF72:AI72"/>
    <mergeCell ref="AJ72:AQ72"/>
    <mergeCell ref="AR72:AV72"/>
    <mergeCell ref="AJ74:AQ74"/>
    <mergeCell ref="AR74:AV74"/>
    <mergeCell ref="BD73:BJ73"/>
    <mergeCell ref="AW72:BC72"/>
    <mergeCell ref="BD72:BJ72"/>
    <mergeCell ref="BD74:BJ74"/>
    <mergeCell ref="A73:AE73"/>
    <mergeCell ref="AF74:AI74"/>
    <mergeCell ref="AJ73:AQ73"/>
    <mergeCell ref="AR73:AV73"/>
    <mergeCell ref="AF73:AI73"/>
    <mergeCell ref="A74:AE74"/>
    <mergeCell ref="A75:AE75"/>
    <mergeCell ref="BD75:BJ75"/>
    <mergeCell ref="BK75:BQ75"/>
    <mergeCell ref="BR75:BX75"/>
    <mergeCell ref="AF75:AI75"/>
    <mergeCell ref="AW75:BC75"/>
    <mergeCell ref="AJ75:AQ75"/>
    <mergeCell ref="AR75:AV75"/>
    <mergeCell ref="AW76:BC76"/>
    <mergeCell ref="BR76:BX76"/>
    <mergeCell ref="A77:AE77"/>
    <mergeCell ref="BD77:BJ77"/>
    <mergeCell ref="BK77:BQ77"/>
    <mergeCell ref="BR77:BX77"/>
    <mergeCell ref="A76:AE76"/>
    <mergeCell ref="AF77:AI77"/>
    <mergeCell ref="AJ76:AQ76"/>
    <mergeCell ref="AR76:AV76"/>
    <mergeCell ref="BD78:BJ78"/>
    <mergeCell ref="BK78:BQ78"/>
    <mergeCell ref="AF76:AI76"/>
    <mergeCell ref="AW77:BC77"/>
    <mergeCell ref="AW78:BC78"/>
    <mergeCell ref="AR78:AV78"/>
    <mergeCell ref="AF78:AI78"/>
    <mergeCell ref="AJ77:AQ77"/>
    <mergeCell ref="AR77:AV77"/>
    <mergeCell ref="BD76:BJ76"/>
    <mergeCell ref="BD79:BJ79"/>
    <mergeCell ref="BK79:BQ79"/>
    <mergeCell ref="BR79:BX79"/>
    <mergeCell ref="AR79:AV79"/>
    <mergeCell ref="AW79:BC79"/>
    <mergeCell ref="A78:AE78"/>
    <mergeCell ref="AF79:AI79"/>
    <mergeCell ref="AJ78:AQ78"/>
    <mergeCell ref="AJ79:AQ79"/>
    <mergeCell ref="A79:AE79"/>
    <mergeCell ref="A80:AE80"/>
    <mergeCell ref="AF83:AI83"/>
    <mergeCell ref="AJ80:AQ80"/>
    <mergeCell ref="AW83:BC83"/>
    <mergeCell ref="A83:AE83"/>
    <mergeCell ref="AF80:AI80"/>
    <mergeCell ref="AJ83:AQ83"/>
    <mergeCell ref="AR83:AV83"/>
    <mergeCell ref="AR80:AV80"/>
    <mergeCell ref="AW80:BC80"/>
    <mergeCell ref="AF81:AI81"/>
    <mergeCell ref="AF82:AI82"/>
    <mergeCell ref="AJ81:AQ81"/>
    <mergeCell ref="AJ82:AQ82"/>
    <mergeCell ref="AR81:AV81"/>
    <mergeCell ref="AR82:AV82"/>
    <mergeCell ref="A81:AE81"/>
    <mergeCell ref="A82:AE82"/>
    <mergeCell ref="BD80:BJ80"/>
    <mergeCell ref="BK80:BQ80"/>
    <mergeCell ref="BK83:BQ83"/>
    <mergeCell ref="BR83:BX83"/>
    <mergeCell ref="BR80:BX80"/>
    <mergeCell ref="AW84:BC84"/>
    <mergeCell ref="BD83:BJ83"/>
    <mergeCell ref="BK84:BQ84"/>
    <mergeCell ref="BD84:BJ84"/>
    <mergeCell ref="AW81:BC81"/>
    <mergeCell ref="AW82:BC82"/>
    <mergeCell ref="BD81:BJ81"/>
    <mergeCell ref="BD82:BJ82"/>
    <mergeCell ref="BK81:BQ81"/>
    <mergeCell ref="BK82:BQ82"/>
    <mergeCell ref="BR81:BX81"/>
    <mergeCell ref="BR82:BX82"/>
    <mergeCell ref="A85:AE85"/>
    <mergeCell ref="AR85:AV85"/>
    <mergeCell ref="AF84:AI84"/>
    <mergeCell ref="BR84:BX84"/>
    <mergeCell ref="AR84:AV84"/>
    <mergeCell ref="AJ84:AQ84"/>
    <mergeCell ref="BR85:BX85"/>
    <mergeCell ref="A91:AE91"/>
    <mergeCell ref="AF86:AI86"/>
    <mergeCell ref="A84:AE84"/>
    <mergeCell ref="AF85:AI85"/>
    <mergeCell ref="A90:AE90"/>
    <mergeCell ref="AF90:AI90"/>
    <mergeCell ref="A89:AE89"/>
    <mergeCell ref="AF89:AI89"/>
    <mergeCell ref="AF87:AI87"/>
    <mergeCell ref="A88:AE88"/>
    <mergeCell ref="BR86:BX86"/>
    <mergeCell ref="A86:AE86"/>
    <mergeCell ref="AJ86:AQ86"/>
    <mergeCell ref="BR89:BX89"/>
    <mergeCell ref="AW85:BC85"/>
    <mergeCell ref="AW86:BC86"/>
    <mergeCell ref="AJ89:AQ89"/>
    <mergeCell ref="BD86:BJ86"/>
    <mergeCell ref="BK86:BQ86"/>
    <mergeCell ref="BK85:BQ85"/>
    <mergeCell ref="BD85:BJ85"/>
    <mergeCell ref="AF92:AI92"/>
    <mergeCell ref="AJ91:AQ91"/>
    <mergeCell ref="AR91:AV91"/>
    <mergeCell ref="AW92:BC92"/>
    <mergeCell ref="BD91:BJ91"/>
    <mergeCell ref="AF91:AI91"/>
    <mergeCell ref="AW91:BC91"/>
    <mergeCell ref="BK92:BQ92"/>
    <mergeCell ref="AR86:AV86"/>
    <mergeCell ref="BD92:BJ92"/>
    <mergeCell ref="BK91:BQ91"/>
    <mergeCell ref="BK90:BQ90"/>
    <mergeCell ref="AW89:BC89"/>
    <mergeCell ref="BD89:BJ89"/>
    <mergeCell ref="BK89:BQ89"/>
    <mergeCell ref="BK87:BQ87"/>
    <mergeCell ref="BD87:BJ87"/>
    <mergeCell ref="AJ92:AQ92"/>
    <mergeCell ref="AJ85:AQ85"/>
    <mergeCell ref="AR89:AV89"/>
    <mergeCell ref="AF96:AI96"/>
    <mergeCell ref="AJ95:AQ95"/>
    <mergeCell ref="AJ96:AQ96"/>
    <mergeCell ref="A96:AE96"/>
    <mergeCell ref="A94:AE94"/>
    <mergeCell ref="AR93:AV93"/>
    <mergeCell ref="AW93:BC93"/>
    <mergeCell ref="AR94:AV94"/>
    <mergeCell ref="AF94:AI94"/>
    <mergeCell ref="AJ94:AQ94"/>
    <mergeCell ref="AW94:BC94"/>
    <mergeCell ref="AR95:AV95"/>
    <mergeCell ref="AF95:AI95"/>
    <mergeCell ref="AW95:BC95"/>
    <mergeCell ref="BD97:BJ97"/>
    <mergeCell ref="BK97:BQ97"/>
    <mergeCell ref="AR98:AV98"/>
    <mergeCell ref="A97:AE97"/>
    <mergeCell ref="A98:AE98"/>
    <mergeCell ref="BR95:BX95"/>
    <mergeCell ref="BR99:BX99"/>
    <mergeCell ref="AF99:AI99"/>
    <mergeCell ref="AW99:BC99"/>
    <mergeCell ref="BR97:BX97"/>
    <mergeCell ref="AF98:AI98"/>
    <mergeCell ref="AJ98:AQ98"/>
    <mergeCell ref="AF97:AI97"/>
    <mergeCell ref="AW98:BC98"/>
    <mergeCell ref="BD98:BJ98"/>
    <mergeCell ref="BK98:BQ98"/>
    <mergeCell ref="BD95:BJ95"/>
    <mergeCell ref="BK95:BQ95"/>
    <mergeCell ref="BD96:BJ96"/>
    <mergeCell ref="BK96:BQ96"/>
    <mergeCell ref="BR96:BX96"/>
    <mergeCell ref="AR96:AV96"/>
    <mergeCell ref="AW96:BC96"/>
    <mergeCell ref="A95:AE95"/>
    <mergeCell ref="AW100:BC100"/>
    <mergeCell ref="AR100:AV100"/>
    <mergeCell ref="AF100:AI100"/>
    <mergeCell ref="AJ99:AQ99"/>
    <mergeCell ref="AR99:AV99"/>
    <mergeCell ref="BD100:BJ100"/>
    <mergeCell ref="BK100:BQ100"/>
    <mergeCell ref="BR100:BX100"/>
    <mergeCell ref="A101:AE101"/>
    <mergeCell ref="BD101:BJ101"/>
    <mergeCell ref="BK101:BQ101"/>
    <mergeCell ref="BR101:BX101"/>
    <mergeCell ref="A100:AE100"/>
    <mergeCell ref="AF101:AI101"/>
    <mergeCell ref="AJ100:AQ100"/>
    <mergeCell ref="AJ101:AQ101"/>
    <mergeCell ref="AR101:AV101"/>
    <mergeCell ref="AW101:BC101"/>
    <mergeCell ref="A99:AE99"/>
    <mergeCell ref="BD99:BJ99"/>
    <mergeCell ref="BK99:BQ99"/>
    <mergeCell ref="BR103:BX103"/>
    <mergeCell ref="A104:AE104"/>
    <mergeCell ref="BD104:BJ104"/>
    <mergeCell ref="BK104:BQ104"/>
    <mergeCell ref="BR104:BX104"/>
    <mergeCell ref="A103:AE103"/>
    <mergeCell ref="AF104:AI104"/>
    <mergeCell ref="AW104:BC104"/>
    <mergeCell ref="AW105:BC105"/>
    <mergeCell ref="BD103:BJ103"/>
    <mergeCell ref="AW103:BC103"/>
    <mergeCell ref="BK103:BQ103"/>
    <mergeCell ref="BD105:BJ105"/>
    <mergeCell ref="BK105:BQ105"/>
    <mergeCell ref="AR105:AV105"/>
    <mergeCell ref="BR105:BX105"/>
    <mergeCell ref="A106:AE106"/>
    <mergeCell ref="BD106:BJ106"/>
    <mergeCell ref="BK106:BQ106"/>
    <mergeCell ref="BR106:BX106"/>
    <mergeCell ref="A105:AE105"/>
    <mergeCell ref="AF106:AI106"/>
    <mergeCell ref="AJ105:AQ105"/>
    <mergeCell ref="AJ106:AQ106"/>
    <mergeCell ref="AR106:AV106"/>
    <mergeCell ref="AW106:BC106"/>
    <mergeCell ref="AF107:AI107"/>
    <mergeCell ref="BD107:BJ107"/>
    <mergeCell ref="BK107:BQ107"/>
    <mergeCell ref="BK102:BQ102"/>
    <mergeCell ref="AF105:AI105"/>
    <mergeCell ref="AJ104:AQ104"/>
    <mergeCell ref="AR104:AV104"/>
    <mergeCell ref="AJ103:AQ103"/>
    <mergeCell ref="AR103:AV103"/>
    <mergeCell ref="AF103:AI103"/>
    <mergeCell ref="BD102:BJ102"/>
    <mergeCell ref="BR107:BX107"/>
    <mergeCell ref="A114:BX114"/>
    <mergeCell ref="AW108:BC108"/>
    <mergeCell ref="BD108:BJ108"/>
    <mergeCell ref="BK108:BQ108"/>
    <mergeCell ref="BR108:BX108"/>
    <mergeCell ref="A108:AE108"/>
    <mergeCell ref="AJ108:AQ108"/>
    <mergeCell ref="A111:BX111"/>
    <mergeCell ref="A112:BX112"/>
    <mergeCell ref="A109:AE109"/>
    <mergeCell ref="AF109:AI109"/>
    <mergeCell ref="AJ109:AQ109"/>
    <mergeCell ref="AR109:AV109"/>
    <mergeCell ref="AW109:BC109"/>
    <mergeCell ref="BD109:BJ109"/>
    <mergeCell ref="BK109:BQ109"/>
    <mergeCell ref="BR109:BX109"/>
    <mergeCell ref="AW107:BC107"/>
    <mergeCell ref="A107:AE107"/>
    <mergeCell ref="AF108:AI108"/>
    <mergeCell ref="AJ107:AQ107"/>
    <mergeCell ref="AR107:AV107"/>
    <mergeCell ref="AR108:AV108"/>
  </mergeCells>
  <phoneticPr fontId="2" type="noConversion"/>
  <printOptions horizontalCentered="1"/>
  <pageMargins left="0.39370078740157483" right="0.39370078740157483" top="0.39370078740157483" bottom="0.39370078740157483" header="0" footer="0"/>
  <pageSetup paperSize="9" scale="77" orientation="landscape" r:id="rId1"/>
  <headerFooter alignWithMargins="0"/>
  <rowBreaks count="3" manualBreakCount="3">
    <brk id="31" max="75" man="1"/>
    <brk id="82" max="16383" man="1"/>
    <brk id="105" max="75" man="1"/>
  </rowBreaks>
  <colBreaks count="1" manualBreakCount="1">
    <brk id="7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AC26"/>
  <sheetViews>
    <sheetView workbookViewId="0">
      <selection activeCell="J29" sqref="J29"/>
    </sheetView>
  </sheetViews>
  <sheetFormatPr defaultRowHeight="15.75" x14ac:dyDescent="0.25"/>
  <cols>
    <col min="1" max="7" width="9.33203125" style="102"/>
    <col min="8" max="8" width="10.5" style="102" customWidth="1"/>
    <col min="9" max="12" width="9.33203125" style="102"/>
    <col min="13" max="13" width="10.6640625" style="102" customWidth="1"/>
    <col min="14" max="15" width="9.33203125" style="102"/>
    <col min="16" max="16" width="11.1640625" style="102" bestFit="1" customWidth="1"/>
    <col min="17" max="263" width="9.33203125" style="102"/>
    <col min="264" max="264" width="10.5" style="102" customWidth="1"/>
    <col min="265" max="268" width="9.33203125" style="102"/>
    <col min="269" max="269" width="10.6640625" style="102" customWidth="1"/>
    <col min="270" max="271" width="9.33203125" style="102"/>
    <col min="272" max="272" width="11.1640625" style="102" bestFit="1" customWidth="1"/>
    <col min="273" max="519" width="9.33203125" style="102"/>
    <col min="520" max="520" width="10.5" style="102" customWidth="1"/>
    <col min="521" max="524" width="9.33203125" style="102"/>
    <col min="525" max="525" width="10.6640625" style="102" customWidth="1"/>
    <col min="526" max="527" width="9.33203125" style="102"/>
    <col min="528" max="528" width="11.1640625" style="102" bestFit="1" customWidth="1"/>
    <col min="529" max="775" width="9.33203125" style="102"/>
    <col min="776" max="776" width="10.5" style="102" customWidth="1"/>
    <col min="777" max="780" width="9.33203125" style="102"/>
    <col min="781" max="781" width="10.6640625" style="102" customWidth="1"/>
    <col min="782" max="783" width="9.33203125" style="102"/>
    <col min="784" max="784" width="11.1640625" style="102" bestFit="1" customWidth="1"/>
    <col min="785" max="1031" width="9.33203125" style="102"/>
    <col min="1032" max="1032" width="10.5" style="102" customWidth="1"/>
    <col min="1033" max="1036" width="9.33203125" style="102"/>
    <col min="1037" max="1037" width="10.6640625" style="102" customWidth="1"/>
    <col min="1038" max="1039" width="9.33203125" style="102"/>
    <col min="1040" max="1040" width="11.1640625" style="102" bestFit="1" customWidth="1"/>
    <col min="1041" max="1287" width="9.33203125" style="102"/>
    <col min="1288" max="1288" width="10.5" style="102" customWidth="1"/>
    <col min="1289" max="1292" width="9.33203125" style="102"/>
    <col min="1293" max="1293" width="10.6640625" style="102" customWidth="1"/>
    <col min="1294" max="1295" width="9.33203125" style="102"/>
    <col min="1296" max="1296" width="11.1640625" style="102" bestFit="1" customWidth="1"/>
    <col min="1297" max="1543" width="9.33203125" style="102"/>
    <col min="1544" max="1544" width="10.5" style="102" customWidth="1"/>
    <col min="1545" max="1548" width="9.33203125" style="102"/>
    <col min="1549" max="1549" width="10.6640625" style="102" customWidth="1"/>
    <col min="1550" max="1551" width="9.33203125" style="102"/>
    <col min="1552" max="1552" width="11.1640625" style="102" bestFit="1" customWidth="1"/>
    <col min="1553" max="1799" width="9.33203125" style="102"/>
    <col min="1800" max="1800" width="10.5" style="102" customWidth="1"/>
    <col min="1801" max="1804" width="9.33203125" style="102"/>
    <col min="1805" max="1805" width="10.6640625" style="102" customWidth="1"/>
    <col min="1806" max="1807" width="9.33203125" style="102"/>
    <col min="1808" max="1808" width="11.1640625" style="102" bestFit="1" customWidth="1"/>
    <col min="1809" max="2055" width="9.33203125" style="102"/>
    <col min="2056" max="2056" width="10.5" style="102" customWidth="1"/>
    <col min="2057" max="2060" width="9.33203125" style="102"/>
    <col min="2061" max="2061" width="10.6640625" style="102" customWidth="1"/>
    <col min="2062" max="2063" width="9.33203125" style="102"/>
    <col min="2064" max="2064" width="11.1640625" style="102" bestFit="1" customWidth="1"/>
    <col min="2065" max="2311" width="9.33203125" style="102"/>
    <col min="2312" max="2312" width="10.5" style="102" customWidth="1"/>
    <col min="2313" max="2316" width="9.33203125" style="102"/>
    <col min="2317" max="2317" width="10.6640625" style="102" customWidth="1"/>
    <col min="2318" max="2319" width="9.33203125" style="102"/>
    <col min="2320" max="2320" width="11.1640625" style="102" bestFit="1" customWidth="1"/>
    <col min="2321" max="2567" width="9.33203125" style="102"/>
    <col min="2568" max="2568" width="10.5" style="102" customWidth="1"/>
    <col min="2569" max="2572" width="9.33203125" style="102"/>
    <col min="2573" max="2573" width="10.6640625" style="102" customWidth="1"/>
    <col min="2574" max="2575" width="9.33203125" style="102"/>
    <col min="2576" max="2576" width="11.1640625" style="102" bestFit="1" customWidth="1"/>
    <col min="2577" max="2823" width="9.33203125" style="102"/>
    <col min="2824" max="2824" width="10.5" style="102" customWidth="1"/>
    <col min="2825" max="2828" width="9.33203125" style="102"/>
    <col min="2829" max="2829" width="10.6640625" style="102" customWidth="1"/>
    <col min="2830" max="2831" width="9.33203125" style="102"/>
    <col min="2832" max="2832" width="11.1640625" style="102" bestFit="1" customWidth="1"/>
    <col min="2833" max="3079" width="9.33203125" style="102"/>
    <col min="3080" max="3080" width="10.5" style="102" customWidth="1"/>
    <col min="3081" max="3084" width="9.33203125" style="102"/>
    <col min="3085" max="3085" width="10.6640625" style="102" customWidth="1"/>
    <col min="3086" max="3087" width="9.33203125" style="102"/>
    <col min="3088" max="3088" width="11.1640625" style="102" bestFit="1" customWidth="1"/>
    <col min="3089" max="3335" width="9.33203125" style="102"/>
    <col min="3336" max="3336" width="10.5" style="102" customWidth="1"/>
    <col min="3337" max="3340" width="9.33203125" style="102"/>
    <col min="3341" max="3341" width="10.6640625" style="102" customWidth="1"/>
    <col min="3342" max="3343" width="9.33203125" style="102"/>
    <col min="3344" max="3344" width="11.1640625" style="102" bestFit="1" customWidth="1"/>
    <col min="3345" max="3591" width="9.33203125" style="102"/>
    <col min="3592" max="3592" width="10.5" style="102" customWidth="1"/>
    <col min="3593" max="3596" width="9.33203125" style="102"/>
    <col min="3597" max="3597" width="10.6640625" style="102" customWidth="1"/>
    <col min="3598" max="3599" width="9.33203125" style="102"/>
    <col min="3600" max="3600" width="11.1640625" style="102" bestFit="1" customWidth="1"/>
    <col min="3601" max="3847" width="9.33203125" style="102"/>
    <col min="3848" max="3848" width="10.5" style="102" customWidth="1"/>
    <col min="3849" max="3852" width="9.33203125" style="102"/>
    <col min="3853" max="3853" width="10.6640625" style="102" customWidth="1"/>
    <col min="3854" max="3855" width="9.33203125" style="102"/>
    <col min="3856" max="3856" width="11.1640625" style="102" bestFit="1" customWidth="1"/>
    <col min="3857" max="4103" width="9.33203125" style="102"/>
    <col min="4104" max="4104" width="10.5" style="102" customWidth="1"/>
    <col min="4105" max="4108" width="9.33203125" style="102"/>
    <col min="4109" max="4109" width="10.6640625" style="102" customWidth="1"/>
    <col min="4110" max="4111" width="9.33203125" style="102"/>
    <col min="4112" max="4112" width="11.1640625" style="102" bestFit="1" customWidth="1"/>
    <col min="4113" max="4359" width="9.33203125" style="102"/>
    <col min="4360" max="4360" width="10.5" style="102" customWidth="1"/>
    <col min="4361" max="4364" width="9.33203125" style="102"/>
    <col min="4365" max="4365" width="10.6640625" style="102" customWidth="1"/>
    <col min="4366" max="4367" width="9.33203125" style="102"/>
    <col min="4368" max="4368" width="11.1640625" style="102" bestFit="1" customWidth="1"/>
    <col min="4369" max="4615" width="9.33203125" style="102"/>
    <col min="4616" max="4616" width="10.5" style="102" customWidth="1"/>
    <col min="4617" max="4620" width="9.33203125" style="102"/>
    <col min="4621" max="4621" width="10.6640625" style="102" customWidth="1"/>
    <col min="4622" max="4623" width="9.33203125" style="102"/>
    <col min="4624" max="4624" width="11.1640625" style="102" bestFit="1" customWidth="1"/>
    <col min="4625" max="4871" width="9.33203125" style="102"/>
    <col min="4872" max="4872" width="10.5" style="102" customWidth="1"/>
    <col min="4873" max="4876" width="9.33203125" style="102"/>
    <col min="4877" max="4877" width="10.6640625" style="102" customWidth="1"/>
    <col min="4878" max="4879" width="9.33203125" style="102"/>
    <col min="4880" max="4880" width="11.1640625" style="102" bestFit="1" customWidth="1"/>
    <col min="4881" max="5127" width="9.33203125" style="102"/>
    <col min="5128" max="5128" width="10.5" style="102" customWidth="1"/>
    <col min="5129" max="5132" width="9.33203125" style="102"/>
    <col min="5133" max="5133" width="10.6640625" style="102" customWidth="1"/>
    <col min="5134" max="5135" width="9.33203125" style="102"/>
    <col min="5136" max="5136" width="11.1640625" style="102" bestFit="1" customWidth="1"/>
    <col min="5137" max="5383" width="9.33203125" style="102"/>
    <col min="5384" max="5384" width="10.5" style="102" customWidth="1"/>
    <col min="5385" max="5388" width="9.33203125" style="102"/>
    <col min="5389" max="5389" width="10.6640625" style="102" customWidth="1"/>
    <col min="5390" max="5391" width="9.33203125" style="102"/>
    <col min="5392" max="5392" width="11.1640625" style="102" bestFit="1" customWidth="1"/>
    <col min="5393" max="5639" width="9.33203125" style="102"/>
    <col min="5640" max="5640" width="10.5" style="102" customWidth="1"/>
    <col min="5641" max="5644" width="9.33203125" style="102"/>
    <col min="5645" max="5645" width="10.6640625" style="102" customWidth="1"/>
    <col min="5646" max="5647" width="9.33203125" style="102"/>
    <col min="5648" max="5648" width="11.1640625" style="102" bestFit="1" customWidth="1"/>
    <col min="5649" max="5895" width="9.33203125" style="102"/>
    <col min="5896" max="5896" width="10.5" style="102" customWidth="1"/>
    <col min="5897" max="5900" width="9.33203125" style="102"/>
    <col min="5901" max="5901" width="10.6640625" style="102" customWidth="1"/>
    <col min="5902" max="5903" width="9.33203125" style="102"/>
    <col min="5904" max="5904" width="11.1640625" style="102" bestFit="1" customWidth="1"/>
    <col min="5905" max="6151" width="9.33203125" style="102"/>
    <col min="6152" max="6152" width="10.5" style="102" customWidth="1"/>
    <col min="6153" max="6156" width="9.33203125" style="102"/>
    <col min="6157" max="6157" width="10.6640625" style="102" customWidth="1"/>
    <col min="6158" max="6159" width="9.33203125" style="102"/>
    <col min="6160" max="6160" width="11.1640625" style="102" bestFit="1" customWidth="1"/>
    <col min="6161" max="6407" width="9.33203125" style="102"/>
    <col min="6408" max="6408" width="10.5" style="102" customWidth="1"/>
    <col min="6409" max="6412" width="9.33203125" style="102"/>
    <col min="6413" max="6413" width="10.6640625" style="102" customWidth="1"/>
    <col min="6414" max="6415" width="9.33203125" style="102"/>
    <col min="6416" max="6416" width="11.1640625" style="102" bestFit="1" customWidth="1"/>
    <col min="6417" max="6663" width="9.33203125" style="102"/>
    <col min="6664" max="6664" width="10.5" style="102" customWidth="1"/>
    <col min="6665" max="6668" width="9.33203125" style="102"/>
    <col min="6669" max="6669" width="10.6640625" style="102" customWidth="1"/>
    <col min="6670" max="6671" width="9.33203125" style="102"/>
    <col min="6672" max="6672" width="11.1640625" style="102" bestFit="1" customWidth="1"/>
    <col min="6673" max="6919" width="9.33203125" style="102"/>
    <col min="6920" max="6920" width="10.5" style="102" customWidth="1"/>
    <col min="6921" max="6924" width="9.33203125" style="102"/>
    <col min="6925" max="6925" width="10.6640625" style="102" customWidth="1"/>
    <col min="6926" max="6927" width="9.33203125" style="102"/>
    <col min="6928" max="6928" width="11.1640625" style="102" bestFit="1" customWidth="1"/>
    <col min="6929" max="7175" width="9.33203125" style="102"/>
    <col min="7176" max="7176" width="10.5" style="102" customWidth="1"/>
    <col min="7177" max="7180" width="9.33203125" style="102"/>
    <col min="7181" max="7181" width="10.6640625" style="102" customWidth="1"/>
    <col min="7182" max="7183" width="9.33203125" style="102"/>
    <col min="7184" max="7184" width="11.1640625" style="102" bestFit="1" customWidth="1"/>
    <col min="7185" max="7431" width="9.33203125" style="102"/>
    <col min="7432" max="7432" width="10.5" style="102" customWidth="1"/>
    <col min="7433" max="7436" width="9.33203125" style="102"/>
    <col min="7437" max="7437" width="10.6640625" style="102" customWidth="1"/>
    <col min="7438" max="7439" width="9.33203125" style="102"/>
    <col min="7440" max="7440" width="11.1640625" style="102" bestFit="1" customWidth="1"/>
    <col min="7441" max="7687" width="9.33203125" style="102"/>
    <col min="7688" max="7688" width="10.5" style="102" customWidth="1"/>
    <col min="7689" max="7692" width="9.33203125" style="102"/>
    <col min="7693" max="7693" width="10.6640625" style="102" customWidth="1"/>
    <col min="7694" max="7695" width="9.33203125" style="102"/>
    <col min="7696" max="7696" width="11.1640625" style="102" bestFit="1" customWidth="1"/>
    <col min="7697" max="7943" width="9.33203125" style="102"/>
    <col min="7944" max="7944" width="10.5" style="102" customWidth="1"/>
    <col min="7945" max="7948" width="9.33203125" style="102"/>
    <col min="7949" max="7949" width="10.6640625" style="102" customWidth="1"/>
    <col min="7950" max="7951" width="9.33203125" style="102"/>
    <col min="7952" max="7952" width="11.1640625" style="102" bestFit="1" customWidth="1"/>
    <col min="7953" max="8199" width="9.33203125" style="102"/>
    <col min="8200" max="8200" width="10.5" style="102" customWidth="1"/>
    <col min="8201" max="8204" width="9.33203125" style="102"/>
    <col min="8205" max="8205" width="10.6640625" style="102" customWidth="1"/>
    <col min="8206" max="8207" width="9.33203125" style="102"/>
    <col min="8208" max="8208" width="11.1640625" style="102" bestFit="1" customWidth="1"/>
    <col min="8209" max="8455" width="9.33203125" style="102"/>
    <col min="8456" max="8456" width="10.5" style="102" customWidth="1"/>
    <col min="8457" max="8460" width="9.33203125" style="102"/>
    <col min="8461" max="8461" width="10.6640625" style="102" customWidth="1"/>
    <col min="8462" max="8463" width="9.33203125" style="102"/>
    <col min="8464" max="8464" width="11.1640625" style="102" bestFit="1" customWidth="1"/>
    <col min="8465" max="8711" width="9.33203125" style="102"/>
    <col min="8712" max="8712" width="10.5" style="102" customWidth="1"/>
    <col min="8713" max="8716" width="9.33203125" style="102"/>
    <col min="8717" max="8717" width="10.6640625" style="102" customWidth="1"/>
    <col min="8718" max="8719" width="9.33203125" style="102"/>
    <col min="8720" max="8720" width="11.1640625" style="102" bestFit="1" customWidth="1"/>
    <col min="8721" max="8967" width="9.33203125" style="102"/>
    <col min="8968" max="8968" width="10.5" style="102" customWidth="1"/>
    <col min="8969" max="8972" width="9.33203125" style="102"/>
    <col min="8973" max="8973" width="10.6640625" style="102" customWidth="1"/>
    <col min="8974" max="8975" width="9.33203125" style="102"/>
    <col min="8976" max="8976" width="11.1640625" style="102" bestFit="1" customWidth="1"/>
    <col min="8977" max="9223" width="9.33203125" style="102"/>
    <col min="9224" max="9224" width="10.5" style="102" customWidth="1"/>
    <col min="9225" max="9228" width="9.33203125" style="102"/>
    <col min="9229" max="9229" width="10.6640625" style="102" customWidth="1"/>
    <col min="9230" max="9231" width="9.33203125" style="102"/>
    <col min="9232" max="9232" width="11.1640625" style="102" bestFit="1" customWidth="1"/>
    <col min="9233" max="9479" width="9.33203125" style="102"/>
    <col min="9480" max="9480" width="10.5" style="102" customWidth="1"/>
    <col min="9481" max="9484" width="9.33203125" style="102"/>
    <col min="9485" max="9485" width="10.6640625" style="102" customWidth="1"/>
    <col min="9486" max="9487" width="9.33203125" style="102"/>
    <col min="9488" max="9488" width="11.1640625" style="102" bestFit="1" customWidth="1"/>
    <col min="9489" max="9735" width="9.33203125" style="102"/>
    <col min="9736" max="9736" width="10.5" style="102" customWidth="1"/>
    <col min="9737" max="9740" width="9.33203125" style="102"/>
    <col min="9741" max="9741" width="10.6640625" style="102" customWidth="1"/>
    <col min="9742" max="9743" width="9.33203125" style="102"/>
    <col min="9744" max="9744" width="11.1640625" style="102" bestFit="1" customWidth="1"/>
    <col min="9745" max="9991" width="9.33203125" style="102"/>
    <col min="9992" max="9992" width="10.5" style="102" customWidth="1"/>
    <col min="9993" max="9996" width="9.33203125" style="102"/>
    <col min="9997" max="9997" width="10.6640625" style="102" customWidth="1"/>
    <col min="9998" max="9999" width="9.33203125" style="102"/>
    <col min="10000" max="10000" width="11.1640625" style="102" bestFit="1" customWidth="1"/>
    <col min="10001" max="10247" width="9.33203125" style="102"/>
    <col min="10248" max="10248" width="10.5" style="102" customWidth="1"/>
    <col min="10249" max="10252" width="9.33203125" style="102"/>
    <col min="10253" max="10253" width="10.6640625" style="102" customWidth="1"/>
    <col min="10254" max="10255" width="9.33203125" style="102"/>
    <col min="10256" max="10256" width="11.1640625" style="102" bestFit="1" customWidth="1"/>
    <col min="10257" max="10503" width="9.33203125" style="102"/>
    <col min="10504" max="10504" width="10.5" style="102" customWidth="1"/>
    <col min="10505" max="10508" width="9.33203125" style="102"/>
    <col min="10509" max="10509" width="10.6640625" style="102" customWidth="1"/>
    <col min="10510" max="10511" width="9.33203125" style="102"/>
    <col min="10512" max="10512" width="11.1640625" style="102" bestFit="1" customWidth="1"/>
    <col min="10513" max="10759" width="9.33203125" style="102"/>
    <col min="10760" max="10760" width="10.5" style="102" customWidth="1"/>
    <col min="10761" max="10764" width="9.33203125" style="102"/>
    <col min="10765" max="10765" width="10.6640625" style="102" customWidth="1"/>
    <col min="10766" max="10767" width="9.33203125" style="102"/>
    <col min="10768" max="10768" width="11.1640625" style="102" bestFit="1" customWidth="1"/>
    <col min="10769" max="11015" width="9.33203125" style="102"/>
    <col min="11016" max="11016" width="10.5" style="102" customWidth="1"/>
    <col min="11017" max="11020" width="9.33203125" style="102"/>
    <col min="11021" max="11021" width="10.6640625" style="102" customWidth="1"/>
    <col min="11022" max="11023" width="9.33203125" style="102"/>
    <col min="11024" max="11024" width="11.1640625" style="102" bestFit="1" customWidth="1"/>
    <col min="11025" max="11271" width="9.33203125" style="102"/>
    <col min="11272" max="11272" width="10.5" style="102" customWidth="1"/>
    <col min="11273" max="11276" width="9.33203125" style="102"/>
    <col min="11277" max="11277" width="10.6640625" style="102" customWidth="1"/>
    <col min="11278" max="11279" width="9.33203125" style="102"/>
    <col min="11280" max="11280" width="11.1640625" style="102" bestFit="1" customWidth="1"/>
    <col min="11281" max="11527" width="9.33203125" style="102"/>
    <col min="11528" max="11528" width="10.5" style="102" customWidth="1"/>
    <col min="11529" max="11532" width="9.33203125" style="102"/>
    <col min="11533" max="11533" width="10.6640625" style="102" customWidth="1"/>
    <col min="11534" max="11535" width="9.33203125" style="102"/>
    <col min="11536" max="11536" width="11.1640625" style="102" bestFit="1" customWidth="1"/>
    <col min="11537" max="11783" width="9.33203125" style="102"/>
    <col min="11784" max="11784" width="10.5" style="102" customWidth="1"/>
    <col min="11785" max="11788" width="9.33203125" style="102"/>
    <col min="11789" max="11789" width="10.6640625" style="102" customWidth="1"/>
    <col min="11790" max="11791" width="9.33203125" style="102"/>
    <col min="11792" max="11792" width="11.1640625" style="102" bestFit="1" customWidth="1"/>
    <col min="11793" max="12039" width="9.33203125" style="102"/>
    <col min="12040" max="12040" width="10.5" style="102" customWidth="1"/>
    <col min="12041" max="12044" width="9.33203125" style="102"/>
    <col min="12045" max="12045" width="10.6640625" style="102" customWidth="1"/>
    <col min="12046" max="12047" width="9.33203125" style="102"/>
    <col min="12048" max="12048" width="11.1640625" style="102" bestFit="1" customWidth="1"/>
    <col min="12049" max="12295" width="9.33203125" style="102"/>
    <col min="12296" max="12296" width="10.5" style="102" customWidth="1"/>
    <col min="12297" max="12300" width="9.33203125" style="102"/>
    <col min="12301" max="12301" width="10.6640625" style="102" customWidth="1"/>
    <col min="12302" max="12303" width="9.33203125" style="102"/>
    <col min="12304" max="12304" width="11.1640625" style="102" bestFit="1" customWidth="1"/>
    <col min="12305" max="12551" width="9.33203125" style="102"/>
    <col min="12552" max="12552" width="10.5" style="102" customWidth="1"/>
    <col min="12553" max="12556" width="9.33203125" style="102"/>
    <col min="12557" max="12557" width="10.6640625" style="102" customWidth="1"/>
    <col min="12558" max="12559" width="9.33203125" style="102"/>
    <col min="12560" max="12560" width="11.1640625" style="102" bestFit="1" customWidth="1"/>
    <col min="12561" max="12807" width="9.33203125" style="102"/>
    <col min="12808" max="12808" width="10.5" style="102" customWidth="1"/>
    <col min="12809" max="12812" width="9.33203125" style="102"/>
    <col min="12813" max="12813" width="10.6640625" style="102" customWidth="1"/>
    <col min="12814" max="12815" width="9.33203125" style="102"/>
    <col min="12816" max="12816" width="11.1640625" style="102" bestFit="1" customWidth="1"/>
    <col min="12817" max="13063" width="9.33203125" style="102"/>
    <col min="13064" max="13064" width="10.5" style="102" customWidth="1"/>
    <col min="13065" max="13068" width="9.33203125" style="102"/>
    <col min="13069" max="13069" width="10.6640625" style="102" customWidth="1"/>
    <col min="13070" max="13071" width="9.33203125" style="102"/>
    <col min="13072" max="13072" width="11.1640625" style="102" bestFit="1" customWidth="1"/>
    <col min="13073" max="13319" width="9.33203125" style="102"/>
    <col min="13320" max="13320" width="10.5" style="102" customWidth="1"/>
    <col min="13321" max="13324" width="9.33203125" style="102"/>
    <col min="13325" max="13325" width="10.6640625" style="102" customWidth="1"/>
    <col min="13326" max="13327" width="9.33203125" style="102"/>
    <col min="13328" max="13328" width="11.1640625" style="102" bestFit="1" customWidth="1"/>
    <col min="13329" max="13575" width="9.33203125" style="102"/>
    <col min="13576" max="13576" width="10.5" style="102" customWidth="1"/>
    <col min="13577" max="13580" width="9.33203125" style="102"/>
    <col min="13581" max="13581" width="10.6640625" style="102" customWidth="1"/>
    <col min="13582" max="13583" width="9.33203125" style="102"/>
    <col min="13584" max="13584" width="11.1640625" style="102" bestFit="1" customWidth="1"/>
    <col min="13585" max="13831" width="9.33203125" style="102"/>
    <col min="13832" max="13832" width="10.5" style="102" customWidth="1"/>
    <col min="13833" max="13836" width="9.33203125" style="102"/>
    <col min="13837" max="13837" width="10.6640625" style="102" customWidth="1"/>
    <col min="13838" max="13839" width="9.33203125" style="102"/>
    <col min="13840" max="13840" width="11.1640625" style="102" bestFit="1" customWidth="1"/>
    <col min="13841" max="14087" width="9.33203125" style="102"/>
    <col min="14088" max="14088" width="10.5" style="102" customWidth="1"/>
    <col min="14089" max="14092" width="9.33203125" style="102"/>
    <col min="14093" max="14093" width="10.6640625" style="102" customWidth="1"/>
    <col min="14094" max="14095" width="9.33203125" style="102"/>
    <col min="14096" max="14096" width="11.1640625" style="102" bestFit="1" customWidth="1"/>
    <col min="14097" max="14343" width="9.33203125" style="102"/>
    <col min="14344" max="14344" width="10.5" style="102" customWidth="1"/>
    <col min="14345" max="14348" width="9.33203125" style="102"/>
    <col min="14349" max="14349" width="10.6640625" style="102" customWidth="1"/>
    <col min="14350" max="14351" width="9.33203125" style="102"/>
    <col min="14352" max="14352" width="11.1640625" style="102" bestFit="1" customWidth="1"/>
    <col min="14353" max="14599" width="9.33203125" style="102"/>
    <col min="14600" max="14600" width="10.5" style="102" customWidth="1"/>
    <col min="14601" max="14604" width="9.33203125" style="102"/>
    <col min="14605" max="14605" width="10.6640625" style="102" customWidth="1"/>
    <col min="14606" max="14607" width="9.33203125" style="102"/>
    <col min="14608" max="14608" width="11.1640625" style="102" bestFit="1" customWidth="1"/>
    <col min="14609" max="14855" width="9.33203125" style="102"/>
    <col min="14856" max="14856" width="10.5" style="102" customWidth="1"/>
    <col min="14857" max="14860" width="9.33203125" style="102"/>
    <col min="14861" max="14861" width="10.6640625" style="102" customWidth="1"/>
    <col min="14862" max="14863" width="9.33203125" style="102"/>
    <col min="14864" max="14864" width="11.1640625" style="102" bestFit="1" customWidth="1"/>
    <col min="14865" max="15111" width="9.33203125" style="102"/>
    <col min="15112" max="15112" width="10.5" style="102" customWidth="1"/>
    <col min="15113" max="15116" width="9.33203125" style="102"/>
    <col min="15117" max="15117" width="10.6640625" style="102" customWidth="1"/>
    <col min="15118" max="15119" width="9.33203125" style="102"/>
    <col min="15120" max="15120" width="11.1640625" style="102" bestFit="1" customWidth="1"/>
    <col min="15121" max="15367" width="9.33203125" style="102"/>
    <col min="15368" max="15368" width="10.5" style="102" customWidth="1"/>
    <col min="15369" max="15372" width="9.33203125" style="102"/>
    <col min="15373" max="15373" width="10.6640625" style="102" customWidth="1"/>
    <col min="15374" max="15375" width="9.33203125" style="102"/>
    <col min="15376" max="15376" width="11.1640625" style="102" bestFit="1" customWidth="1"/>
    <col min="15377" max="15623" width="9.33203125" style="102"/>
    <col min="15624" max="15624" width="10.5" style="102" customWidth="1"/>
    <col min="15625" max="15628" width="9.33203125" style="102"/>
    <col min="15629" max="15629" width="10.6640625" style="102" customWidth="1"/>
    <col min="15630" max="15631" width="9.33203125" style="102"/>
    <col min="15632" max="15632" width="11.1640625" style="102" bestFit="1" customWidth="1"/>
    <col min="15633" max="15879" width="9.33203125" style="102"/>
    <col min="15880" max="15880" width="10.5" style="102" customWidth="1"/>
    <col min="15881" max="15884" width="9.33203125" style="102"/>
    <col min="15885" max="15885" width="10.6640625" style="102" customWidth="1"/>
    <col min="15886" max="15887" width="9.33203125" style="102"/>
    <col min="15888" max="15888" width="11.1640625" style="102" bestFit="1" customWidth="1"/>
    <col min="15889" max="16135" width="9.33203125" style="102"/>
    <col min="16136" max="16136" width="10.5" style="102" customWidth="1"/>
    <col min="16137" max="16140" width="9.33203125" style="102"/>
    <col min="16141" max="16141" width="10.6640625" style="102" customWidth="1"/>
    <col min="16142" max="16143" width="9.33203125" style="102"/>
    <col min="16144" max="16144" width="11.1640625" style="102" bestFit="1" customWidth="1"/>
    <col min="16145" max="16384" width="9.33203125" style="102"/>
  </cols>
  <sheetData>
    <row r="1" spans="1:29" ht="16.5" thickBot="1" x14ac:dyDescent="0.3">
      <c r="A1" s="755" t="s">
        <v>330</v>
      </c>
      <c r="B1" s="755"/>
      <c r="C1" s="755"/>
      <c r="D1" s="755"/>
      <c r="E1" s="755"/>
      <c r="F1" s="821" t="s">
        <v>454</v>
      </c>
      <c r="G1" s="780"/>
      <c r="H1" s="780"/>
      <c r="I1" s="780"/>
      <c r="J1" s="780"/>
      <c r="K1" s="780"/>
      <c r="L1" s="780"/>
      <c r="M1" s="780"/>
      <c r="N1" s="780"/>
      <c r="P1" s="103"/>
      <c r="Q1" s="103"/>
      <c r="R1" s="103"/>
      <c r="S1" s="103"/>
      <c r="T1" s="103"/>
      <c r="U1" s="103"/>
      <c r="V1" s="103"/>
      <c r="W1" s="103"/>
      <c r="X1" s="103"/>
      <c r="Y1" s="103"/>
      <c r="Z1" s="103"/>
      <c r="AA1" s="103"/>
      <c r="AB1" s="103"/>
      <c r="AC1" s="103"/>
    </row>
    <row r="3" spans="1:29" x14ac:dyDescent="0.25">
      <c r="A3" s="779" t="s">
        <v>471</v>
      </c>
      <c r="B3" s="779"/>
      <c r="C3" s="779"/>
      <c r="D3" s="779"/>
      <c r="E3" s="779"/>
      <c r="F3" s="779"/>
      <c r="G3" s="779"/>
      <c r="H3" s="779"/>
      <c r="I3" s="779"/>
      <c r="J3" s="779"/>
      <c r="K3" s="779"/>
      <c r="L3" s="779"/>
      <c r="M3" s="779"/>
      <c r="N3" s="779"/>
    </row>
    <row r="5" spans="1:29" ht="16.5" customHeight="1" thickBot="1" x14ac:dyDescent="0.3">
      <c r="A5" s="758" t="s">
        <v>333</v>
      </c>
      <c r="B5" s="758"/>
      <c r="C5" s="758"/>
      <c r="D5" s="107">
        <v>244</v>
      </c>
      <c r="E5" s="108"/>
      <c r="F5" s="106"/>
      <c r="G5" s="106"/>
      <c r="H5" s="106"/>
      <c r="I5" s="106"/>
      <c r="J5" s="106"/>
      <c r="K5" s="106"/>
      <c r="L5" s="106"/>
      <c r="M5" s="106"/>
      <c r="N5" s="106"/>
      <c r="P5" s="103"/>
      <c r="Q5" s="103"/>
      <c r="R5" s="103"/>
      <c r="S5" s="103"/>
      <c r="T5" s="103"/>
      <c r="U5" s="103"/>
      <c r="V5" s="103"/>
      <c r="W5" s="103"/>
      <c r="X5" s="103"/>
      <c r="Y5" s="103"/>
      <c r="Z5" s="103"/>
      <c r="AA5" s="103"/>
      <c r="AB5" s="103"/>
      <c r="AC5" s="103"/>
    </row>
    <row r="6" spans="1:29" x14ac:dyDescent="0.25">
      <c r="A6" s="757" t="s">
        <v>472</v>
      </c>
      <c r="B6" s="757"/>
      <c r="C6" s="757"/>
      <c r="D6" s="757"/>
      <c r="E6" s="757"/>
      <c r="F6" s="757"/>
      <c r="G6" s="757"/>
      <c r="H6" s="757"/>
      <c r="I6" s="757"/>
      <c r="J6" s="757"/>
      <c r="K6" s="757"/>
      <c r="L6" s="757"/>
      <c r="M6" s="757"/>
      <c r="N6" s="757"/>
    </row>
    <row r="8" spans="1:29" ht="34.5" customHeight="1" x14ac:dyDescent="0.25">
      <c r="A8" s="135" t="s">
        <v>336</v>
      </c>
      <c r="B8" s="803" t="s">
        <v>352</v>
      </c>
      <c r="C8" s="804"/>
      <c r="D8" s="804"/>
      <c r="E8" s="804"/>
      <c r="F8" s="804"/>
      <c r="G8" s="804"/>
      <c r="H8" s="804"/>
      <c r="I8" s="805"/>
      <c r="J8" s="806" t="s">
        <v>409</v>
      </c>
      <c r="K8" s="808"/>
      <c r="L8" s="808"/>
      <c r="M8" s="808"/>
      <c r="N8" s="807"/>
    </row>
    <row r="9" spans="1:29" ht="34.5" hidden="1" customHeight="1" x14ac:dyDescent="0.25">
      <c r="A9" s="135"/>
      <c r="B9" s="248"/>
      <c r="C9" s="249"/>
      <c r="D9" s="249"/>
      <c r="E9" s="249"/>
      <c r="F9" s="249"/>
      <c r="G9" s="249"/>
      <c r="H9" s="249"/>
      <c r="I9" s="250"/>
      <c r="J9" s="251"/>
      <c r="K9" s="253"/>
      <c r="L9" s="253"/>
      <c r="M9" s="253"/>
      <c r="N9" s="252"/>
    </row>
    <row r="10" spans="1:29" ht="34.5" hidden="1" customHeight="1" x14ac:dyDescent="0.25">
      <c r="A10" s="135"/>
      <c r="B10" s="248"/>
      <c r="C10" s="249"/>
      <c r="D10" s="249"/>
      <c r="E10" s="249"/>
      <c r="F10" s="249"/>
      <c r="G10" s="249"/>
      <c r="H10" s="249"/>
      <c r="I10" s="250"/>
      <c r="J10" s="251"/>
      <c r="K10" s="253"/>
      <c r="L10" s="253"/>
      <c r="M10" s="253"/>
      <c r="N10" s="252"/>
    </row>
    <row r="11" spans="1:29" ht="34.5" hidden="1" customHeight="1" x14ac:dyDescent="0.25">
      <c r="A11" s="135"/>
      <c r="B11" s="248"/>
      <c r="C11" s="249"/>
      <c r="D11" s="249"/>
      <c r="E11" s="249"/>
      <c r="F11" s="249"/>
      <c r="G11" s="249"/>
      <c r="H11" s="249"/>
      <c r="I11" s="250"/>
      <c r="J11" s="251"/>
      <c r="K11" s="253"/>
      <c r="L11" s="253"/>
      <c r="M11" s="253"/>
      <c r="N11" s="252"/>
    </row>
    <row r="12" spans="1:29" ht="34.5" hidden="1" customHeight="1" x14ac:dyDescent="0.25">
      <c r="A12" s="135"/>
      <c r="B12" s="248"/>
      <c r="C12" s="249"/>
      <c r="D12" s="249"/>
      <c r="E12" s="249"/>
      <c r="F12" s="249"/>
      <c r="G12" s="249"/>
      <c r="H12" s="249"/>
      <c r="I12" s="250"/>
      <c r="J12" s="251"/>
      <c r="K12" s="253"/>
      <c r="L12" s="253"/>
      <c r="M12" s="253"/>
      <c r="N12" s="252"/>
    </row>
    <row r="13" spans="1:29" ht="34.5" hidden="1" customHeight="1" x14ac:dyDescent="0.25">
      <c r="A13" s="135"/>
      <c r="B13" s="248"/>
      <c r="C13" s="249"/>
      <c r="D13" s="249"/>
      <c r="E13" s="249"/>
      <c r="F13" s="249"/>
      <c r="G13" s="249"/>
      <c r="H13" s="249"/>
      <c r="I13" s="250"/>
      <c r="J13" s="251"/>
      <c r="K13" s="253"/>
      <c r="L13" s="253"/>
      <c r="M13" s="253"/>
      <c r="N13" s="252"/>
    </row>
    <row r="14" spans="1:29" ht="34.5" hidden="1" customHeight="1" x14ac:dyDescent="0.25">
      <c r="A14" s="135"/>
      <c r="B14" s="248"/>
      <c r="C14" s="249"/>
      <c r="D14" s="249"/>
      <c r="E14" s="249"/>
      <c r="F14" s="249"/>
      <c r="G14" s="249"/>
      <c r="H14" s="249"/>
      <c r="I14" s="250"/>
      <c r="J14" s="251"/>
      <c r="K14" s="253"/>
      <c r="L14" s="253"/>
      <c r="M14" s="253"/>
      <c r="N14" s="252"/>
    </row>
    <row r="15" spans="1:29" ht="34.5" hidden="1" customHeight="1" x14ac:dyDescent="0.25">
      <c r="A15" s="135"/>
      <c r="B15" s="248"/>
      <c r="C15" s="249"/>
      <c r="D15" s="249"/>
      <c r="E15" s="249"/>
      <c r="F15" s="249"/>
      <c r="G15" s="249"/>
      <c r="H15" s="249"/>
      <c r="I15" s="250"/>
      <c r="J15" s="251"/>
      <c r="K15" s="253"/>
      <c r="L15" s="253"/>
      <c r="M15" s="253"/>
      <c r="N15" s="252"/>
    </row>
    <row r="16" spans="1:29" ht="34.5" hidden="1" customHeight="1" x14ac:dyDescent="0.25">
      <c r="A16" s="135"/>
      <c r="B16" s="248"/>
      <c r="C16" s="249"/>
      <c r="D16" s="249"/>
      <c r="E16" s="249"/>
      <c r="F16" s="249"/>
      <c r="G16" s="249"/>
      <c r="H16" s="249"/>
      <c r="I16" s="250"/>
      <c r="J16" s="251"/>
      <c r="K16" s="253"/>
      <c r="L16" s="253"/>
      <c r="M16" s="253"/>
      <c r="N16" s="252"/>
    </row>
    <row r="17" spans="1:16" ht="34.5" hidden="1" customHeight="1" x14ac:dyDescent="0.25">
      <c r="A17" s="135"/>
      <c r="B17" s="248"/>
      <c r="C17" s="249"/>
      <c r="D17" s="249"/>
      <c r="E17" s="249"/>
      <c r="F17" s="249"/>
      <c r="G17" s="249"/>
      <c r="H17" s="249"/>
      <c r="I17" s="250"/>
      <c r="J17" s="251"/>
      <c r="K17" s="253"/>
      <c r="L17" s="253"/>
      <c r="M17" s="253"/>
      <c r="N17" s="252"/>
    </row>
    <row r="18" spans="1:16" x14ac:dyDescent="0.25">
      <c r="A18" s="115" t="s">
        <v>359</v>
      </c>
      <c r="B18" s="766" t="s">
        <v>453</v>
      </c>
      <c r="C18" s="767"/>
      <c r="D18" s="767"/>
      <c r="E18" s="767"/>
      <c r="F18" s="767"/>
      <c r="G18" s="767"/>
      <c r="H18" s="767"/>
      <c r="I18" s="768"/>
      <c r="J18" s="764">
        <v>500000</v>
      </c>
      <c r="K18" s="822"/>
      <c r="L18" s="822"/>
      <c r="M18" s="822"/>
      <c r="N18" s="765"/>
    </row>
    <row r="19" spans="1:16" ht="35.25" customHeight="1" x14ac:dyDescent="0.25">
      <c r="A19" s="115" t="s">
        <v>186</v>
      </c>
      <c r="B19" s="766" t="s">
        <v>540</v>
      </c>
      <c r="C19" s="767"/>
      <c r="D19" s="767"/>
      <c r="E19" s="767"/>
      <c r="F19" s="767"/>
      <c r="G19" s="767"/>
      <c r="H19" s="767"/>
      <c r="I19" s="768"/>
      <c r="J19" s="764">
        <v>35059.17</v>
      </c>
      <c r="K19" s="822"/>
      <c r="L19" s="822"/>
      <c r="M19" s="822"/>
      <c r="N19" s="765"/>
      <c r="P19" s="136"/>
    </row>
    <row r="20" spans="1:16" hidden="1" x14ac:dyDescent="0.25">
      <c r="A20" s="115"/>
      <c r="B20" s="766"/>
      <c r="C20" s="767"/>
      <c r="D20" s="767"/>
      <c r="E20" s="767"/>
      <c r="F20" s="767"/>
      <c r="G20" s="767"/>
      <c r="H20" s="767"/>
      <c r="I20" s="768"/>
      <c r="J20" s="764"/>
      <c r="K20" s="822"/>
      <c r="L20" s="822"/>
      <c r="M20" s="822"/>
      <c r="N20" s="765"/>
    </row>
    <row r="21" spans="1:16" hidden="1" x14ac:dyDescent="0.25">
      <c r="A21" s="115"/>
      <c r="B21" s="766"/>
      <c r="C21" s="767"/>
      <c r="D21" s="767"/>
      <c r="E21" s="767"/>
      <c r="F21" s="767"/>
      <c r="G21" s="767"/>
      <c r="H21" s="767"/>
      <c r="I21" s="768"/>
      <c r="J21" s="764"/>
      <c r="K21" s="822"/>
      <c r="L21" s="822"/>
      <c r="M21" s="822"/>
      <c r="N21" s="765"/>
    </row>
    <row r="22" spans="1:16" hidden="1" x14ac:dyDescent="0.25">
      <c r="A22" s="115"/>
      <c r="B22" s="766"/>
      <c r="C22" s="767"/>
      <c r="D22" s="767"/>
      <c r="E22" s="767"/>
      <c r="F22" s="767"/>
      <c r="G22" s="767"/>
      <c r="H22" s="767"/>
      <c r="I22" s="768"/>
      <c r="J22" s="764"/>
      <c r="K22" s="822"/>
      <c r="L22" s="822"/>
      <c r="M22" s="822"/>
      <c r="N22" s="765"/>
    </row>
    <row r="23" spans="1:16" hidden="1" x14ac:dyDescent="0.25">
      <c r="A23" s="115"/>
      <c r="B23" s="766"/>
      <c r="C23" s="767"/>
      <c r="D23" s="767"/>
      <c r="E23" s="767"/>
      <c r="F23" s="767"/>
      <c r="G23" s="767"/>
      <c r="H23" s="767"/>
      <c r="I23" s="768"/>
      <c r="J23" s="764"/>
      <c r="K23" s="822"/>
      <c r="L23" s="822"/>
      <c r="M23" s="822"/>
      <c r="N23" s="765"/>
    </row>
    <row r="24" spans="1:16" hidden="1" x14ac:dyDescent="0.25">
      <c r="A24" s="115"/>
      <c r="B24" s="766"/>
      <c r="C24" s="767"/>
      <c r="D24" s="767"/>
      <c r="E24" s="767"/>
      <c r="F24" s="767"/>
      <c r="G24" s="767"/>
      <c r="H24" s="767"/>
      <c r="I24" s="768"/>
      <c r="J24" s="764"/>
      <c r="K24" s="822"/>
      <c r="L24" s="822"/>
      <c r="M24" s="822"/>
      <c r="N24" s="765"/>
    </row>
    <row r="25" spans="1:16" hidden="1" x14ac:dyDescent="0.25">
      <c r="A25" s="115"/>
      <c r="B25" s="766"/>
      <c r="C25" s="767"/>
      <c r="D25" s="767"/>
      <c r="E25" s="767"/>
      <c r="F25" s="767"/>
      <c r="G25" s="767"/>
      <c r="H25" s="767"/>
      <c r="I25" s="768"/>
      <c r="J25" s="764"/>
      <c r="K25" s="822"/>
      <c r="L25" s="822"/>
      <c r="M25" s="822"/>
      <c r="N25" s="765"/>
    </row>
    <row r="26" spans="1:16" s="117" customFormat="1" x14ac:dyDescent="0.25">
      <c r="A26" s="116"/>
      <c r="B26" s="770" t="s">
        <v>348</v>
      </c>
      <c r="C26" s="771"/>
      <c r="D26" s="771"/>
      <c r="E26" s="771"/>
      <c r="F26" s="771"/>
      <c r="G26" s="771"/>
      <c r="H26" s="771"/>
      <c r="I26" s="772"/>
      <c r="J26" s="775">
        <f>SUM(J18:N25)</f>
        <v>535059.17000000004</v>
      </c>
      <c r="K26" s="823"/>
      <c r="L26" s="823"/>
      <c r="M26" s="823"/>
      <c r="N26" s="776"/>
    </row>
  </sheetData>
  <mergeCells count="25">
    <mergeCell ref="B24:I24"/>
    <mergeCell ref="J24:N24"/>
    <mergeCell ref="B25:I25"/>
    <mergeCell ref="J25:N25"/>
    <mergeCell ref="B26:I26"/>
    <mergeCell ref="J26:N26"/>
    <mergeCell ref="B21:I21"/>
    <mergeCell ref="J21:N21"/>
    <mergeCell ref="B22:I22"/>
    <mergeCell ref="J22:N22"/>
    <mergeCell ref="B23:I23"/>
    <mergeCell ref="J23:N23"/>
    <mergeCell ref="B18:I18"/>
    <mergeCell ref="J18:N18"/>
    <mergeCell ref="B19:I19"/>
    <mergeCell ref="J19:N19"/>
    <mergeCell ref="B20:I20"/>
    <mergeCell ref="J20:N20"/>
    <mergeCell ref="B8:I8"/>
    <mergeCell ref="J8:N8"/>
    <mergeCell ref="A1:E1"/>
    <mergeCell ref="F1:N1"/>
    <mergeCell ref="A3:N3"/>
    <mergeCell ref="A5:C5"/>
    <mergeCell ref="A6:N6"/>
  </mergeCells>
  <pageMargins left="0.7" right="0.7" top="0.75" bottom="0.75" header="0.3" footer="0.3"/>
  <pageSetup paperSize="9" orientation="landscape"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WVP74"/>
  <sheetViews>
    <sheetView view="pageBreakPreview" zoomScale="90" zoomScaleNormal="100" zoomScaleSheetLayoutView="90" workbookViewId="0">
      <selection activeCell="G12" sqref="G12:H12"/>
    </sheetView>
  </sheetViews>
  <sheetFormatPr defaultRowHeight="15.75" x14ac:dyDescent="0.25"/>
  <cols>
    <col min="1" max="3" width="9.33203125" style="102"/>
    <col min="4" max="4" width="32.1640625" style="102" customWidth="1"/>
    <col min="5" max="5" width="9.33203125" style="102"/>
    <col min="6" max="6" width="24.5" style="233" customWidth="1"/>
    <col min="7" max="7" width="10.6640625" style="233" customWidth="1"/>
    <col min="8" max="8" width="16.6640625" style="233" customWidth="1"/>
    <col min="9" max="9" width="9.33203125" style="102"/>
    <col min="10" max="10" width="11.5" style="102" customWidth="1"/>
    <col min="11" max="257" width="9.33203125" style="102"/>
    <col min="258" max="258" width="10.5" style="102" customWidth="1"/>
    <col min="259" max="261" width="9.33203125" style="102"/>
    <col min="262" max="262" width="16.83203125" style="102" customWidth="1"/>
    <col min="263" max="263" width="10.6640625" style="102" customWidth="1"/>
    <col min="264" max="264" width="7.6640625" style="102" customWidth="1"/>
    <col min="265" max="513" width="9.33203125" style="102"/>
    <col min="514" max="514" width="10.5" style="102" customWidth="1"/>
    <col min="515" max="517" width="9.33203125" style="102"/>
    <col min="518" max="518" width="16.83203125" style="102" customWidth="1"/>
    <col min="519" max="519" width="10.6640625" style="102" customWidth="1"/>
    <col min="520" max="520" width="7.6640625" style="102" customWidth="1"/>
    <col min="521" max="769" width="9.33203125" style="102"/>
    <col min="770" max="770" width="10.5" style="102" customWidth="1"/>
    <col min="771" max="773" width="9.33203125" style="102"/>
    <col min="774" max="774" width="16.83203125" style="102" customWidth="1"/>
    <col min="775" max="775" width="10.6640625" style="102" customWidth="1"/>
    <col min="776" max="776" width="7.6640625" style="102" customWidth="1"/>
    <col min="777" max="1025" width="9.33203125" style="102"/>
    <col min="1026" max="1026" width="10.5" style="102" customWidth="1"/>
    <col min="1027" max="1029" width="9.33203125" style="102"/>
    <col min="1030" max="1030" width="16.83203125" style="102" customWidth="1"/>
    <col min="1031" max="1031" width="10.6640625" style="102" customWidth="1"/>
    <col min="1032" max="1032" width="7.6640625" style="102" customWidth="1"/>
    <col min="1033" max="1281" width="9.33203125" style="102"/>
    <col min="1282" max="1282" width="10.5" style="102" customWidth="1"/>
    <col min="1283" max="1285" width="9.33203125" style="102"/>
    <col min="1286" max="1286" width="16.83203125" style="102" customWidth="1"/>
    <col min="1287" max="1287" width="10.6640625" style="102" customWidth="1"/>
    <col min="1288" max="1288" width="7.6640625" style="102" customWidth="1"/>
    <col min="1289" max="1537" width="9.33203125" style="102"/>
    <col min="1538" max="1538" width="10.5" style="102" customWidth="1"/>
    <col min="1539" max="1541" width="9.33203125" style="102"/>
    <col min="1542" max="1542" width="16.83203125" style="102" customWidth="1"/>
    <col min="1543" max="1543" width="10.6640625" style="102" customWidth="1"/>
    <col min="1544" max="1544" width="7.6640625" style="102" customWidth="1"/>
    <col min="1545" max="1793" width="9.33203125" style="102"/>
    <col min="1794" max="1794" width="10.5" style="102" customWidth="1"/>
    <col min="1795" max="1797" width="9.33203125" style="102"/>
    <col min="1798" max="1798" width="16.83203125" style="102" customWidth="1"/>
    <col min="1799" max="1799" width="10.6640625" style="102" customWidth="1"/>
    <col min="1800" max="1800" width="7.6640625" style="102" customWidth="1"/>
    <col min="1801" max="2049" width="9.33203125" style="102"/>
    <col min="2050" max="2050" width="10.5" style="102" customWidth="1"/>
    <col min="2051" max="2053" width="9.33203125" style="102"/>
    <col min="2054" max="2054" width="16.83203125" style="102" customWidth="1"/>
    <col min="2055" max="2055" width="10.6640625" style="102" customWidth="1"/>
    <col min="2056" max="2056" width="7.6640625" style="102" customWidth="1"/>
    <col min="2057" max="2305" width="9.33203125" style="102"/>
    <col min="2306" max="2306" width="10.5" style="102" customWidth="1"/>
    <col min="2307" max="2309" width="9.33203125" style="102"/>
    <col min="2310" max="2310" width="16.83203125" style="102" customWidth="1"/>
    <col min="2311" max="2311" width="10.6640625" style="102" customWidth="1"/>
    <col min="2312" max="2312" width="7.6640625" style="102" customWidth="1"/>
    <col min="2313" max="2561" width="9.33203125" style="102"/>
    <col min="2562" max="2562" width="10.5" style="102" customWidth="1"/>
    <col min="2563" max="2565" width="9.33203125" style="102"/>
    <col min="2566" max="2566" width="16.83203125" style="102" customWidth="1"/>
    <col min="2567" max="2567" width="10.6640625" style="102" customWidth="1"/>
    <col min="2568" max="2568" width="7.6640625" style="102" customWidth="1"/>
    <col min="2569" max="2817" width="9.33203125" style="102"/>
    <col min="2818" max="2818" width="10.5" style="102" customWidth="1"/>
    <col min="2819" max="2821" width="9.33203125" style="102"/>
    <col min="2822" max="2822" width="16.83203125" style="102" customWidth="1"/>
    <col min="2823" max="2823" width="10.6640625" style="102" customWidth="1"/>
    <col min="2824" max="2824" width="7.6640625" style="102" customWidth="1"/>
    <col min="2825" max="3073" width="9.33203125" style="102"/>
    <col min="3074" max="3074" width="10.5" style="102" customWidth="1"/>
    <col min="3075" max="3077" width="9.33203125" style="102"/>
    <col min="3078" max="3078" width="16.83203125" style="102" customWidth="1"/>
    <col min="3079" max="3079" width="10.6640625" style="102" customWidth="1"/>
    <col min="3080" max="3080" width="7.6640625" style="102" customWidth="1"/>
    <col min="3081" max="3329" width="9.33203125" style="102"/>
    <col min="3330" max="3330" width="10.5" style="102" customWidth="1"/>
    <col min="3331" max="3333" width="9.33203125" style="102"/>
    <col min="3334" max="3334" width="16.83203125" style="102" customWidth="1"/>
    <col min="3335" max="3335" width="10.6640625" style="102" customWidth="1"/>
    <col min="3336" max="3336" width="7.6640625" style="102" customWidth="1"/>
    <col min="3337" max="3585" width="9.33203125" style="102"/>
    <col min="3586" max="3586" width="10.5" style="102" customWidth="1"/>
    <col min="3587" max="3589" width="9.33203125" style="102"/>
    <col min="3590" max="3590" width="16.83203125" style="102" customWidth="1"/>
    <col min="3591" max="3591" width="10.6640625" style="102" customWidth="1"/>
    <col min="3592" max="3592" width="7.6640625" style="102" customWidth="1"/>
    <col min="3593" max="3841" width="9.33203125" style="102"/>
    <col min="3842" max="3842" width="10.5" style="102" customWidth="1"/>
    <col min="3843" max="3845" width="9.33203125" style="102"/>
    <col min="3846" max="3846" width="16.83203125" style="102" customWidth="1"/>
    <col min="3847" max="3847" width="10.6640625" style="102" customWidth="1"/>
    <col min="3848" max="3848" width="7.6640625" style="102" customWidth="1"/>
    <col min="3849" max="4097" width="9.33203125" style="102"/>
    <col min="4098" max="4098" width="10.5" style="102" customWidth="1"/>
    <col min="4099" max="4101" width="9.33203125" style="102"/>
    <col min="4102" max="4102" width="16.83203125" style="102" customWidth="1"/>
    <col min="4103" max="4103" width="10.6640625" style="102" customWidth="1"/>
    <col min="4104" max="4104" width="7.6640625" style="102" customWidth="1"/>
    <col min="4105" max="4353" width="9.33203125" style="102"/>
    <col min="4354" max="4354" width="10.5" style="102" customWidth="1"/>
    <col min="4355" max="4357" width="9.33203125" style="102"/>
    <col min="4358" max="4358" width="16.83203125" style="102" customWidth="1"/>
    <col min="4359" max="4359" width="10.6640625" style="102" customWidth="1"/>
    <col min="4360" max="4360" width="7.6640625" style="102" customWidth="1"/>
    <col min="4361" max="4609" width="9.33203125" style="102"/>
    <col min="4610" max="4610" width="10.5" style="102" customWidth="1"/>
    <col min="4611" max="4613" width="9.33203125" style="102"/>
    <col min="4614" max="4614" width="16.83203125" style="102" customWidth="1"/>
    <col min="4615" max="4615" width="10.6640625" style="102" customWidth="1"/>
    <col min="4616" max="4616" width="7.6640625" style="102" customWidth="1"/>
    <col min="4617" max="4865" width="9.33203125" style="102"/>
    <col min="4866" max="4866" width="10.5" style="102" customWidth="1"/>
    <col min="4867" max="4869" width="9.33203125" style="102"/>
    <col min="4870" max="4870" width="16.83203125" style="102" customWidth="1"/>
    <col min="4871" max="4871" width="10.6640625" style="102" customWidth="1"/>
    <col min="4872" max="4872" width="7.6640625" style="102" customWidth="1"/>
    <col min="4873" max="5121" width="9.33203125" style="102"/>
    <col min="5122" max="5122" width="10.5" style="102" customWidth="1"/>
    <col min="5123" max="5125" width="9.33203125" style="102"/>
    <col min="5126" max="5126" width="16.83203125" style="102" customWidth="1"/>
    <col min="5127" max="5127" width="10.6640625" style="102" customWidth="1"/>
    <col min="5128" max="5128" width="7.6640625" style="102" customWidth="1"/>
    <col min="5129" max="5377" width="9.33203125" style="102"/>
    <col min="5378" max="5378" width="10.5" style="102" customWidth="1"/>
    <col min="5379" max="5381" width="9.33203125" style="102"/>
    <col min="5382" max="5382" width="16.83203125" style="102" customWidth="1"/>
    <col min="5383" max="5383" width="10.6640625" style="102" customWidth="1"/>
    <col min="5384" max="5384" width="7.6640625" style="102" customWidth="1"/>
    <col min="5385" max="5633" width="9.33203125" style="102"/>
    <col min="5634" max="5634" width="10.5" style="102" customWidth="1"/>
    <col min="5635" max="5637" width="9.33203125" style="102"/>
    <col min="5638" max="5638" width="16.83203125" style="102" customWidth="1"/>
    <col min="5639" max="5639" width="10.6640625" style="102" customWidth="1"/>
    <col min="5640" max="5640" width="7.6640625" style="102" customWidth="1"/>
    <col min="5641" max="5889" width="9.33203125" style="102"/>
    <col min="5890" max="5890" width="10.5" style="102" customWidth="1"/>
    <col min="5891" max="5893" width="9.33203125" style="102"/>
    <col min="5894" max="5894" width="16.83203125" style="102" customWidth="1"/>
    <col min="5895" max="5895" width="10.6640625" style="102" customWidth="1"/>
    <col min="5896" max="5896" width="7.6640625" style="102" customWidth="1"/>
    <col min="5897" max="6145" width="9.33203125" style="102"/>
    <col min="6146" max="6146" width="10.5" style="102" customWidth="1"/>
    <col min="6147" max="6149" width="9.33203125" style="102"/>
    <col min="6150" max="6150" width="16.83203125" style="102" customWidth="1"/>
    <col min="6151" max="6151" width="10.6640625" style="102" customWidth="1"/>
    <col min="6152" max="6152" width="7.6640625" style="102" customWidth="1"/>
    <col min="6153" max="6401" width="9.33203125" style="102"/>
    <col min="6402" max="6402" width="10.5" style="102" customWidth="1"/>
    <col min="6403" max="6405" width="9.33203125" style="102"/>
    <col min="6406" max="6406" width="16.83203125" style="102" customWidth="1"/>
    <col min="6407" max="6407" width="10.6640625" style="102" customWidth="1"/>
    <col min="6408" max="6408" width="7.6640625" style="102" customWidth="1"/>
    <col min="6409" max="6657" width="9.33203125" style="102"/>
    <col min="6658" max="6658" width="10.5" style="102" customWidth="1"/>
    <col min="6659" max="6661" width="9.33203125" style="102"/>
    <col min="6662" max="6662" width="16.83203125" style="102" customWidth="1"/>
    <col min="6663" max="6663" width="10.6640625" style="102" customWidth="1"/>
    <col min="6664" max="6664" width="7.6640625" style="102" customWidth="1"/>
    <col min="6665" max="6913" width="9.33203125" style="102"/>
    <col min="6914" max="6914" width="10.5" style="102" customWidth="1"/>
    <col min="6915" max="6917" width="9.33203125" style="102"/>
    <col min="6918" max="6918" width="16.83203125" style="102" customWidth="1"/>
    <col min="6919" max="6919" width="10.6640625" style="102" customWidth="1"/>
    <col min="6920" max="6920" width="7.6640625" style="102" customWidth="1"/>
    <col min="6921" max="7169" width="9.33203125" style="102"/>
    <col min="7170" max="7170" width="10.5" style="102" customWidth="1"/>
    <col min="7171" max="7173" width="9.33203125" style="102"/>
    <col min="7174" max="7174" width="16.83203125" style="102" customWidth="1"/>
    <col min="7175" max="7175" width="10.6640625" style="102" customWidth="1"/>
    <col min="7176" max="7176" width="7.6640625" style="102" customWidth="1"/>
    <col min="7177" max="7425" width="9.33203125" style="102"/>
    <col min="7426" max="7426" width="10.5" style="102" customWidth="1"/>
    <col min="7427" max="7429" width="9.33203125" style="102"/>
    <col min="7430" max="7430" width="16.83203125" style="102" customWidth="1"/>
    <col min="7431" max="7431" width="10.6640625" style="102" customWidth="1"/>
    <col min="7432" max="7432" width="7.6640625" style="102" customWidth="1"/>
    <col min="7433" max="7681" width="9.33203125" style="102"/>
    <col min="7682" max="7682" width="10.5" style="102" customWidth="1"/>
    <col min="7683" max="7685" width="9.33203125" style="102"/>
    <col min="7686" max="7686" width="16.83203125" style="102" customWidth="1"/>
    <col min="7687" max="7687" width="10.6640625" style="102" customWidth="1"/>
    <col min="7688" max="7688" width="7.6640625" style="102" customWidth="1"/>
    <col min="7689" max="7937" width="9.33203125" style="102"/>
    <col min="7938" max="7938" width="10.5" style="102" customWidth="1"/>
    <col min="7939" max="7941" width="9.33203125" style="102"/>
    <col min="7942" max="7942" width="16.83203125" style="102" customWidth="1"/>
    <col min="7943" max="7943" width="10.6640625" style="102" customWidth="1"/>
    <col min="7944" max="7944" width="7.6640625" style="102" customWidth="1"/>
    <col min="7945" max="8193" width="9.33203125" style="102"/>
    <col min="8194" max="8194" width="10.5" style="102" customWidth="1"/>
    <col min="8195" max="8197" width="9.33203125" style="102"/>
    <col min="8198" max="8198" width="16.83203125" style="102" customWidth="1"/>
    <col min="8199" max="8199" width="10.6640625" style="102" customWidth="1"/>
    <col min="8200" max="8200" width="7.6640625" style="102" customWidth="1"/>
    <col min="8201" max="8449" width="9.33203125" style="102"/>
    <col min="8450" max="8450" width="10.5" style="102" customWidth="1"/>
    <col min="8451" max="8453" width="9.33203125" style="102"/>
    <col min="8454" max="8454" width="16.83203125" style="102" customWidth="1"/>
    <col min="8455" max="8455" width="10.6640625" style="102" customWidth="1"/>
    <col min="8456" max="8456" width="7.6640625" style="102" customWidth="1"/>
    <col min="8457" max="8705" width="9.33203125" style="102"/>
    <col min="8706" max="8706" width="10.5" style="102" customWidth="1"/>
    <col min="8707" max="8709" width="9.33203125" style="102"/>
    <col min="8710" max="8710" width="16.83203125" style="102" customWidth="1"/>
    <col min="8711" max="8711" width="10.6640625" style="102" customWidth="1"/>
    <col min="8712" max="8712" width="7.6640625" style="102" customWidth="1"/>
    <col min="8713" max="8961" width="9.33203125" style="102"/>
    <col min="8962" max="8962" width="10.5" style="102" customWidth="1"/>
    <col min="8963" max="8965" width="9.33203125" style="102"/>
    <col min="8966" max="8966" width="16.83203125" style="102" customWidth="1"/>
    <col min="8967" max="8967" width="10.6640625" style="102" customWidth="1"/>
    <col min="8968" max="8968" width="7.6640625" style="102" customWidth="1"/>
    <col min="8969" max="9217" width="9.33203125" style="102"/>
    <col min="9218" max="9218" width="10.5" style="102" customWidth="1"/>
    <col min="9219" max="9221" width="9.33203125" style="102"/>
    <col min="9222" max="9222" width="16.83203125" style="102" customWidth="1"/>
    <col min="9223" max="9223" width="10.6640625" style="102" customWidth="1"/>
    <col min="9224" max="9224" width="7.6640625" style="102" customWidth="1"/>
    <col min="9225" max="9473" width="9.33203125" style="102"/>
    <col min="9474" max="9474" width="10.5" style="102" customWidth="1"/>
    <col min="9475" max="9477" width="9.33203125" style="102"/>
    <col min="9478" max="9478" width="16.83203125" style="102" customWidth="1"/>
    <col min="9479" max="9479" width="10.6640625" style="102" customWidth="1"/>
    <col min="9480" max="9480" width="7.6640625" style="102" customWidth="1"/>
    <col min="9481" max="9729" width="9.33203125" style="102"/>
    <col min="9730" max="9730" width="10.5" style="102" customWidth="1"/>
    <col min="9731" max="9733" width="9.33203125" style="102"/>
    <col min="9734" max="9734" width="16.83203125" style="102" customWidth="1"/>
    <col min="9735" max="9735" width="10.6640625" style="102" customWidth="1"/>
    <col min="9736" max="9736" width="7.6640625" style="102" customWidth="1"/>
    <col min="9737" max="9985" width="9.33203125" style="102"/>
    <col min="9986" max="9986" width="10.5" style="102" customWidth="1"/>
    <col min="9987" max="9989" width="9.33203125" style="102"/>
    <col min="9990" max="9990" width="16.83203125" style="102" customWidth="1"/>
    <col min="9991" max="9991" width="10.6640625" style="102" customWidth="1"/>
    <col min="9992" max="9992" width="7.6640625" style="102" customWidth="1"/>
    <col min="9993" max="10241" width="9.33203125" style="102"/>
    <col min="10242" max="10242" width="10.5" style="102" customWidth="1"/>
    <col min="10243" max="10245" width="9.33203125" style="102"/>
    <col min="10246" max="10246" width="16.83203125" style="102" customWidth="1"/>
    <col min="10247" max="10247" width="10.6640625" style="102" customWidth="1"/>
    <col min="10248" max="10248" width="7.6640625" style="102" customWidth="1"/>
    <col min="10249" max="10497" width="9.33203125" style="102"/>
    <col min="10498" max="10498" width="10.5" style="102" customWidth="1"/>
    <col min="10499" max="10501" width="9.33203125" style="102"/>
    <col min="10502" max="10502" width="16.83203125" style="102" customWidth="1"/>
    <col min="10503" max="10503" width="10.6640625" style="102" customWidth="1"/>
    <col min="10504" max="10504" width="7.6640625" style="102" customWidth="1"/>
    <col min="10505" max="10753" width="9.33203125" style="102"/>
    <col min="10754" max="10754" width="10.5" style="102" customWidth="1"/>
    <col min="10755" max="10757" width="9.33203125" style="102"/>
    <col min="10758" max="10758" width="16.83203125" style="102" customWidth="1"/>
    <col min="10759" max="10759" width="10.6640625" style="102" customWidth="1"/>
    <col min="10760" max="10760" width="7.6640625" style="102" customWidth="1"/>
    <col min="10761" max="11009" width="9.33203125" style="102"/>
    <col min="11010" max="11010" width="10.5" style="102" customWidth="1"/>
    <col min="11011" max="11013" width="9.33203125" style="102"/>
    <col min="11014" max="11014" width="16.83203125" style="102" customWidth="1"/>
    <col min="11015" max="11015" width="10.6640625" style="102" customWidth="1"/>
    <col min="11016" max="11016" width="7.6640625" style="102" customWidth="1"/>
    <col min="11017" max="11265" width="9.33203125" style="102"/>
    <col min="11266" max="11266" width="10.5" style="102" customWidth="1"/>
    <col min="11267" max="11269" width="9.33203125" style="102"/>
    <col min="11270" max="11270" width="16.83203125" style="102" customWidth="1"/>
    <col min="11271" max="11271" width="10.6640625" style="102" customWidth="1"/>
    <col min="11272" max="11272" width="7.6640625" style="102" customWidth="1"/>
    <col min="11273" max="11521" width="9.33203125" style="102"/>
    <col min="11522" max="11522" width="10.5" style="102" customWidth="1"/>
    <col min="11523" max="11525" width="9.33203125" style="102"/>
    <col min="11526" max="11526" width="16.83203125" style="102" customWidth="1"/>
    <col min="11527" max="11527" width="10.6640625" style="102" customWidth="1"/>
    <col min="11528" max="11528" width="7.6640625" style="102" customWidth="1"/>
    <col min="11529" max="11777" width="9.33203125" style="102"/>
    <col min="11778" max="11778" width="10.5" style="102" customWidth="1"/>
    <col min="11779" max="11781" width="9.33203125" style="102"/>
    <col min="11782" max="11782" width="16.83203125" style="102" customWidth="1"/>
    <col min="11783" max="11783" width="10.6640625" style="102" customWidth="1"/>
    <col min="11784" max="11784" width="7.6640625" style="102" customWidth="1"/>
    <col min="11785" max="12033" width="9.33203125" style="102"/>
    <col min="12034" max="12034" width="10.5" style="102" customWidth="1"/>
    <col min="12035" max="12037" width="9.33203125" style="102"/>
    <col min="12038" max="12038" width="16.83203125" style="102" customWidth="1"/>
    <col min="12039" max="12039" width="10.6640625" style="102" customWidth="1"/>
    <col min="12040" max="12040" width="7.6640625" style="102" customWidth="1"/>
    <col min="12041" max="12289" width="9.33203125" style="102"/>
    <col min="12290" max="12290" width="10.5" style="102" customWidth="1"/>
    <col min="12291" max="12293" width="9.33203125" style="102"/>
    <col min="12294" max="12294" width="16.83203125" style="102" customWidth="1"/>
    <col min="12295" max="12295" width="10.6640625" style="102" customWidth="1"/>
    <col min="12296" max="12296" width="7.6640625" style="102" customWidth="1"/>
    <col min="12297" max="12545" width="9.33203125" style="102"/>
    <col min="12546" max="12546" width="10.5" style="102" customWidth="1"/>
    <col min="12547" max="12549" width="9.33203125" style="102"/>
    <col min="12550" max="12550" width="16.83203125" style="102" customWidth="1"/>
    <col min="12551" max="12551" width="10.6640625" style="102" customWidth="1"/>
    <col min="12552" max="12552" width="7.6640625" style="102" customWidth="1"/>
    <col min="12553" max="12801" width="9.33203125" style="102"/>
    <col min="12802" max="12802" width="10.5" style="102" customWidth="1"/>
    <col min="12803" max="12805" width="9.33203125" style="102"/>
    <col min="12806" max="12806" width="16.83203125" style="102" customWidth="1"/>
    <col min="12807" max="12807" width="10.6640625" style="102" customWidth="1"/>
    <col min="12808" max="12808" width="7.6640625" style="102" customWidth="1"/>
    <col min="12809" max="13057" width="9.33203125" style="102"/>
    <col min="13058" max="13058" width="10.5" style="102" customWidth="1"/>
    <col min="13059" max="13061" width="9.33203125" style="102"/>
    <col min="13062" max="13062" width="16.83203125" style="102" customWidth="1"/>
    <col min="13063" max="13063" width="10.6640625" style="102" customWidth="1"/>
    <col min="13064" max="13064" width="7.6640625" style="102" customWidth="1"/>
    <col min="13065" max="13313" width="9.33203125" style="102"/>
    <col min="13314" max="13314" width="10.5" style="102" customWidth="1"/>
    <col min="13315" max="13317" width="9.33203125" style="102"/>
    <col min="13318" max="13318" width="16.83203125" style="102" customWidth="1"/>
    <col min="13319" max="13319" width="10.6640625" style="102" customWidth="1"/>
    <col min="13320" max="13320" width="7.6640625" style="102" customWidth="1"/>
    <col min="13321" max="13569" width="9.33203125" style="102"/>
    <col min="13570" max="13570" width="10.5" style="102" customWidth="1"/>
    <col min="13571" max="13573" width="9.33203125" style="102"/>
    <col min="13574" max="13574" width="16.83203125" style="102" customWidth="1"/>
    <col min="13575" max="13575" width="10.6640625" style="102" customWidth="1"/>
    <col min="13576" max="13576" width="7.6640625" style="102" customWidth="1"/>
    <col min="13577" max="13825" width="9.33203125" style="102"/>
    <col min="13826" max="13826" width="10.5" style="102" customWidth="1"/>
    <col min="13827" max="13829" width="9.33203125" style="102"/>
    <col min="13830" max="13830" width="16.83203125" style="102" customWidth="1"/>
    <col min="13831" max="13831" width="10.6640625" style="102" customWidth="1"/>
    <col min="13832" max="13832" width="7.6640625" style="102" customWidth="1"/>
    <col min="13833" max="14081" width="9.33203125" style="102"/>
    <col min="14082" max="14082" width="10.5" style="102" customWidth="1"/>
    <col min="14083" max="14085" width="9.33203125" style="102"/>
    <col min="14086" max="14086" width="16.83203125" style="102" customWidth="1"/>
    <col min="14087" max="14087" width="10.6640625" style="102" customWidth="1"/>
    <col min="14088" max="14088" width="7.6640625" style="102" customWidth="1"/>
    <col min="14089" max="14337" width="9.33203125" style="102"/>
    <col min="14338" max="14338" width="10.5" style="102" customWidth="1"/>
    <col min="14339" max="14341" width="9.33203125" style="102"/>
    <col min="14342" max="14342" width="16.83203125" style="102" customWidth="1"/>
    <col min="14343" max="14343" width="10.6640625" style="102" customWidth="1"/>
    <col min="14344" max="14344" width="7.6640625" style="102" customWidth="1"/>
    <col min="14345" max="14593" width="9.33203125" style="102"/>
    <col min="14594" max="14594" width="10.5" style="102" customWidth="1"/>
    <col min="14595" max="14597" width="9.33203125" style="102"/>
    <col min="14598" max="14598" width="16.83203125" style="102" customWidth="1"/>
    <col min="14599" max="14599" width="10.6640625" style="102" customWidth="1"/>
    <col min="14600" max="14600" width="7.6640625" style="102" customWidth="1"/>
    <col min="14601" max="14849" width="9.33203125" style="102"/>
    <col min="14850" max="14850" width="10.5" style="102" customWidth="1"/>
    <col min="14851" max="14853" width="9.33203125" style="102"/>
    <col min="14854" max="14854" width="16.83203125" style="102" customWidth="1"/>
    <col min="14855" max="14855" width="10.6640625" style="102" customWidth="1"/>
    <col min="14856" max="14856" width="7.6640625" style="102" customWidth="1"/>
    <col min="14857" max="15105" width="9.33203125" style="102"/>
    <col min="15106" max="15106" width="10.5" style="102" customWidth="1"/>
    <col min="15107" max="15109" width="9.33203125" style="102"/>
    <col min="15110" max="15110" width="16.83203125" style="102" customWidth="1"/>
    <col min="15111" max="15111" width="10.6640625" style="102" customWidth="1"/>
    <col min="15112" max="15112" width="7.6640625" style="102" customWidth="1"/>
    <col min="15113" max="15361" width="9.33203125" style="102"/>
    <col min="15362" max="15362" width="10.5" style="102" customWidth="1"/>
    <col min="15363" max="15365" width="9.33203125" style="102"/>
    <col min="15366" max="15366" width="16.83203125" style="102" customWidth="1"/>
    <col min="15367" max="15367" width="10.6640625" style="102" customWidth="1"/>
    <col min="15368" max="15368" width="7.6640625" style="102" customWidth="1"/>
    <col min="15369" max="15617" width="9.33203125" style="102"/>
    <col min="15618" max="15618" width="10.5" style="102" customWidth="1"/>
    <col min="15619" max="15621" width="9.33203125" style="102"/>
    <col min="15622" max="15622" width="16.83203125" style="102" customWidth="1"/>
    <col min="15623" max="15623" width="10.6640625" style="102" customWidth="1"/>
    <col min="15624" max="15624" width="7.6640625" style="102" customWidth="1"/>
    <col min="15625" max="15873" width="9.33203125" style="102"/>
    <col min="15874" max="15874" width="10.5" style="102" customWidth="1"/>
    <col min="15875" max="15877" width="9.33203125" style="102"/>
    <col min="15878" max="15878" width="16.83203125" style="102" customWidth="1"/>
    <col min="15879" max="15879" width="10.6640625" style="102" customWidth="1"/>
    <col min="15880" max="15880" width="7.6640625" style="102" customWidth="1"/>
    <col min="15881" max="16129" width="9.33203125" style="102"/>
    <col min="16130" max="16130" width="10.5" style="102" customWidth="1"/>
    <col min="16131" max="16133" width="9.33203125" style="102"/>
    <col min="16134" max="16134" width="16.83203125" style="102" customWidth="1"/>
    <col min="16135" max="16135" width="10.6640625" style="102" customWidth="1"/>
    <col min="16136" max="16136" width="7.6640625" style="102" customWidth="1"/>
    <col min="16137" max="16384" width="9.33203125" style="102"/>
  </cols>
  <sheetData>
    <row r="1" spans="1:16136" ht="54" customHeight="1" thickBot="1" x14ac:dyDescent="0.3">
      <c r="A1" s="824" t="s">
        <v>330</v>
      </c>
      <c r="B1" s="824"/>
      <c r="C1" s="824"/>
      <c r="D1" s="824"/>
      <c r="E1" s="780">
        <v>243</v>
      </c>
      <c r="F1" s="780"/>
      <c r="G1" s="780"/>
      <c r="H1" s="780"/>
    </row>
    <row r="3" spans="1:16136" x14ac:dyDescent="0.25">
      <c r="A3" s="779" t="s">
        <v>518</v>
      </c>
      <c r="B3" s="779"/>
      <c r="C3" s="779"/>
      <c r="D3" s="779"/>
      <c r="E3" s="779"/>
      <c r="F3" s="779"/>
      <c r="G3" s="779"/>
      <c r="H3" s="779"/>
    </row>
    <row r="5" spans="1:16136" ht="16.5" hidden="1" customHeight="1" thickBot="1" x14ac:dyDescent="0.3">
      <c r="A5" s="758"/>
      <c r="B5" s="758"/>
      <c r="C5" s="758"/>
      <c r="D5" s="229"/>
      <c r="E5" s="230"/>
      <c r="F5" s="231"/>
      <c r="G5" s="231"/>
      <c r="H5" s="231"/>
    </row>
    <row r="7" spans="1:16136" x14ac:dyDescent="0.25">
      <c r="A7" s="757" t="s">
        <v>519</v>
      </c>
      <c r="B7" s="757"/>
      <c r="C7" s="757"/>
      <c r="D7" s="757"/>
      <c r="E7" s="757"/>
      <c r="F7" s="757"/>
      <c r="G7" s="757"/>
      <c r="H7" s="757"/>
    </row>
    <row r="8" spans="1:16136" x14ac:dyDescent="0.25">
      <c r="A8" s="221"/>
      <c r="B8" s="221"/>
      <c r="C8" s="221"/>
      <c r="D8" s="221"/>
      <c r="E8" s="221"/>
      <c r="F8" s="221"/>
      <c r="G8" s="221"/>
      <c r="H8" s="221"/>
    </row>
    <row r="9" spans="1:16136" ht="33" customHeight="1" x14ac:dyDescent="0.25">
      <c r="A9" s="113" t="s">
        <v>336</v>
      </c>
      <c r="B9" s="232" t="s">
        <v>352</v>
      </c>
      <c r="C9" s="232"/>
      <c r="D9" s="232"/>
      <c r="E9" s="778" t="s">
        <v>436</v>
      </c>
      <c r="F9" s="778"/>
      <c r="G9" s="825" t="s">
        <v>493</v>
      </c>
      <c r="H9" s="826"/>
      <c r="I9" s="825" t="s">
        <v>538</v>
      </c>
      <c r="J9" s="826"/>
    </row>
    <row r="10" spans="1:16136" x14ac:dyDescent="0.25">
      <c r="A10" s="113">
        <v>1</v>
      </c>
      <c r="B10" s="777">
        <v>2</v>
      </c>
      <c r="C10" s="777"/>
      <c r="D10" s="777"/>
      <c r="E10" s="777">
        <v>3</v>
      </c>
      <c r="F10" s="777"/>
      <c r="G10" s="762">
        <v>4</v>
      </c>
      <c r="H10" s="763"/>
      <c r="I10" s="777">
        <v>5</v>
      </c>
      <c r="J10" s="777"/>
    </row>
    <row r="11" spans="1:16136" x14ac:dyDescent="0.25">
      <c r="A11" s="222">
        <v>1</v>
      </c>
      <c r="B11" s="759" t="s">
        <v>517</v>
      </c>
      <c r="C11" s="760"/>
      <c r="D11" s="761"/>
      <c r="E11" s="781"/>
      <c r="F11" s="781"/>
      <c r="G11" s="798">
        <v>642500</v>
      </c>
      <c r="H11" s="800"/>
      <c r="I11" s="811">
        <v>0</v>
      </c>
      <c r="J11" s="811"/>
      <c r="K11" s="102">
        <v>228</v>
      </c>
    </row>
    <row r="12" spans="1:16136" s="117" customFormat="1" x14ac:dyDescent="0.25">
      <c r="A12" s="116"/>
      <c r="B12" s="770" t="s">
        <v>348</v>
      </c>
      <c r="C12" s="771"/>
      <c r="D12" s="772"/>
      <c r="E12" s="783" t="s">
        <v>34</v>
      </c>
      <c r="F12" s="783"/>
      <c r="G12" s="828">
        <f>SUM(G11:H11)</f>
        <v>642500</v>
      </c>
      <c r="H12" s="829"/>
      <c r="I12" s="827">
        <f>SUM(I11:J11)</f>
        <v>0</v>
      </c>
      <c r="J12" s="827"/>
    </row>
    <row r="13" spans="1:16136" customFormat="1" x14ac:dyDescent="0.25">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V13" s="102"/>
      <c r="GW13" s="102"/>
      <c r="GX13" s="102"/>
      <c r="GY13" s="102"/>
      <c r="GZ13" s="102"/>
      <c r="HA13" s="102"/>
      <c r="HB13" s="102"/>
      <c r="HC13" s="102"/>
      <c r="HD13" s="102"/>
      <c r="HE13" s="102"/>
      <c r="HF13" s="102"/>
      <c r="HG13" s="102"/>
      <c r="HH13" s="102"/>
      <c r="HI13" s="102"/>
      <c r="HJ13" s="102"/>
      <c r="HK13" s="102"/>
      <c r="HL13" s="102"/>
      <c r="HM13" s="102"/>
      <c r="HN13" s="102"/>
      <c r="HO13" s="102"/>
      <c r="HP13" s="102"/>
      <c r="HQ13" s="102"/>
      <c r="HR13" s="102"/>
      <c r="HS13" s="102"/>
      <c r="HT13" s="102"/>
      <c r="HU13" s="102"/>
      <c r="HV13" s="102"/>
      <c r="HW13" s="102"/>
      <c r="HX13" s="102"/>
      <c r="HY13" s="102"/>
      <c r="HZ13" s="102"/>
      <c r="IA13" s="102"/>
      <c r="IB13" s="102"/>
      <c r="IC13" s="102"/>
      <c r="ID13" s="102"/>
      <c r="IE13" s="102"/>
      <c r="IF13" s="102"/>
      <c r="IG13" s="102"/>
      <c r="IH13" s="102"/>
      <c r="II13" s="102"/>
      <c r="IJ13" s="102"/>
      <c r="IK13" s="102"/>
      <c r="IL13" s="102"/>
      <c r="IM13" s="102"/>
      <c r="IN13" s="102"/>
      <c r="IO13" s="102"/>
      <c r="IP13" s="102"/>
      <c r="IQ13" s="102"/>
      <c r="IR13" s="102"/>
      <c r="IS13" s="102"/>
      <c r="IT13" s="102"/>
      <c r="IU13" s="102"/>
      <c r="IV13" s="102"/>
      <c r="IW13" s="102"/>
      <c r="IX13" s="102"/>
      <c r="IY13" s="102"/>
      <c r="IZ13" s="102"/>
      <c r="JA13" s="102"/>
      <c r="JB13" s="102"/>
      <c r="JC13" s="102"/>
      <c r="JD13" s="102"/>
      <c r="JE13" s="102"/>
      <c r="JF13" s="102"/>
      <c r="JG13" s="102"/>
      <c r="JH13" s="102"/>
      <c r="JI13" s="102"/>
      <c r="JJ13" s="102"/>
      <c r="JK13" s="102"/>
      <c r="JL13" s="102"/>
      <c r="JM13" s="102"/>
      <c r="JN13" s="102"/>
      <c r="JO13" s="102"/>
      <c r="JP13" s="102"/>
      <c r="JQ13" s="102"/>
      <c r="JR13" s="102"/>
      <c r="JS13" s="102"/>
      <c r="JT13" s="102"/>
      <c r="JU13" s="102"/>
      <c r="JV13" s="102"/>
      <c r="JW13" s="102"/>
      <c r="JX13" s="102"/>
      <c r="JY13" s="102"/>
      <c r="JZ13" s="102"/>
      <c r="KA13" s="102"/>
      <c r="KB13" s="102"/>
      <c r="KC13" s="102"/>
      <c r="KD13" s="102"/>
      <c r="KE13" s="102"/>
      <c r="KF13" s="102"/>
      <c r="KG13" s="102"/>
      <c r="KH13" s="102"/>
      <c r="KI13" s="102"/>
      <c r="KJ13" s="102"/>
      <c r="KK13" s="102"/>
      <c r="KL13" s="102"/>
      <c r="KM13" s="102"/>
      <c r="KN13" s="102"/>
      <c r="KO13" s="102"/>
      <c r="KP13" s="102"/>
      <c r="KQ13" s="102"/>
      <c r="KR13" s="102"/>
      <c r="KS13" s="102"/>
      <c r="KT13" s="102"/>
      <c r="KU13" s="102"/>
      <c r="KV13" s="102"/>
      <c r="KW13" s="102"/>
      <c r="KX13" s="102"/>
      <c r="KY13" s="102"/>
      <c r="KZ13" s="102"/>
      <c r="LA13" s="102"/>
      <c r="LB13" s="102"/>
      <c r="LC13" s="102"/>
      <c r="LD13" s="102"/>
      <c r="LE13" s="102"/>
      <c r="LF13" s="102"/>
      <c r="LG13" s="102"/>
      <c r="LH13" s="102"/>
      <c r="LI13" s="102"/>
      <c r="LJ13" s="102"/>
      <c r="LK13" s="102"/>
      <c r="LL13" s="102"/>
      <c r="LM13" s="102"/>
      <c r="LN13" s="102"/>
      <c r="LO13" s="102"/>
      <c r="LP13" s="102"/>
      <c r="LQ13" s="102"/>
      <c r="LR13" s="102"/>
      <c r="LS13" s="102"/>
      <c r="LT13" s="102"/>
      <c r="LU13" s="102"/>
      <c r="LV13" s="102"/>
      <c r="LW13" s="102"/>
      <c r="LX13" s="102"/>
      <c r="LY13" s="102"/>
      <c r="LZ13" s="102"/>
      <c r="MA13" s="102"/>
      <c r="MB13" s="102"/>
      <c r="MC13" s="102"/>
      <c r="MD13" s="102"/>
      <c r="ME13" s="102"/>
      <c r="MF13" s="102"/>
      <c r="MG13" s="102"/>
      <c r="MH13" s="102"/>
      <c r="MI13" s="102"/>
      <c r="MJ13" s="102"/>
      <c r="MK13" s="102"/>
      <c r="ML13" s="102"/>
      <c r="MM13" s="102"/>
      <c r="MN13" s="102"/>
      <c r="MO13" s="102"/>
      <c r="MP13" s="102"/>
      <c r="MQ13" s="102"/>
      <c r="MR13" s="102"/>
      <c r="MS13" s="102"/>
      <c r="MT13" s="102"/>
      <c r="MU13" s="102"/>
      <c r="MV13" s="102"/>
      <c r="MW13" s="102"/>
      <c r="MX13" s="102"/>
      <c r="MY13" s="102"/>
      <c r="MZ13" s="102"/>
      <c r="NA13" s="102"/>
      <c r="NB13" s="102"/>
      <c r="NC13" s="102"/>
      <c r="ND13" s="102"/>
      <c r="NE13" s="102"/>
      <c r="NF13" s="102"/>
      <c r="NG13" s="102"/>
      <c r="NH13" s="102"/>
      <c r="NI13" s="102"/>
      <c r="NJ13" s="102"/>
      <c r="NK13" s="102"/>
      <c r="NL13" s="102"/>
      <c r="NM13" s="102"/>
      <c r="NN13" s="102"/>
      <c r="NO13" s="102"/>
      <c r="NP13" s="102"/>
      <c r="NQ13" s="102"/>
      <c r="NR13" s="102"/>
      <c r="NS13" s="102"/>
      <c r="NT13" s="102"/>
      <c r="NU13" s="102"/>
      <c r="NV13" s="102"/>
      <c r="NW13" s="102"/>
      <c r="NX13" s="102"/>
      <c r="NY13" s="102"/>
      <c r="NZ13" s="102"/>
      <c r="OA13" s="102"/>
      <c r="OB13" s="102"/>
      <c r="OC13" s="102"/>
      <c r="OD13" s="102"/>
      <c r="OE13" s="102"/>
      <c r="OF13" s="102"/>
      <c r="OG13" s="102"/>
      <c r="OH13" s="102"/>
      <c r="OI13" s="102"/>
      <c r="OJ13" s="102"/>
      <c r="OK13" s="102"/>
      <c r="OL13" s="102"/>
      <c r="OM13" s="102"/>
      <c r="ON13" s="102"/>
      <c r="OO13" s="102"/>
      <c r="OP13" s="102"/>
      <c r="OQ13" s="102"/>
      <c r="OR13" s="102"/>
      <c r="OS13" s="102"/>
      <c r="OT13" s="102"/>
      <c r="OU13" s="102"/>
      <c r="OV13" s="102"/>
      <c r="OW13" s="102"/>
      <c r="OX13" s="102"/>
      <c r="OY13" s="102"/>
      <c r="OZ13" s="102"/>
      <c r="PA13" s="102"/>
      <c r="PB13" s="102"/>
      <c r="PC13" s="102"/>
      <c r="PD13" s="102"/>
      <c r="PE13" s="102"/>
      <c r="PF13" s="102"/>
      <c r="PG13" s="102"/>
      <c r="PH13" s="102"/>
      <c r="PI13" s="102"/>
      <c r="PJ13" s="102"/>
      <c r="PK13" s="102"/>
      <c r="PL13" s="102"/>
      <c r="PM13" s="102"/>
      <c r="PN13" s="102"/>
      <c r="PO13" s="102"/>
      <c r="PP13" s="102"/>
      <c r="PQ13" s="102"/>
      <c r="PR13" s="102"/>
      <c r="PS13" s="102"/>
      <c r="PT13" s="102"/>
      <c r="PU13" s="102"/>
      <c r="PV13" s="102"/>
      <c r="PW13" s="102"/>
      <c r="PX13" s="102"/>
      <c r="PY13" s="102"/>
      <c r="PZ13" s="102"/>
      <c r="QA13" s="102"/>
      <c r="QB13" s="102"/>
      <c r="QC13" s="102"/>
      <c r="QD13" s="102"/>
      <c r="QE13" s="102"/>
      <c r="QF13" s="102"/>
      <c r="QG13" s="102"/>
      <c r="QH13" s="102"/>
      <c r="QI13" s="102"/>
      <c r="QJ13" s="102"/>
      <c r="QK13" s="102"/>
      <c r="QL13" s="102"/>
      <c r="QM13" s="102"/>
      <c r="QN13" s="102"/>
      <c r="QO13" s="102"/>
      <c r="QP13" s="102"/>
      <c r="QQ13" s="102"/>
      <c r="QR13" s="102"/>
      <c r="QS13" s="102"/>
      <c r="QT13" s="102"/>
      <c r="QU13" s="102"/>
      <c r="QV13" s="102"/>
      <c r="QW13" s="102"/>
      <c r="QX13" s="102"/>
      <c r="QY13" s="102"/>
      <c r="QZ13" s="102"/>
      <c r="RA13" s="102"/>
      <c r="RB13" s="102"/>
      <c r="RC13" s="102"/>
      <c r="RD13" s="102"/>
      <c r="RE13" s="102"/>
      <c r="RF13" s="102"/>
      <c r="RG13" s="102"/>
      <c r="RH13" s="102"/>
      <c r="RI13" s="102"/>
      <c r="RJ13" s="102"/>
      <c r="RK13" s="102"/>
      <c r="RL13" s="102"/>
      <c r="RM13" s="102"/>
      <c r="RN13" s="102"/>
      <c r="RO13" s="102"/>
      <c r="RP13" s="102"/>
      <c r="RQ13" s="102"/>
      <c r="RR13" s="102"/>
      <c r="RS13" s="102"/>
      <c r="RT13" s="102"/>
      <c r="RU13" s="102"/>
      <c r="RV13" s="102"/>
      <c r="RW13" s="102"/>
      <c r="RX13" s="102"/>
      <c r="RY13" s="102"/>
      <c r="RZ13" s="102"/>
      <c r="SA13" s="102"/>
      <c r="SB13" s="102"/>
      <c r="SC13" s="102"/>
      <c r="SD13" s="102"/>
      <c r="SE13" s="102"/>
      <c r="SF13" s="102"/>
      <c r="SG13" s="102"/>
      <c r="SH13" s="102"/>
      <c r="SI13" s="102"/>
      <c r="SJ13" s="102"/>
      <c r="SK13" s="102"/>
      <c r="SL13" s="102"/>
      <c r="SM13" s="102"/>
      <c r="SN13" s="102"/>
      <c r="SO13" s="102"/>
      <c r="SP13" s="102"/>
      <c r="SQ13" s="102"/>
      <c r="SR13" s="102"/>
      <c r="SS13" s="102"/>
      <c r="ST13" s="102"/>
      <c r="SU13" s="102"/>
      <c r="SV13" s="102"/>
      <c r="SW13" s="102"/>
      <c r="SX13" s="102"/>
      <c r="SY13" s="102"/>
      <c r="SZ13" s="102"/>
      <c r="TA13" s="102"/>
      <c r="TB13" s="102"/>
      <c r="TC13" s="102"/>
      <c r="TD13" s="102"/>
      <c r="TE13" s="102"/>
      <c r="TF13" s="102"/>
      <c r="TG13" s="102"/>
      <c r="TH13" s="102"/>
      <c r="TI13" s="102"/>
      <c r="TJ13" s="102"/>
      <c r="TK13" s="102"/>
      <c r="TL13" s="102"/>
      <c r="TM13" s="102"/>
      <c r="TN13" s="102"/>
      <c r="TO13" s="102"/>
      <c r="TP13" s="102"/>
      <c r="TQ13" s="102"/>
      <c r="TR13" s="102"/>
      <c r="TS13" s="102"/>
      <c r="TT13" s="102"/>
      <c r="TU13" s="102"/>
      <c r="TV13" s="102"/>
      <c r="TW13" s="102"/>
      <c r="TX13" s="102"/>
      <c r="TY13" s="102"/>
      <c r="TZ13" s="102"/>
      <c r="UA13" s="102"/>
      <c r="UB13" s="102"/>
      <c r="UC13" s="102"/>
      <c r="UD13" s="102"/>
      <c r="UE13" s="102"/>
      <c r="UF13" s="102"/>
      <c r="UG13" s="102"/>
      <c r="UH13" s="102"/>
      <c r="UI13" s="102"/>
      <c r="UJ13" s="102"/>
      <c r="UK13" s="102"/>
      <c r="UL13" s="102"/>
      <c r="UM13" s="102"/>
      <c r="UN13" s="102"/>
      <c r="UO13" s="102"/>
      <c r="UP13" s="102"/>
      <c r="UQ13" s="102"/>
      <c r="UR13" s="102"/>
      <c r="US13" s="102"/>
      <c r="UT13" s="102"/>
      <c r="UU13" s="102"/>
      <c r="UV13" s="102"/>
      <c r="UW13" s="102"/>
      <c r="UX13" s="102"/>
      <c r="UY13" s="102"/>
      <c r="UZ13" s="102"/>
      <c r="VA13" s="102"/>
      <c r="VB13" s="102"/>
      <c r="VC13" s="102"/>
      <c r="VD13" s="102"/>
      <c r="VE13" s="102"/>
      <c r="VF13" s="102"/>
      <c r="VG13" s="102"/>
      <c r="VH13" s="102"/>
      <c r="VI13" s="102"/>
      <c r="VJ13" s="102"/>
      <c r="VK13" s="102"/>
      <c r="VL13" s="102"/>
      <c r="VM13" s="102"/>
      <c r="VN13" s="102"/>
      <c r="VO13" s="102"/>
      <c r="VP13" s="102"/>
      <c r="VQ13" s="102"/>
      <c r="VR13" s="102"/>
      <c r="VS13" s="102"/>
      <c r="VT13" s="102"/>
      <c r="VU13" s="102"/>
      <c r="VV13" s="102"/>
      <c r="VW13" s="102"/>
      <c r="VX13" s="102"/>
      <c r="VY13" s="102"/>
      <c r="VZ13" s="102"/>
      <c r="WA13" s="102"/>
      <c r="WB13" s="102"/>
      <c r="WC13" s="102"/>
      <c r="WD13" s="102"/>
      <c r="WE13" s="102"/>
      <c r="WF13" s="102"/>
      <c r="WG13" s="102"/>
      <c r="WH13" s="102"/>
      <c r="WI13" s="102"/>
      <c r="WJ13" s="102"/>
      <c r="WK13" s="102"/>
      <c r="WL13" s="102"/>
      <c r="WM13" s="102"/>
      <c r="WN13" s="102"/>
      <c r="WO13" s="102"/>
      <c r="WP13" s="102"/>
      <c r="WQ13" s="102"/>
      <c r="WR13" s="102"/>
      <c r="WS13" s="102"/>
      <c r="WT13" s="102"/>
      <c r="WU13" s="102"/>
      <c r="WV13" s="102"/>
      <c r="WW13" s="102"/>
      <c r="WX13" s="102"/>
      <c r="WY13" s="102"/>
      <c r="WZ13" s="102"/>
      <c r="XA13" s="102"/>
      <c r="XB13" s="102"/>
      <c r="XC13" s="102"/>
      <c r="XD13" s="102"/>
      <c r="XE13" s="102"/>
      <c r="XF13" s="102"/>
      <c r="XG13" s="102"/>
      <c r="XH13" s="102"/>
      <c r="XI13" s="102"/>
      <c r="XJ13" s="102"/>
      <c r="XK13" s="102"/>
      <c r="XL13" s="102"/>
      <c r="XM13" s="102"/>
      <c r="XN13" s="102"/>
      <c r="XO13" s="102"/>
      <c r="XP13" s="102"/>
      <c r="XQ13" s="102"/>
      <c r="XR13" s="102"/>
      <c r="XS13" s="102"/>
      <c r="XT13" s="102"/>
      <c r="XU13" s="102"/>
      <c r="XV13" s="102"/>
      <c r="XW13" s="102"/>
      <c r="XX13" s="102"/>
      <c r="XY13" s="102"/>
      <c r="XZ13" s="102"/>
      <c r="YA13" s="102"/>
      <c r="YB13" s="102"/>
      <c r="YC13" s="102"/>
      <c r="YD13" s="102"/>
      <c r="YE13" s="102"/>
      <c r="YF13" s="102"/>
      <c r="YG13" s="102"/>
      <c r="YH13" s="102"/>
      <c r="YI13" s="102"/>
      <c r="YJ13" s="102"/>
      <c r="YK13" s="102"/>
      <c r="YL13" s="102"/>
      <c r="YM13" s="102"/>
      <c r="YN13" s="102"/>
      <c r="YO13" s="102"/>
      <c r="YP13" s="102"/>
      <c r="YQ13" s="102"/>
      <c r="YR13" s="102"/>
      <c r="YS13" s="102"/>
      <c r="YT13" s="102"/>
      <c r="YU13" s="102"/>
      <c r="YV13" s="102"/>
      <c r="YW13" s="102"/>
      <c r="YX13" s="102"/>
      <c r="YY13" s="102"/>
      <c r="YZ13" s="102"/>
      <c r="ZA13" s="102"/>
      <c r="ZB13" s="102"/>
      <c r="ZC13" s="102"/>
      <c r="ZD13" s="102"/>
      <c r="ZE13" s="102"/>
      <c r="ZF13" s="102"/>
      <c r="ZG13" s="102"/>
      <c r="ZH13" s="102"/>
      <c r="ZI13" s="102"/>
      <c r="ZJ13" s="102"/>
      <c r="ZK13" s="102"/>
      <c r="ZL13" s="102"/>
      <c r="ZM13" s="102"/>
      <c r="ZN13" s="102"/>
      <c r="ZO13" s="102"/>
      <c r="ZP13" s="102"/>
      <c r="ZQ13" s="102"/>
      <c r="ZR13" s="102"/>
      <c r="ZS13" s="102"/>
      <c r="ZT13" s="102"/>
      <c r="ZU13" s="102"/>
      <c r="ZV13" s="102"/>
      <c r="ZW13" s="102"/>
      <c r="ZX13" s="102"/>
      <c r="ZY13" s="102"/>
      <c r="ZZ13" s="102"/>
      <c r="AAA13" s="102"/>
      <c r="AAB13" s="102"/>
      <c r="AAC13" s="102"/>
      <c r="AAD13" s="102"/>
      <c r="AAE13" s="102"/>
      <c r="AAF13" s="102"/>
      <c r="AAG13" s="102"/>
      <c r="AAH13" s="102"/>
      <c r="AAI13" s="102"/>
      <c r="AAJ13" s="102"/>
      <c r="AAK13" s="102"/>
      <c r="AAL13" s="102"/>
      <c r="AAM13" s="102"/>
      <c r="AAN13" s="102"/>
      <c r="AAO13" s="102"/>
      <c r="AAP13" s="102"/>
      <c r="AAQ13" s="102"/>
      <c r="AAR13" s="102"/>
      <c r="AAS13" s="102"/>
      <c r="AAT13" s="102"/>
      <c r="AAU13" s="102"/>
      <c r="AAV13" s="102"/>
      <c r="AAW13" s="102"/>
      <c r="AAX13" s="102"/>
      <c r="AAY13" s="102"/>
      <c r="AAZ13" s="102"/>
      <c r="ABA13" s="102"/>
      <c r="ABB13" s="102"/>
      <c r="ABC13" s="102"/>
      <c r="ABD13" s="102"/>
      <c r="ABE13" s="102"/>
      <c r="ABF13" s="102"/>
      <c r="ABG13" s="102"/>
      <c r="ABH13" s="102"/>
      <c r="ABI13" s="102"/>
      <c r="ABJ13" s="102"/>
      <c r="ABK13" s="102"/>
      <c r="ABL13" s="102"/>
      <c r="ABM13" s="102"/>
      <c r="ABN13" s="102"/>
      <c r="ABO13" s="102"/>
      <c r="ABP13" s="102"/>
      <c r="ABQ13" s="102"/>
      <c r="ABR13" s="102"/>
      <c r="ABS13" s="102"/>
      <c r="ABT13" s="102"/>
      <c r="ABU13" s="102"/>
      <c r="ABV13" s="102"/>
      <c r="ABW13" s="102"/>
      <c r="ABX13" s="102"/>
      <c r="ABY13" s="102"/>
      <c r="ABZ13" s="102"/>
      <c r="ACA13" s="102"/>
      <c r="ACB13" s="102"/>
      <c r="ACC13" s="102"/>
      <c r="ACD13" s="102"/>
      <c r="ACE13" s="102"/>
      <c r="ACF13" s="102"/>
      <c r="ACG13" s="102"/>
      <c r="ACH13" s="102"/>
      <c r="ACI13" s="102"/>
      <c r="ACJ13" s="102"/>
      <c r="ACK13" s="102"/>
      <c r="ACL13" s="102"/>
      <c r="ACM13" s="102"/>
      <c r="ACN13" s="102"/>
      <c r="ACO13" s="102"/>
      <c r="ACP13" s="102"/>
      <c r="ACQ13" s="102"/>
      <c r="ACR13" s="102"/>
      <c r="ACS13" s="102"/>
      <c r="ACT13" s="102"/>
      <c r="ACU13" s="102"/>
      <c r="ACV13" s="102"/>
      <c r="ACW13" s="102"/>
      <c r="ACX13" s="102"/>
      <c r="ACY13" s="102"/>
      <c r="ACZ13" s="102"/>
      <c r="ADA13" s="102"/>
      <c r="ADB13" s="102"/>
      <c r="ADC13" s="102"/>
      <c r="ADD13" s="102"/>
      <c r="ADE13" s="102"/>
      <c r="ADF13" s="102"/>
      <c r="ADG13" s="102"/>
      <c r="ADH13" s="102"/>
      <c r="ADI13" s="102"/>
      <c r="ADJ13" s="102"/>
      <c r="ADK13" s="102"/>
      <c r="ADL13" s="102"/>
      <c r="ADM13" s="102"/>
      <c r="ADN13" s="102"/>
      <c r="ADO13" s="102"/>
      <c r="ADP13" s="102"/>
      <c r="ADQ13" s="102"/>
      <c r="ADR13" s="102"/>
      <c r="ADS13" s="102"/>
      <c r="ADT13" s="102"/>
      <c r="ADU13" s="102"/>
      <c r="ADV13" s="102"/>
      <c r="ADW13" s="102"/>
      <c r="ADX13" s="102"/>
      <c r="ADY13" s="102"/>
      <c r="ADZ13" s="102"/>
      <c r="AEA13" s="102"/>
      <c r="AEB13" s="102"/>
      <c r="AEC13" s="102"/>
      <c r="AED13" s="102"/>
      <c r="AEE13" s="102"/>
      <c r="AEF13" s="102"/>
      <c r="AEG13" s="102"/>
      <c r="AEH13" s="102"/>
      <c r="AEI13" s="102"/>
      <c r="AEJ13" s="102"/>
      <c r="AEK13" s="102"/>
      <c r="AEL13" s="102"/>
      <c r="AEM13" s="102"/>
      <c r="AEN13" s="102"/>
      <c r="AEO13" s="102"/>
      <c r="AEP13" s="102"/>
      <c r="AEQ13" s="102"/>
      <c r="AER13" s="102"/>
      <c r="AES13" s="102"/>
      <c r="AET13" s="102"/>
      <c r="AEU13" s="102"/>
      <c r="AEV13" s="102"/>
      <c r="AEW13" s="102"/>
      <c r="AEX13" s="102"/>
      <c r="AEY13" s="102"/>
      <c r="AEZ13" s="102"/>
      <c r="AFA13" s="102"/>
      <c r="AFB13" s="102"/>
      <c r="AFC13" s="102"/>
      <c r="AFD13" s="102"/>
      <c r="AFE13" s="102"/>
      <c r="AFF13" s="102"/>
      <c r="AFG13" s="102"/>
      <c r="AFH13" s="102"/>
      <c r="AFI13" s="102"/>
      <c r="AFJ13" s="102"/>
      <c r="AFK13" s="102"/>
      <c r="AFL13" s="102"/>
      <c r="AFM13" s="102"/>
      <c r="AFN13" s="102"/>
      <c r="AFO13" s="102"/>
      <c r="AFP13" s="102"/>
      <c r="AFQ13" s="102"/>
      <c r="AFR13" s="102"/>
      <c r="AFS13" s="102"/>
      <c r="AFT13" s="102"/>
      <c r="AFU13" s="102"/>
      <c r="AFV13" s="102"/>
      <c r="AFW13" s="102"/>
      <c r="AFX13" s="102"/>
      <c r="AFY13" s="102"/>
      <c r="AFZ13" s="102"/>
      <c r="AGA13" s="102"/>
      <c r="AGB13" s="102"/>
      <c r="AGC13" s="102"/>
      <c r="AGD13" s="102"/>
      <c r="AGE13" s="102"/>
      <c r="AGF13" s="102"/>
      <c r="AGG13" s="102"/>
      <c r="AGH13" s="102"/>
      <c r="AGI13" s="102"/>
      <c r="AGJ13" s="102"/>
      <c r="AGK13" s="102"/>
      <c r="AGL13" s="102"/>
      <c r="AGM13" s="102"/>
      <c r="AGN13" s="102"/>
      <c r="AGO13" s="102"/>
      <c r="AGP13" s="102"/>
      <c r="AGQ13" s="102"/>
      <c r="AGR13" s="102"/>
      <c r="AGS13" s="102"/>
      <c r="AGT13" s="102"/>
      <c r="AGU13" s="102"/>
      <c r="AGV13" s="102"/>
      <c r="AGW13" s="102"/>
      <c r="AGX13" s="102"/>
      <c r="AGY13" s="102"/>
      <c r="AGZ13" s="102"/>
      <c r="AHA13" s="102"/>
      <c r="AHB13" s="102"/>
      <c r="AHC13" s="102"/>
      <c r="AHD13" s="102"/>
      <c r="AHE13" s="102"/>
      <c r="AHF13" s="102"/>
      <c r="AHG13" s="102"/>
      <c r="AHH13" s="102"/>
      <c r="AHI13" s="102"/>
      <c r="AHJ13" s="102"/>
      <c r="AHK13" s="102"/>
      <c r="AHL13" s="102"/>
      <c r="AHM13" s="102"/>
      <c r="AHN13" s="102"/>
      <c r="AHO13" s="102"/>
      <c r="AHP13" s="102"/>
      <c r="AHQ13" s="102"/>
      <c r="AHR13" s="102"/>
      <c r="AHS13" s="102"/>
      <c r="AHT13" s="102"/>
      <c r="AHU13" s="102"/>
      <c r="AHV13" s="102"/>
      <c r="AHW13" s="102"/>
      <c r="AHX13" s="102"/>
      <c r="AHY13" s="102"/>
      <c r="AHZ13" s="102"/>
      <c r="AIA13" s="102"/>
      <c r="AIB13" s="102"/>
      <c r="AIC13" s="102"/>
      <c r="AID13" s="102"/>
      <c r="AIE13" s="102"/>
      <c r="AIF13" s="102"/>
      <c r="AIG13" s="102"/>
      <c r="AIH13" s="102"/>
      <c r="AII13" s="102"/>
      <c r="AIJ13" s="102"/>
      <c r="AIK13" s="102"/>
      <c r="AIL13" s="102"/>
      <c r="AIM13" s="102"/>
      <c r="AIN13" s="102"/>
      <c r="AIO13" s="102"/>
      <c r="AIP13" s="102"/>
      <c r="AIQ13" s="102"/>
      <c r="AIR13" s="102"/>
      <c r="AIS13" s="102"/>
      <c r="AIT13" s="102"/>
      <c r="AIU13" s="102"/>
      <c r="AIV13" s="102"/>
      <c r="AIW13" s="102"/>
      <c r="AIX13" s="102"/>
      <c r="AIY13" s="102"/>
      <c r="AIZ13" s="102"/>
      <c r="AJA13" s="102"/>
      <c r="AJB13" s="102"/>
      <c r="AJC13" s="102"/>
      <c r="AJD13" s="102"/>
      <c r="AJE13" s="102"/>
      <c r="AJF13" s="102"/>
      <c r="AJG13" s="102"/>
      <c r="AJH13" s="102"/>
      <c r="AJI13" s="102"/>
      <c r="AJJ13" s="102"/>
      <c r="AJK13" s="102"/>
      <c r="AJL13" s="102"/>
      <c r="AJM13" s="102"/>
      <c r="AJN13" s="102"/>
      <c r="AJO13" s="102"/>
      <c r="AJP13" s="102"/>
      <c r="AJQ13" s="102"/>
      <c r="AJR13" s="102"/>
      <c r="AJS13" s="102"/>
      <c r="AJT13" s="102"/>
      <c r="AJU13" s="102"/>
      <c r="AJV13" s="102"/>
      <c r="AJW13" s="102"/>
      <c r="AJX13" s="102"/>
      <c r="AJY13" s="102"/>
      <c r="AJZ13" s="102"/>
      <c r="AKA13" s="102"/>
      <c r="AKB13" s="102"/>
      <c r="AKC13" s="102"/>
      <c r="AKD13" s="102"/>
      <c r="AKE13" s="102"/>
      <c r="AKF13" s="102"/>
      <c r="AKG13" s="102"/>
      <c r="AKH13" s="102"/>
      <c r="AKI13" s="102"/>
      <c r="AKJ13" s="102"/>
      <c r="AKK13" s="102"/>
      <c r="AKL13" s="102"/>
      <c r="AKM13" s="102"/>
      <c r="AKN13" s="102"/>
      <c r="AKO13" s="102"/>
      <c r="AKP13" s="102"/>
      <c r="AKQ13" s="102"/>
      <c r="AKR13" s="102"/>
      <c r="AKS13" s="102"/>
      <c r="AKT13" s="102"/>
      <c r="AKU13" s="102"/>
      <c r="AKV13" s="102"/>
      <c r="AKW13" s="102"/>
      <c r="AKX13" s="102"/>
      <c r="AKY13" s="102"/>
      <c r="AKZ13" s="102"/>
      <c r="ALA13" s="102"/>
      <c r="ALB13" s="102"/>
      <c r="ALC13" s="102"/>
      <c r="ALD13" s="102"/>
      <c r="ALE13" s="102"/>
      <c r="ALF13" s="102"/>
      <c r="ALG13" s="102"/>
      <c r="ALH13" s="102"/>
      <c r="ALI13" s="102"/>
      <c r="ALJ13" s="102"/>
      <c r="ALK13" s="102"/>
      <c r="ALL13" s="102"/>
      <c r="ALM13" s="102"/>
      <c r="ALN13" s="102"/>
      <c r="ALO13" s="102"/>
      <c r="ALP13" s="102"/>
      <c r="ALQ13" s="102"/>
      <c r="ALR13" s="102"/>
      <c r="ALS13" s="102"/>
      <c r="ALT13" s="102"/>
      <c r="ALU13" s="102"/>
      <c r="ALV13" s="102"/>
      <c r="ALW13" s="102"/>
      <c r="ALX13" s="102"/>
      <c r="ALY13" s="102"/>
      <c r="ALZ13" s="102"/>
      <c r="AMA13" s="102"/>
      <c r="AMB13" s="102"/>
      <c r="AMC13" s="102"/>
      <c r="AMD13" s="102"/>
      <c r="AME13" s="102"/>
      <c r="AMF13" s="102"/>
      <c r="AMG13" s="102"/>
      <c r="AMH13" s="102"/>
      <c r="AMI13" s="102"/>
      <c r="AMJ13" s="102"/>
      <c r="AMK13" s="102"/>
      <c r="AML13" s="102"/>
      <c r="AMM13" s="102"/>
      <c r="AMN13" s="102"/>
      <c r="AMO13" s="102"/>
      <c r="AMP13" s="102"/>
      <c r="AMQ13" s="102"/>
      <c r="AMR13" s="102"/>
      <c r="AMS13" s="102"/>
      <c r="AMT13" s="102"/>
      <c r="AMU13" s="102"/>
      <c r="AMV13" s="102"/>
      <c r="AMW13" s="102"/>
      <c r="AMX13" s="102"/>
      <c r="AMY13" s="102"/>
      <c r="AMZ13" s="102"/>
      <c r="ANA13" s="102"/>
      <c r="ANB13" s="102"/>
      <c r="ANC13" s="102"/>
      <c r="AND13" s="102"/>
      <c r="ANE13" s="102"/>
      <c r="ANF13" s="102"/>
      <c r="ANG13" s="102"/>
      <c r="ANH13" s="102"/>
      <c r="ANI13" s="102"/>
      <c r="ANJ13" s="102"/>
      <c r="ANK13" s="102"/>
      <c r="ANL13" s="102"/>
      <c r="ANM13" s="102"/>
      <c r="ANN13" s="102"/>
      <c r="ANO13" s="102"/>
      <c r="ANP13" s="102"/>
      <c r="ANQ13" s="102"/>
      <c r="ANR13" s="102"/>
      <c r="ANS13" s="102"/>
      <c r="ANT13" s="102"/>
      <c r="ANU13" s="102"/>
      <c r="ANV13" s="102"/>
      <c r="ANW13" s="102"/>
      <c r="ANX13" s="102"/>
      <c r="ANY13" s="102"/>
      <c r="ANZ13" s="102"/>
      <c r="AOA13" s="102"/>
      <c r="AOB13" s="102"/>
      <c r="AOC13" s="102"/>
      <c r="AOD13" s="102"/>
      <c r="AOE13" s="102"/>
      <c r="AOF13" s="102"/>
      <c r="AOG13" s="102"/>
      <c r="AOH13" s="102"/>
      <c r="AOI13" s="102"/>
      <c r="AOJ13" s="102"/>
      <c r="AOK13" s="102"/>
      <c r="AOL13" s="102"/>
      <c r="AOM13" s="102"/>
      <c r="AON13" s="102"/>
      <c r="AOO13" s="102"/>
      <c r="AOP13" s="102"/>
      <c r="AOQ13" s="102"/>
      <c r="AOR13" s="102"/>
      <c r="AOS13" s="102"/>
      <c r="AOT13" s="102"/>
      <c r="AOU13" s="102"/>
      <c r="AOV13" s="102"/>
      <c r="AOW13" s="102"/>
      <c r="AOX13" s="102"/>
      <c r="AOY13" s="102"/>
      <c r="AOZ13" s="102"/>
      <c r="APA13" s="102"/>
      <c r="APB13" s="102"/>
      <c r="APC13" s="102"/>
      <c r="APD13" s="102"/>
      <c r="APE13" s="102"/>
      <c r="APF13" s="102"/>
      <c r="APG13" s="102"/>
      <c r="APH13" s="102"/>
      <c r="API13" s="102"/>
      <c r="APJ13" s="102"/>
      <c r="APK13" s="102"/>
      <c r="APL13" s="102"/>
      <c r="APM13" s="102"/>
      <c r="APN13" s="102"/>
      <c r="APO13" s="102"/>
      <c r="APP13" s="102"/>
      <c r="APQ13" s="102"/>
      <c r="APR13" s="102"/>
      <c r="APS13" s="102"/>
      <c r="APT13" s="102"/>
      <c r="APU13" s="102"/>
      <c r="APV13" s="102"/>
      <c r="APW13" s="102"/>
      <c r="APX13" s="102"/>
      <c r="APY13" s="102"/>
      <c r="APZ13" s="102"/>
      <c r="AQA13" s="102"/>
      <c r="AQB13" s="102"/>
      <c r="AQC13" s="102"/>
      <c r="AQD13" s="102"/>
      <c r="AQE13" s="102"/>
      <c r="AQF13" s="102"/>
      <c r="AQG13" s="102"/>
      <c r="AQH13" s="102"/>
      <c r="AQI13" s="102"/>
      <c r="AQJ13" s="102"/>
      <c r="AQK13" s="102"/>
      <c r="AQL13" s="102"/>
      <c r="AQM13" s="102"/>
      <c r="AQN13" s="102"/>
      <c r="AQO13" s="102"/>
      <c r="AQP13" s="102"/>
      <c r="AQQ13" s="102"/>
      <c r="AQR13" s="102"/>
      <c r="AQS13" s="102"/>
      <c r="AQT13" s="102"/>
      <c r="AQU13" s="102"/>
      <c r="AQV13" s="102"/>
      <c r="AQW13" s="102"/>
      <c r="AQX13" s="102"/>
      <c r="AQY13" s="102"/>
      <c r="AQZ13" s="102"/>
      <c r="ARA13" s="102"/>
      <c r="ARB13" s="102"/>
      <c r="ARC13" s="102"/>
      <c r="ARD13" s="102"/>
      <c r="ARE13" s="102"/>
      <c r="ARF13" s="102"/>
      <c r="ARG13" s="102"/>
      <c r="ARH13" s="102"/>
      <c r="ARI13" s="102"/>
      <c r="ARJ13" s="102"/>
      <c r="ARK13" s="102"/>
      <c r="ARL13" s="102"/>
      <c r="ARM13" s="102"/>
      <c r="ARN13" s="102"/>
      <c r="ARO13" s="102"/>
      <c r="ARP13" s="102"/>
      <c r="ARQ13" s="102"/>
      <c r="ARR13" s="102"/>
      <c r="ARS13" s="102"/>
      <c r="ART13" s="102"/>
      <c r="ARU13" s="102"/>
      <c r="ARV13" s="102"/>
      <c r="ARW13" s="102"/>
      <c r="ARX13" s="102"/>
      <c r="ARY13" s="102"/>
      <c r="ARZ13" s="102"/>
      <c r="ASA13" s="102"/>
      <c r="ASB13" s="102"/>
      <c r="ASC13" s="102"/>
      <c r="ASD13" s="102"/>
      <c r="ASE13" s="102"/>
      <c r="ASF13" s="102"/>
      <c r="ASG13" s="102"/>
      <c r="ASH13" s="102"/>
      <c r="ASI13" s="102"/>
      <c r="ASJ13" s="102"/>
      <c r="ASK13" s="102"/>
      <c r="ASL13" s="102"/>
      <c r="ASM13" s="102"/>
      <c r="ASN13" s="102"/>
      <c r="ASO13" s="102"/>
      <c r="ASP13" s="102"/>
      <c r="ASQ13" s="102"/>
      <c r="ASR13" s="102"/>
      <c r="ASS13" s="102"/>
      <c r="AST13" s="102"/>
      <c r="ASU13" s="102"/>
      <c r="ASV13" s="102"/>
      <c r="ASW13" s="102"/>
      <c r="ASX13" s="102"/>
      <c r="ASY13" s="102"/>
      <c r="ASZ13" s="102"/>
      <c r="ATA13" s="102"/>
      <c r="ATB13" s="102"/>
      <c r="ATC13" s="102"/>
      <c r="ATD13" s="102"/>
      <c r="ATE13" s="102"/>
      <c r="ATF13" s="102"/>
      <c r="ATG13" s="102"/>
      <c r="ATH13" s="102"/>
      <c r="ATI13" s="102"/>
      <c r="ATJ13" s="102"/>
      <c r="ATK13" s="102"/>
      <c r="ATL13" s="102"/>
      <c r="ATM13" s="102"/>
      <c r="ATN13" s="102"/>
      <c r="ATO13" s="102"/>
      <c r="ATP13" s="102"/>
      <c r="ATQ13" s="102"/>
      <c r="ATR13" s="102"/>
      <c r="ATS13" s="102"/>
      <c r="ATT13" s="102"/>
      <c r="ATU13" s="102"/>
      <c r="ATV13" s="102"/>
      <c r="ATW13" s="102"/>
      <c r="ATX13" s="102"/>
      <c r="ATY13" s="102"/>
      <c r="ATZ13" s="102"/>
      <c r="AUA13" s="102"/>
      <c r="AUB13" s="102"/>
      <c r="AUC13" s="102"/>
      <c r="AUD13" s="102"/>
      <c r="AUE13" s="102"/>
      <c r="AUF13" s="102"/>
      <c r="AUG13" s="102"/>
      <c r="AUH13" s="102"/>
      <c r="AUI13" s="102"/>
      <c r="AUJ13" s="102"/>
      <c r="AUK13" s="102"/>
      <c r="AUL13" s="102"/>
      <c r="AUM13" s="102"/>
      <c r="AUN13" s="102"/>
      <c r="AUO13" s="102"/>
      <c r="AUP13" s="102"/>
      <c r="AUQ13" s="102"/>
      <c r="AUR13" s="102"/>
      <c r="AUS13" s="102"/>
      <c r="AUT13" s="102"/>
      <c r="AUU13" s="102"/>
      <c r="AUV13" s="102"/>
      <c r="AUW13" s="102"/>
      <c r="AUX13" s="102"/>
      <c r="AUY13" s="102"/>
      <c r="AUZ13" s="102"/>
      <c r="AVA13" s="102"/>
      <c r="AVB13" s="102"/>
      <c r="AVC13" s="102"/>
      <c r="AVD13" s="102"/>
      <c r="AVE13" s="102"/>
      <c r="AVF13" s="102"/>
      <c r="AVG13" s="102"/>
      <c r="AVH13" s="102"/>
      <c r="AVI13" s="102"/>
      <c r="AVJ13" s="102"/>
      <c r="AVK13" s="102"/>
      <c r="AVL13" s="102"/>
      <c r="AVM13" s="102"/>
      <c r="AVN13" s="102"/>
      <c r="AVO13" s="102"/>
      <c r="AVP13" s="102"/>
      <c r="AVQ13" s="102"/>
      <c r="AVR13" s="102"/>
      <c r="AVS13" s="102"/>
      <c r="AVT13" s="102"/>
      <c r="AVU13" s="102"/>
      <c r="AVV13" s="102"/>
      <c r="AVW13" s="102"/>
      <c r="AVX13" s="102"/>
      <c r="AVY13" s="102"/>
      <c r="AVZ13" s="102"/>
      <c r="AWA13" s="102"/>
      <c r="AWB13" s="102"/>
      <c r="AWC13" s="102"/>
      <c r="AWD13" s="102"/>
      <c r="AWE13" s="102"/>
      <c r="AWF13" s="102"/>
      <c r="AWG13" s="102"/>
      <c r="AWH13" s="102"/>
      <c r="AWI13" s="102"/>
      <c r="AWJ13" s="102"/>
      <c r="AWK13" s="102"/>
      <c r="AWL13" s="102"/>
      <c r="AWM13" s="102"/>
      <c r="AWN13" s="102"/>
      <c r="AWO13" s="102"/>
      <c r="AWP13" s="102"/>
      <c r="AWQ13" s="102"/>
      <c r="AWR13" s="102"/>
      <c r="AWS13" s="102"/>
      <c r="AWT13" s="102"/>
      <c r="AWU13" s="102"/>
      <c r="AWV13" s="102"/>
      <c r="AWW13" s="102"/>
      <c r="AWX13" s="102"/>
      <c r="AWY13" s="102"/>
      <c r="AWZ13" s="102"/>
      <c r="AXA13" s="102"/>
      <c r="AXB13" s="102"/>
      <c r="AXC13" s="102"/>
      <c r="AXD13" s="102"/>
      <c r="AXE13" s="102"/>
      <c r="AXF13" s="102"/>
      <c r="AXG13" s="102"/>
      <c r="AXH13" s="102"/>
      <c r="AXI13" s="102"/>
      <c r="AXJ13" s="102"/>
      <c r="AXK13" s="102"/>
      <c r="AXL13" s="102"/>
      <c r="AXM13" s="102"/>
      <c r="AXN13" s="102"/>
      <c r="AXO13" s="102"/>
      <c r="AXP13" s="102"/>
      <c r="AXQ13" s="102"/>
      <c r="AXR13" s="102"/>
      <c r="AXS13" s="102"/>
      <c r="AXT13" s="102"/>
      <c r="AXU13" s="102"/>
      <c r="AXV13" s="102"/>
      <c r="AXW13" s="102"/>
      <c r="AXX13" s="102"/>
      <c r="AXY13" s="102"/>
      <c r="AXZ13" s="102"/>
      <c r="AYA13" s="102"/>
      <c r="AYB13" s="102"/>
      <c r="AYC13" s="102"/>
      <c r="AYD13" s="102"/>
      <c r="AYE13" s="102"/>
      <c r="AYF13" s="102"/>
      <c r="AYG13" s="102"/>
      <c r="AYH13" s="102"/>
      <c r="AYI13" s="102"/>
      <c r="AYJ13" s="102"/>
      <c r="AYK13" s="102"/>
      <c r="AYL13" s="102"/>
      <c r="AYM13" s="102"/>
      <c r="AYN13" s="102"/>
      <c r="AYO13" s="102"/>
      <c r="AYP13" s="102"/>
      <c r="AYQ13" s="102"/>
      <c r="AYR13" s="102"/>
      <c r="AYS13" s="102"/>
      <c r="AYT13" s="102"/>
      <c r="AYU13" s="102"/>
      <c r="AYV13" s="102"/>
      <c r="AYW13" s="102"/>
      <c r="AYX13" s="102"/>
      <c r="AYY13" s="102"/>
      <c r="AYZ13" s="102"/>
      <c r="AZA13" s="102"/>
      <c r="AZB13" s="102"/>
      <c r="AZC13" s="102"/>
      <c r="AZD13" s="102"/>
      <c r="AZE13" s="102"/>
      <c r="AZF13" s="102"/>
      <c r="AZG13" s="102"/>
      <c r="AZH13" s="102"/>
      <c r="AZI13" s="102"/>
      <c r="AZJ13" s="102"/>
      <c r="AZK13" s="102"/>
      <c r="AZL13" s="102"/>
      <c r="AZM13" s="102"/>
      <c r="AZN13" s="102"/>
      <c r="AZO13" s="102"/>
      <c r="AZP13" s="102"/>
      <c r="AZQ13" s="102"/>
      <c r="AZR13" s="102"/>
      <c r="AZS13" s="102"/>
      <c r="AZT13" s="102"/>
      <c r="AZU13" s="102"/>
      <c r="AZV13" s="102"/>
      <c r="AZW13" s="102"/>
      <c r="AZX13" s="102"/>
      <c r="AZY13" s="102"/>
      <c r="AZZ13" s="102"/>
      <c r="BAA13" s="102"/>
      <c r="BAB13" s="102"/>
      <c r="BAC13" s="102"/>
      <c r="BAD13" s="102"/>
      <c r="BAE13" s="102"/>
      <c r="BAF13" s="102"/>
      <c r="BAG13" s="102"/>
      <c r="BAH13" s="102"/>
      <c r="BAI13" s="102"/>
      <c r="BAJ13" s="102"/>
      <c r="BAK13" s="102"/>
      <c r="BAL13" s="102"/>
      <c r="BAM13" s="102"/>
      <c r="BAN13" s="102"/>
      <c r="BAO13" s="102"/>
      <c r="BAP13" s="102"/>
      <c r="BAQ13" s="102"/>
      <c r="BAR13" s="102"/>
      <c r="BAS13" s="102"/>
      <c r="BAT13" s="102"/>
      <c r="BAU13" s="102"/>
      <c r="BAV13" s="102"/>
      <c r="BAW13" s="102"/>
      <c r="BAX13" s="102"/>
      <c r="BAY13" s="102"/>
      <c r="BAZ13" s="102"/>
      <c r="BBA13" s="102"/>
      <c r="BBB13" s="102"/>
      <c r="BBC13" s="102"/>
      <c r="BBD13" s="102"/>
      <c r="BBE13" s="102"/>
      <c r="BBF13" s="102"/>
      <c r="BBG13" s="102"/>
      <c r="BBH13" s="102"/>
      <c r="BBI13" s="102"/>
      <c r="BBJ13" s="102"/>
      <c r="BBK13" s="102"/>
      <c r="BBL13" s="102"/>
      <c r="BBM13" s="102"/>
      <c r="BBN13" s="102"/>
      <c r="BBO13" s="102"/>
      <c r="BBP13" s="102"/>
      <c r="BBQ13" s="102"/>
      <c r="BBR13" s="102"/>
      <c r="BBS13" s="102"/>
      <c r="BBT13" s="102"/>
      <c r="BBU13" s="102"/>
      <c r="BBV13" s="102"/>
      <c r="BBW13" s="102"/>
      <c r="BBX13" s="102"/>
      <c r="BBY13" s="102"/>
      <c r="BBZ13" s="102"/>
      <c r="BCA13" s="102"/>
      <c r="BCB13" s="102"/>
      <c r="BCC13" s="102"/>
      <c r="BCD13" s="102"/>
      <c r="BCE13" s="102"/>
      <c r="BCF13" s="102"/>
      <c r="BCG13" s="102"/>
      <c r="BCH13" s="102"/>
      <c r="BCI13" s="102"/>
      <c r="BCJ13" s="102"/>
      <c r="BCK13" s="102"/>
      <c r="BCL13" s="102"/>
      <c r="BCM13" s="102"/>
      <c r="BCN13" s="102"/>
      <c r="BCO13" s="102"/>
      <c r="BCP13" s="102"/>
      <c r="BCQ13" s="102"/>
      <c r="BCR13" s="102"/>
      <c r="BCS13" s="102"/>
      <c r="BCT13" s="102"/>
      <c r="BCU13" s="102"/>
      <c r="BCV13" s="102"/>
      <c r="BCW13" s="102"/>
      <c r="BCX13" s="102"/>
      <c r="BCY13" s="102"/>
      <c r="BCZ13" s="102"/>
      <c r="BDA13" s="102"/>
      <c r="BDB13" s="102"/>
      <c r="BDC13" s="102"/>
      <c r="BDD13" s="102"/>
      <c r="BDE13" s="102"/>
      <c r="BDF13" s="102"/>
      <c r="BDG13" s="102"/>
      <c r="BDH13" s="102"/>
      <c r="BDI13" s="102"/>
      <c r="BDJ13" s="102"/>
      <c r="BDK13" s="102"/>
      <c r="BDL13" s="102"/>
      <c r="BDM13" s="102"/>
      <c r="BDN13" s="102"/>
      <c r="BDO13" s="102"/>
      <c r="BDP13" s="102"/>
      <c r="BDQ13" s="102"/>
      <c r="BDR13" s="102"/>
      <c r="BDS13" s="102"/>
      <c r="BDT13" s="102"/>
      <c r="BDU13" s="102"/>
      <c r="BDV13" s="102"/>
      <c r="BDW13" s="102"/>
      <c r="BDX13" s="102"/>
      <c r="BDY13" s="102"/>
      <c r="BDZ13" s="102"/>
      <c r="BEA13" s="102"/>
      <c r="BEB13" s="102"/>
      <c r="BEC13" s="102"/>
      <c r="BED13" s="102"/>
      <c r="BEE13" s="102"/>
      <c r="BEF13" s="102"/>
      <c r="BEG13" s="102"/>
      <c r="BEH13" s="102"/>
      <c r="BEI13" s="102"/>
      <c r="BEJ13" s="102"/>
      <c r="BEK13" s="102"/>
      <c r="BEL13" s="102"/>
      <c r="BEM13" s="102"/>
      <c r="BEN13" s="102"/>
      <c r="BEO13" s="102"/>
      <c r="BEP13" s="102"/>
      <c r="BEQ13" s="102"/>
      <c r="BER13" s="102"/>
      <c r="BES13" s="102"/>
      <c r="BET13" s="102"/>
      <c r="BEU13" s="102"/>
      <c r="BEV13" s="102"/>
      <c r="BEW13" s="102"/>
      <c r="BEX13" s="102"/>
      <c r="BEY13" s="102"/>
      <c r="BEZ13" s="102"/>
      <c r="BFA13" s="102"/>
      <c r="BFB13" s="102"/>
      <c r="BFC13" s="102"/>
      <c r="BFD13" s="102"/>
      <c r="BFE13" s="102"/>
      <c r="BFF13" s="102"/>
      <c r="BFG13" s="102"/>
      <c r="BFH13" s="102"/>
      <c r="BFI13" s="102"/>
      <c r="BFJ13" s="102"/>
      <c r="BFK13" s="102"/>
      <c r="BFL13" s="102"/>
      <c r="BFM13" s="102"/>
      <c r="BFN13" s="102"/>
      <c r="BFO13" s="102"/>
      <c r="BFP13" s="102"/>
      <c r="BFQ13" s="102"/>
      <c r="BFR13" s="102"/>
      <c r="BFS13" s="102"/>
      <c r="BFT13" s="102"/>
      <c r="BFU13" s="102"/>
      <c r="BFV13" s="102"/>
      <c r="BFW13" s="102"/>
      <c r="BFX13" s="102"/>
      <c r="BFY13" s="102"/>
      <c r="BFZ13" s="102"/>
      <c r="BGA13" s="102"/>
      <c r="BGB13" s="102"/>
      <c r="BGC13" s="102"/>
      <c r="BGD13" s="102"/>
      <c r="BGE13" s="102"/>
      <c r="BGF13" s="102"/>
      <c r="BGG13" s="102"/>
      <c r="BGH13" s="102"/>
      <c r="BGI13" s="102"/>
      <c r="BGJ13" s="102"/>
      <c r="BGK13" s="102"/>
      <c r="BGL13" s="102"/>
      <c r="BGM13" s="102"/>
      <c r="BGN13" s="102"/>
      <c r="BGO13" s="102"/>
      <c r="BGP13" s="102"/>
      <c r="BGQ13" s="102"/>
      <c r="BGR13" s="102"/>
      <c r="BGS13" s="102"/>
      <c r="BGT13" s="102"/>
      <c r="BGU13" s="102"/>
      <c r="BGV13" s="102"/>
      <c r="BGW13" s="102"/>
      <c r="BGX13" s="102"/>
      <c r="BGY13" s="102"/>
      <c r="BGZ13" s="102"/>
      <c r="BHA13" s="102"/>
      <c r="BHB13" s="102"/>
      <c r="BHC13" s="102"/>
      <c r="BHD13" s="102"/>
      <c r="BHE13" s="102"/>
      <c r="BHF13" s="102"/>
      <c r="BHG13" s="102"/>
      <c r="BHH13" s="102"/>
      <c r="BHI13" s="102"/>
      <c r="BHJ13" s="102"/>
      <c r="BHK13" s="102"/>
      <c r="BHL13" s="102"/>
      <c r="BHM13" s="102"/>
      <c r="BHN13" s="102"/>
      <c r="BHO13" s="102"/>
      <c r="BHP13" s="102"/>
      <c r="BHQ13" s="102"/>
      <c r="BHR13" s="102"/>
      <c r="BHS13" s="102"/>
      <c r="BHT13" s="102"/>
      <c r="BHU13" s="102"/>
      <c r="BHV13" s="102"/>
      <c r="BHW13" s="102"/>
      <c r="BHX13" s="102"/>
      <c r="BHY13" s="102"/>
      <c r="BHZ13" s="102"/>
      <c r="BIA13" s="102"/>
      <c r="BIB13" s="102"/>
      <c r="BIC13" s="102"/>
      <c r="BID13" s="102"/>
      <c r="BIE13" s="102"/>
      <c r="BIF13" s="102"/>
      <c r="BIG13" s="102"/>
      <c r="BIH13" s="102"/>
      <c r="BII13" s="102"/>
      <c r="BIJ13" s="102"/>
      <c r="BIK13" s="102"/>
      <c r="BIL13" s="102"/>
      <c r="BIM13" s="102"/>
      <c r="BIN13" s="102"/>
      <c r="BIO13" s="102"/>
      <c r="BIP13" s="102"/>
      <c r="BIQ13" s="102"/>
      <c r="BIR13" s="102"/>
      <c r="BIS13" s="102"/>
      <c r="BIT13" s="102"/>
      <c r="BIU13" s="102"/>
      <c r="BIV13" s="102"/>
      <c r="BIW13" s="102"/>
      <c r="BIX13" s="102"/>
      <c r="BIY13" s="102"/>
      <c r="BIZ13" s="102"/>
      <c r="BJA13" s="102"/>
      <c r="BJB13" s="102"/>
      <c r="BJC13" s="102"/>
      <c r="BJD13" s="102"/>
      <c r="BJE13" s="102"/>
      <c r="BJF13" s="102"/>
      <c r="BJG13" s="102"/>
      <c r="BJH13" s="102"/>
      <c r="BJI13" s="102"/>
      <c r="BJJ13" s="102"/>
      <c r="BJK13" s="102"/>
      <c r="BJL13" s="102"/>
      <c r="BJM13" s="102"/>
      <c r="BJN13" s="102"/>
      <c r="BJO13" s="102"/>
      <c r="BJP13" s="102"/>
      <c r="BJQ13" s="102"/>
      <c r="BJR13" s="102"/>
      <c r="BJS13" s="102"/>
      <c r="BJT13" s="102"/>
      <c r="BJU13" s="102"/>
      <c r="BJV13" s="102"/>
      <c r="BJW13" s="102"/>
      <c r="BJX13" s="102"/>
      <c r="BJY13" s="102"/>
      <c r="BJZ13" s="102"/>
      <c r="BKA13" s="102"/>
      <c r="BKB13" s="102"/>
      <c r="BKC13" s="102"/>
      <c r="BKD13" s="102"/>
      <c r="BKE13" s="102"/>
      <c r="BKF13" s="102"/>
      <c r="BKG13" s="102"/>
      <c r="BKH13" s="102"/>
      <c r="BKI13" s="102"/>
      <c r="BKJ13" s="102"/>
      <c r="BKK13" s="102"/>
      <c r="BKL13" s="102"/>
      <c r="BKM13" s="102"/>
      <c r="BKN13" s="102"/>
      <c r="BKO13" s="102"/>
      <c r="BKP13" s="102"/>
      <c r="BKQ13" s="102"/>
      <c r="BKR13" s="102"/>
      <c r="BKS13" s="102"/>
      <c r="BKT13" s="102"/>
      <c r="BKU13" s="102"/>
      <c r="BKV13" s="102"/>
      <c r="BKW13" s="102"/>
      <c r="BKX13" s="102"/>
      <c r="BKY13" s="102"/>
      <c r="BKZ13" s="102"/>
      <c r="BLA13" s="102"/>
      <c r="BLB13" s="102"/>
      <c r="BLC13" s="102"/>
      <c r="BLD13" s="102"/>
      <c r="BLE13" s="102"/>
      <c r="BLF13" s="102"/>
      <c r="BLG13" s="102"/>
      <c r="BLH13" s="102"/>
      <c r="BLI13" s="102"/>
      <c r="BLJ13" s="102"/>
      <c r="BLK13" s="102"/>
      <c r="BLL13" s="102"/>
      <c r="BLM13" s="102"/>
      <c r="BLN13" s="102"/>
      <c r="BLO13" s="102"/>
      <c r="BLP13" s="102"/>
      <c r="BLQ13" s="102"/>
      <c r="BLR13" s="102"/>
      <c r="BLS13" s="102"/>
      <c r="BLT13" s="102"/>
      <c r="BLU13" s="102"/>
      <c r="BLV13" s="102"/>
      <c r="BLW13" s="102"/>
      <c r="BLX13" s="102"/>
      <c r="BLY13" s="102"/>
      <c r="BLZ13" s="102"/>
      <c r="BMA13" s="102"/>
      <c r="BMB13" s="102"/>
      <c r="BMC13" s="102"/>
      <c r="BMD13" s="102"/>
      <c r="BME13" s="102"/>
      <c r="BMF13" s="102"/>
      <c r="BMG13" s="102"/>
      <c r="BMH13" s="102"/>
      <c r="BMI13" s="102"/>
      <c r="BMJ13" s="102"/>
      <c r="BMK13" s="102"/>
      <c r="BML13" s="102"/>
      <c r="BMM13" s="102"/>
      <c r="BMN13" s="102"/>
      <c r="BMO13" s="102"/>
      <c r="BMP13" s="102"/>
      <c r="BMQ13" s="102"/>
      <c r="BMR13" s="102"/>
      <c r="BMS13" s="102"/>
      <c r="BMT13" s="102"/>
      <c r="BMU13" s="102"/>
      <c r="BMV13" s="102"/>
      <c r="BMW13" s="102"/>
      <c r="BMX13" s="102"/>
      <c r="BMY13" s="102"/>
      <c r="BMZ13" s="102"/>
      <c r="BNA13" s="102"/>
      <c r="BNB13" s="102"/>
      <c r="BNC13" s="102"/>
      <c r="BND13" s="102"/>
      <c r="BNE13" s="102"/>
      <c r="BNF13" s="102"/>
      <c r="BNG13" s="102"/>
      <c r="BNH13" s="102"/>
      <c r="BNI13" s="102"/>
      <c r="BNJ13" s="102"/>
      <c r="BNK13" s="102"/>
      <c r="BNL13" s="102"/>
      <c r="BNM13" s="102"/>
      <c r="BNN13" s="102"/>
      <c r="BNO13" s="102"/>
      <c r="BNP13" s="102"/>
      <c r="BNQ13" s="102"/>
      <c r="BNR13" s="102"/>
      <c r="BNS13" s="102"/>
      <c r="BNT13" s="102"/>
      <c r="BNU13" s="102"/>
      <c r="BNV13" s="102"/>
      <c r="BNW13" s="102"/>
      <c r="BNX13" s="102"/>
      <c r="BNY13" s="102"/>
      <c r="BNZ13" s="102"/>
      <c r="BOA13" s="102"/>
      <c r="BOB13" s="102"/>
      <c r="BOC13" s="102"/>
      <c r="BOD13" s="102"/>
      <c r="BOE13" s="102"/>
      <c r="BOF13" s="102"/>
      <c r="BOG13" s="102"/>
      <c r="BOH13" s="102"/>
      <c r="BOI13" s="102"/>
      <c r="BOJ13" s="102"/>
      <c r="BOK13" s="102"/>
      <c r="BOL13" s="102"/>
      <c r="BOM13" s="102"/>
      <c r="BON13" s="102"/>
      <c r="BOO13" s="102"/>
      <c r="BOP13" s="102"/>
      <c r="BOQ13" s="102"/>
      <c r="BOR13" s="102"/>
      <c r="BOS13" s="102"/>
      <c r="BOT13" s="102"/>
      <c r="BOU13" s="102"/>
      <c r="BOV13" s="102"/>
      <c r="BOW13" s="102"/>
      <c r="BOX13" s="102"/>
      <c r="BOY13" s="102"/>
      <c r="BOZ13" s="102"/>
      <c r="BPA13" s="102"/>
      <c r="BPB13" s="102"/>
      <c r="BPC13" s="102"/>
      <c r="BPD13" s="102"/>
      <c r="BPE13" s="102"/>
      <c r="BPF13" s="102"/>
      <c r="BPG13" s="102"/>
      <c r="BPH13" s="102"/>
      <c r="BPI13" s="102"/>
      <c r="BPJ13" s="102"/>
      <c r="BPK13" s="102"/>
      <c r="BPL13" s="102"/>
      <c r="BPM13" s="102"/>
      <c r="BPN13" s="102"/>
      <c r="BPO13" s="102"/>
      <c r="BPP13" s="102"/>
      <c r="BPQ13" s="102"/>
      <c r="BPR13" s="102"/>
      <c r="BPS13" s="102"/>
      <c r="BPT13" s="102"/>
      <c r="BPU13" s="102"/>
      <c r="BPV13" s="102"/>
      <c r="BPW13" s="102"/>
      <c r="BPX13" s="102"/>
      <c r="BPY13" s="102"/>
      <c r="BPZ13" s="102"/>
      <c r="BQA13" s="102"/>
      <c r="BQB13" s="102"/>
      <c r="BQC13" s="102"/>
      <c r="BQD13" s="102"/>
      <c r="BQE13" s="102"/>
      <c r="BQF13" s="102"/>
      <c r="BQG13" s="102"/>
      <c r="BQH13" s="102"/>
      <c r="BQI13" s="102"/>
      <c r="BQJ13" s="102"/>
      <c r="BQK13" s="102"/>
      <c r="BQL13" s="102"/>
      <c r="BQM13" s="102"/>
      <c r="BQN13" s="102"/>
      <c r="BQO13" s="102"/>
      <c r="BQP13" s="102"/>
      <c r="BQQ13" s="102"/>
      <c r="BQR13" s="102"/>
      <c r="BQS13" s="102"/>
      <c r="BQT13" s="102"/>
      <c r="BQU13" s="102"/>
      <c r="BQV13" s="102"/>
      <c r="BQW13" s="102"/>
      <c r="BQX13" s="102"/>
      <c r="BQY13" s="102"/>
      <c r="BQZ13" s="102"/>
      <c r="BRA13" s="102"/>
      <c r="BRB13" s="102"/>
      <c r="BRC13" s="102"/>
      <c r="BRD13" s="102"/>
      <c r="BRE13" s="102"/>
      <c r="BRF13" s="102"/>
      <c r="BRG13" s="102"/>
      <c r="BRH13" s="102"/>
      <c r="BRI13" s="102"/>
      <c r="BRJ13" s="102"/>
      <c r="BRK13" s="102"/>
      <c r="BRL13" s="102"/>
      <c r="BRM13" s="102"/>
      <c r="BRN13" s="102"/>
      <c r="BRO13" s="102"/>
      <c r="BRP13" s="102"/>
      <c r="BRQ13" s="102"/>
      <c r="BRR13" s="102"/>
      <c r="BRS13" s="102"/>
      <c r="BRT13" s="102"/>
      <c r="BRU13" s="102"/>
      <c r="BRV13" s="102"/>
      <c r="BRW13" s="102"/>
      <c r="BRX13" s="102"/>
      <c r="BRY13" s="102"/>
      <c r="BRZ13" s="102"/>
      <c r="BSA13" s="102"/>
      <c r="BSB13" s="102"/>
      <c r="BSC13" s="102"/>
      <c r="BSD13" s="102"/>
      <c r="BSE13" s="102"/>
      <c r="BSF13" s="102"/>
      <c r="BSG13" s="102"/>
      <c r="BSH13" s="102"/>
      <c r="BSI13" s="102"/>
      <c r="BSJ13" s="102"/>
      <c r="BSK13" s="102"/>
      <c r="BSL13" s="102"/>
      <c r="BSM13" s="102"/>
      <c r="BSN13" s="102"/>
      <c r="BSO13" s="102"/>
      <c r="BSP13" s="102"/>
      <c r="BSQ13" s="102"/>
      <c r="BSR13" s="102"/>
      <c r="BSS13" s="102"/>
      <c r="BST13" s="102"/>
      <c r="BSU13" s="102"/>
      <c r="BSV13" s="102"/>
      <c r="BSW13" s="102"/>
      <c r="BSX13" s="102"/>
      <c r="BSY13" s="102"/>
      <c r="BSZ13" s="102"/>
      <c r="BTA13" s="102"/>
      <c r="BTB13" s="102"/>
      <c r="BTC13" s="102"/>
      <c r="BTD13" s="102"/>
      <c r="BTE13" s="102"/>
      <c r="BTF13" s="102"/>
      <c r="BTG13" s="102"/>
      <c r="BTH13" s="102"/>
      <c r="BTI13" s="102"/>
      <c r="BTJ13" s="102"/>
      <c r="BTK13" s="102"/>
      <c r="BTL13" s="102"/>
      <c r="BTM13" s="102"/>
      <c r="BTN13" s="102"/>
      <c r="BTO13" s="102"/>
      <c r="BTP13" s="102"/>
      <c r="BTQ13" s="102"/>
      <c r="BTR13" s="102"/>
      <c r="BTS13" s="102"/>
      <c r="BTT13" s="102"/>
      <c r="BTU13" s="102"/>
      <c r="BTV13" s="102"/>
      <c r="BTW13" s="102"/>
      <c r="BTX13" s="102"/>
      <c r="BTY13" s="102"/>
      <c r="BTZ13" s="102"/>
      <c r="BUA13" s="102"/>
      <c r="BUB13" s="102"/>
      <c r="BUC13" s="102"/>
      <c r="BUD13" s="102"/>
      <c r="BUE13" s="102"/>
      <c r="BUF13" s="102"/>
      <c r="BUG13" s="102"/>
      <c r="BUH13" s="102"/>
      <c r="BUI13" s="102"/>
      <c r="BUJ13" s="102"/>
      <c r="BUK13" s="102"/>
      <c r="BUL13" s="102"/>
      <c r="BUM13" s="102"/>
      <c r="BUN13" s="102"/>
      <c r="BUO13" s="102"/>
      <c r="BUP13" s="102"/>
      <c r="BUQ13" s="102"/>
      <c r="BUR13" s="102"/>
      <c r="BUS13" s="102"/>
      <c r="BUT13" s="102"/>
      <c r="BUU13" s="102"/>
      <c r="BUV13" s="102"/>
      <c r="BUW13" s="102"/>
      <c r="BUX13" s="102"/>
      <c r="BUY13" s="102"/>
      <c r="BUZ13" s="102"/>
      <c r="BVA13" s="102"/>
      <c r="BVB13" s="102"/>
      <c r="BVC13" s="102"/>
      <c r="BVD13" s="102"/>
      <c r="BVE13" s="102"/>
      <c r="BVF13" s="102"/>
      <c r="BVG13" s="102"/>
      <c r="BVH13" s="102"/>
      <c r="BVI13" s="102"/>
      <c r="BVJ13" s="102"/>
      <c r="BVK13" s="102"/>
      <c r="BVL13" s="102"/>
      <c r="BVM13" s="102"/>
      <c r="BVN13" s="102"/>
      <c r="BVO13" s="102"/>
      <c r="BVP13" s="102"/>
      <c r="BVQ13" s="102"/>
      <c r="BVR13" s="102"/>
      <c r="BVS13" s="102"/>
      <c r="BVT13" s="102"/>
      <c r="BVU13" s="102"/>
      <c r="BVV13" s="102"/>
      <c r="BVW13" s="102"/>
      <c r="BVX13" s="102"/>
      <c r="BVY13" s="102"/>
      <c r="BVZ13" s="102"/>
      <c r="BWA13" s="102"/>
      <c r="BWB13" s="102"/>
      <c r="BWC13" s="102"/>
      <c r="BWD13" s="102"/>
      <c r="BWE13" s="102"/>
      <c r="BWF13" s="102"/>
      <c r="BWG13" s="102"/>
      <c r="BWH13" s="102"/>
      <c r="BWI13" s="102"/>
      <c r="BWJ13" s="102"/>
      <c r="BWK13" s="102"/>
      <c r="BWL13" s="102"/>
      <c r="BWM13" s="102"/>
      <c r="BWN13" s="102"/>
      <c r="BWO13" s="102"/>
      <c r="BWP13" s="102"/>
      <c r="BWQ13" s="102"/>
      <c r="BWR13" s="102"/>
      <c r="BWS13" s="102"/>
      <c r="BWT13" s="102"/>
      <c r="BWU13" s="102"/>
      <c r="BWV13" s="102"/>
      <c r="BWW13" s="102"/>
      <c r="BWX13" s="102"/>
      <c r="BWY13" s="102"/>
      <c r="BWZ13" s="102"/>
      <c r="BXA13" s="102"/>
      <c r="BXB13" s="102"/>
      <c r="BXC13" s="102"/>
      <c r="BXD13" s="102"/>
      <c r="BXE13" s="102"/>
      <c r="BXF13" s="102"/>
      <c r="BXG13" s="102"/>
      <c r="BXH13" s="102"/>
      <c r="BXI13" s="102"/>
      <c r="BXJ13" s="102"/>
      <c r="BXK13" s="102"/>
      <c r="BXL13" s="102"/>
      <c r="BXM13" s="102"/>
      <c r="BXN13" s="102"/>
      <c r="BXO13" s="102"/>
      <c r="BXP13" s="102"/>
      <c r="BXQ13" s="102"/>
      <c r="BXR13" s="102"/>
      <c r="BXS13" s="102"/>
      <c r="BXT13" s="102"/>
      <c r="BXU13" s="102"/>
      <c r="BXV13" s="102"/>
      <c r="BXW13" s="102"/>
      <c r="BXX13" s="102"/>
      <c r="BXY13" s="102"/>
      <c r="BXZ13" s="102"/>
      <c r="BYA13" s="102"/>
      <c r="BYB13" s="102"/>
      <c r="BYC13" s="102"/>
      <c r="BYD13" s="102"/>
      <c r="BYE13" s="102"/>
      <c r="BYF13" s="102"/>
      <c r="BYG13" s="102"/>
      <c r="BYH13" s="102"/>
      <c r="BYI13" s="102"/>
      <c r="BYJ13" s="102"/>
      <c r="BYK13" s="102"/>
      <c r="BYL13" s="102"/>
      <c r="BYM13" s="102"/>
      <c r="BYN13" s="102"/>
      <c r="BYO13" s="102"/>
      <c r="BYP13" s="102"/>
      <c r="BYQ13" s="102"/>
      <c r="BYR13" s="102"/>
      <c r="BYS13" s="102"/>
      <c r="BYT13" s="102"/>
      <c r="BYU13" s="102"/>
      <c r="BYV13" s="102"/>
      <c r="BYW13" s="102"/>
      <c r="BYX13" s="102"/>
      <c r="BYY13" s="102"/>
      <c r="BYZ13" s="102"/>
      <c r="BZA13" s="102"/>
      <c r="BZB13" s="102"/>
      <c r="BZC13" s="102"/>
      <c r="BZD13" s="102"/>
      <c r="BZE13" s="102"/>
      <c r="BZF13" s="102"/>
      <c r="BZG13" s="102"/>
      <c r="BZH13" s="102"/>
      <c r="BZI13" s="102"/>
      <c r="BZJ13" s="102"/>
      <c r="BZK13" s="102"/>
      <c r="BZL13" s="102"/>
      <c r="BZM13" s="102"/>
      <c r="BZN13" s="102"/>
      <c r="BZO13" s="102"/>
      <c r="BZP13" s="102"/>
      <c r="BZQ13" s="102"/>
      <c r="BZR13" s="102"/>
      <c r="BZS13" s="102"/>
      <c r="BZT13" s="102"/>
      <c r="BZU13" s="102"/>
      <c r="BZV13" s="102"/>
      <c r="BZW13" s="102"/>
      <c r="BZX13" s="102"/>
      <c r="BZY13" s="102"/>
      <c r="BZZ13" s="102"/>
      <c r="CAA13" s="102"/>
      <c r="CAB13" s="102"/>
      <c r="CAC13" s="102"/>
      <c r="CAD13" s="102"/>
      <c r="CAE13" s="102"/>
      <c r="CAF13" s="102"/>
      <c r="CAG13" s="102"/>
      <c r="CAH13" s="102"/>
      <c r="CAI13" s="102"/>
      <c r="CAJ13" s="102"/>
      <c r="CAK13" s="102"/>
      <c r="CAL13" s="102"/>
      <c r="CAM13" s="102"/>
      <c r="CAN13" s="102"/>
      <c r="CAO13" s="102"/>
      <c r="CAP13" s="102"/>
      <c r="CAQ13" s="102"/>
      <c r="CAR13" s="102"/>
      <c r="CAS13" s="102"/>
      <c r="CAT13" s="102"/>
      <c r="CAU13" s="102"/>
      <c r="CAV13" s="102"/>
      <c r="CAW13" s="102"/>
      <c r="CAX13" s="102"/>
      <c r="CAY13" s="102"/>
      <c r="CAZ13" s="102"/>
      <c r="CBA13" s="102"/>
      <c r="CBB13" s="102"/>
      <c r="CBC13" s="102"/>
      <c r="CBD13" s="102"/>
      <c r="CBE13" s="102"/>
      <c r="CBF13" s="102"/>
      <c r="CBG13" s="102"/>
      <c r="CBH13" s="102"/>
      <c r="CBI13" s="102"/>
      <c r="CBJ13" s="102"/>
      <c r="CBK13" s="102"/>
      <c r="CBL13" s="102"/>
      <c r="CBM13" s="102"/>
      <c r="CBN13" s="102"/>
      <c r="CBO13" s="102"/>
      <c r="CBP13" s="102"/>
      <c r="CBQ13" s="102"/>
      <c r="CBR13" s="102"/>
      <c r="CBS13" s="102"/>
      <c r="CBT13" s="102"/>
      <c r="CBU13" s="102"/>
      <c r="CBV13" s="102"/>
      <c r="CBW13" s="102"/>
      <c r="CBX13" s="102"/>
      <c r="CBY13" s="102"/>
      <c r="CBZ13" s="102"/>
      <c r="CCA13" s="102"/>
      <c r="CCB13" s="102"/>
      <c r="CCC13" s="102"/>
      <c r="CCD13" s="102"/>
      <c r="CCE13" s="102"/>
      <c r="CCF13" s="102"/>
      <c r="CCG13" s="102"/>
      <c r="CCH13" s="102"/>
      <c r="CCI13" s="102"/>
      <c r="CCJ13" s="102"/>
      <c r="CCK13" s="102"/>
      <c r="CCL13" s="102"/>
      <c r="CCM13" s="102"/>
      <c r="CCN13" s="102"/>
      <c r="CCO13" s="102"/>
      <c r="CCP13" s="102"/>
      <c r="CCQ13" s="102"/>
      <c r="CCR13" s="102"/>
      <c r="CCS13" s="102"/>
      <c r="CCT13" s="102"/>
      <c r="CCU13" s="102"/>
      <c r="CCV13" s="102"/>
      <c r="CCW13" s="102"/>
      <c r="CCX13" s="102"/>
      <c r="CCY13" s="102"/>
      <c r="CCZ13" s="102"/>
      <c r="CDA13" s="102"/>
      <c r="CDB13" s="102"/>
      <c r="CDC13" s="102"/>
      <c r="CDD13" s="102"/>
      <c r="CDE13" s="102"/>
      <c r="CDF13" s="102"/>
      <c r="CDG13" s="102"/>
      <c r="CDH13" s="102"/>
      <c r="CDI13" s="102"/>
      <c r="CDJ13" s="102"/>
      <c r="CDK13" s="102"/>
      <c r="CDL13" s="102"/>
      <c r="CDM13" s="102"/>
      <c r="CDN13" s="102"/>
      <c r="CDO13" s="102"/>
      <c r="CDP13" s="102"/>
      <c r="CDQ13" s="102"/>
      <c r="CDR13" s="102"/>
      <c r="CDS13" s="102"/>
      <c r="CDT13" s="102"/>
      <c r="CDU13" s="102"/>
      <c r="CDV13" s="102"/>
      <c r="CDW13" s="102"/>
      <c r="CDX13" s="102"/>
      <c r="CDY13" s="102"/>
      <c r="CDZ13" s="102"/>
      <c r="CEA13" s="102"/>
      <c r="CEB13" s="102"/>
      <c r="CEC13" s="102"/>
      <c r="CED13" s="102"/>
      <c r="CEE13" s="102"/>
      <c r="CEF13" s="102"/>
      <c r="CEG13" s="102"/>
      <c r="CEH13" s="102"/>
      <c r="CEI13" s="102"/>
      <c r="CEJ13" s="102"/>
      <c r="CEK13" s="102"/>
      <c r="CEL13" s="102"/>
      <c r="CEM13" s="102"/>
      <c r="CEN13" s="102"/>
      <c r="CEO13" s="102"/>
      <c r="CEP13" s="102"/>
      <c r="CEQ13" s="102"/>
      <c r="CER13" s="102"/>
      <c r="CES13" s="102"/>
      <c r="CET13" s="102"/>
      <c r="CEU13" s="102"/>
      <c r="CEV13" s="102"/>
      <c r="CEW13" s="102"/>
      <c r="CEX13" s="102"/>
      <c r="CEY13" s="102"/>
      <c r="CEZ13" s="102"/>
      <c r="CFA13" s="102"/>
      <c r="CFB13" s="102"/>
      <c r="CFC13" s="102"/>
      <c r="CFD13" s="102"/>
      <c r="CFE13" s="102"/>
      <c r="CFF13" s="102"/>
      <c r="CFG13" s="102"/>
      <c r="CFH13" s="102"/>
      <c r="CFI13" s="102"/>
      <c r="CFJ13" s="102"/>
      <c r="CFK13" s="102"/>
      <c r="CFL13" s="102"/>
      <c r="CFM13" s="102"/>
      <c r="CFN13" s="102"/>
      <c r="CFO13" s="102"/>
      <c r="CFP13" s="102"/>
      <c r="CFQ13" s="102"/>
      <c r="CFR13" s="102"/>
      <c r="CFS13" s="102"/>
      <c r="CFT13" s="102"/>
      <c r="CFU13" s="102"/>
      <c r="CFV13" s="102"/>
      <c r="CFW13" s="102"/>
      <c r="CFX13" s="102"/>
      <c r="CFY13" s="102"/>
      <c r="CFZ13" s="102"/>
      <c r="CGA13" s="102"/>
      <c r="CGB13" s="102"/>
      <c r="CGC13" s="102"/>
      <c r="CGD13" s="102"/>
      <c r="CGE13" s="102"/>
      <c r="CGF13" s="102"/>
      <c r="CGG13" s="102"/>
      <c r="CGH13" s="102"/>
      <c r="CGI13" s="102"/>
      <c r="CGJ13" s="102"/>
      <c r="CGK13" s="102"/>
      <c r="CGL13" s="102"/>
      <c r="CGM13" s="102"/>
      <c r="CGN13" s="102"/>
      <c r="CGO13" s="102"/>
      <c r="CGP13" s="102"/>
      <c r="CGQ13" s="102"/>
      <c r="CGR13" s="102"/>
      <c r="CGS13" s="102"/>
      <c r="CGT13" s="102"/>
      <c r="CGU13" s="102"/>
      <c r="CGV13" s="102"/>
      <c r="CGW13" s="102"/>
      <c r="CGX13" s="102"/>
      <c r="CGY13" s="102"/>
      <c r="CGZ13" s="102"/>
      <c r="CHA13" s="102"/>
      <c r="CHB13" s="102"/>
      <c r="CHC13" s="102"/>
      <c r="CHD13" s="102"/>
      <c r="CHE13" s="102"/>
      <c r="CHF13" s="102"/>
      <c r="CHG13" s="102"/>
      <c r="CHH13" s="102"/>
      <c r="CHI13" s="102"/>
      <c r="CHJ13" s="102"/>
      <c r="CHK13" s="102"/>
      <c r="CHL13" s="102"/>
      <c r="CHM13" s="102"/>
      <c r="CHN13" s="102"/>
      <c r="CHO13" s="102"/>
      <c r="CHP13" s="102"/>
      <c r="CHQ13" s="102"/>
      <c r="CHR13" s="102"/>
      <c r="CHS13" s="102"/>
      <c r="CHT13" s="102"/>
      <c r="CHU13" s="102"/>
      <c r="CHV13" s="102"/>
      <c r="CHW13" s="102"/>
      <c r="CHX13" s="102"/>
      <c r="CHY13" s="102"/>
      <c r="CHZ13" s="102"/>
      <c r="CIA13" s="102"/>
      <c r="CIB13" s="102"/>
      <c r="CIC13" s="102"/>
      <c r="CID13" s="102"/>
      <c r="CIE13" s="102"/>
      <c r="CIF13" s="102"/>
      <c r="CIG13" s="102"/>
      <c r="CIH13" s="102"/>
      <c r="CII13" s="102"/>
      <c r="CIJ13" s="102"/>
      <c r="CIK13" s="102"/>
      <c r="CIL13" s="102"/>
      <c r="CIM13" s="102"/>
      <c r="CIN13" s="102"/>
      <c r="CIO13" s="102"/>
      <c r="CIP13" s="102"/>
      <c r="CIQ13" s="102"/>
      <c r="CIR13" s="102"/>
      <c r="CIS13" s="102"/>
      <c r="CIT13" s="102"/>
      <c r="CIU13" s="102"/>
      <c r="CIV13" s="102"/>
      <c r="CIW13" s="102"/>
      <c r="CIX13" s="102"/>
      <c r="CIY13" s="102"/>
      <c r="CIZ13" s="102"/>
      <c r="CJA13" s="102"/>
      <c r="CJB13" s="102"/>
      <c r="CJC13" s="102"/>
      <c r="CJD13" s="102"/>
      <c r="CJE13" s="102"/>
      <c r="CJF13" s="102"/>
      <c r="CJG13" s="102"/>
      <c r="CJH13" s="102"/>
      <c r="CJI13" s="102"/>
      <c r="CJJ13" s="102"/>
      <c r="CJK13" s="102"/>
      <c r="CJL13" s="102"/>
      <c r="CJM13" s="102"/>
      <c r="CJN13" s="102"/>
      <c r="CJO13" s="102"/>
      <c r="CJP13" s="102"/>
      <c r="CJQ13" s="102"/>
      <c r="CJR13" s="102"/>
      <c r="CJS13" s="102"/>
      <c r="CJT13" s="102"/>
      <c r="CJU13" s="102"/>
      <c r="CJV13" s="102"/>
      <c r="CJW13" s="102"/>
      <c r="CJX13" s="102"/>
      <c r="CJY13" s="102"/>
      <c r="CJZ13" s="102"/>
      <c r="CKA13" s="102"/>
      <c r="CKB13" s="102"/>
      <c r="CKC13" s="102"/>
      <c r="CKD13" s="102"/>
      <c r="CKE13" s="102"/>
      <c r="CKF13" s="102"/>
      <c r="CKG13" s="102"/>
      <c r="CKH13" s="102"/>
      <c r="CKI13" s="102"/>
      <c r="CKJ13" s="102"/>
      <c r="CKK13" s="102"/>
      <c r="CKL13" s="102"/>
      <c r="CKM13" s="102"/>
      <c r="CKN13" s="102"/>
      <c r="CKO13" s="102"/>
      <c r="CKP13" s="102"/>
      <c r="CKQ13" s="102"/>
      <c r="CKR13" s="102"/>
      <c r="CKS13" s="102"/>
      <c r="CKT13" s="102"/>
      <c r="CKU13" s="102"/>
      <c r="CKV13" s="102"/>
      <c r="CKW13" s="102"/>
      <c r="CKX13" s="102"/>
      <c r="CKY13" s="102"/>
      <c r="CKZ13" s="102"/>
      <c r="CLA13" s="102"/>
      <c r="CLB13" s="102"/>
      <c r="CLC13" s="102"/>
      <c r="CLD13" s="102"/>
      <c r="CLE13" s="102"/>
      <c r="CLF13" s="102"/>
      <c r="CLG13" s="102"/>
      <c r="CLH13" s="102"/>
      <c r="CLI13" s="102"/>
      <c r="CLJ13" s="102"/>
      <c r="CLK13" s="102"/>
      <c r="CLL13" s="102"/>
      <c r="CLM13" s="102"/>
      <c r="CLN13" s="102"/>
      <c r="CLO13" s="102"/>
      <c r="CLP13" s="102"/>
      <c r="CLQ13" s="102"/>
      <c r="CLR13" s="102"/>
      <c r="CLS13" s="102"/>
      <c r="CLT13" s="102"/>
      <c r="CLU13" s="102"/>
      <c r="CLV13" s="102"/>
      <c r="CLW13" s="102"/>
      <c r="CLX13" s="102"/>
      <c r="CLY13" s="102"/>
      <c r="CLZ13" s="102"/>
      <c r="CMA13" s="102"/>
      <c r="CMB13" s="102"/>
      <c r="CMC13" s="102"/>
      <c r="CMD13" s="102"/>
      <c r="CME13" s="102"/>
      <c r="CMF13" s="102"/>
      <c r="CMG13" s="102"/>
      <c r="CMH13" s="102"/>
      <c r="CMI13" s="102"/>
      <c r="CMJ13" s="102"/>
      <c r="CMK13" s="102"/>
      <c r="CML13" s="102"/>
      <c r="CMM13" s="102"/>
      <c r="CMN13" s="102"/>
      <c r="CMO13" s="102"/>
      <c r="CMP13" s="102"/>
      <c r="CMQ13" s="102"/>
      <c r="CMR13" s="102"/>
      <c r="CMS13" s="102"/>
      <c r="CMT13" s="102"/>
      <c r="CMU13" s="102"/>
      <c r="CMV13" s="102"/>
      <c r="CMW13" s="102"/>
      <c r="CMX13" s="102"/>
      <c r="CMY13" s="102"/>
      <c r="CMZ13" s="102"/>
      <c r="CNA13" s="102"/>
      <c r="CNB13" s="102"/>
      <c r="CNC13" s="102"/>
      <c r="CND13" s="102"/>
      <c r="CNE13" s="102"/>
      <c r="CNF13" s="102"/>
      <c r="CNG13" s="102"/>
      <c r="CNH13" s="102"/>
      <c r="CNI13" s="102"/>
      <c r="CNJ13" s="102"/>
      <c r="CNK13" s="102"/>
      <c r="CNL13" s="102"/>
      <c r="CNM13" s="102"/>
      <c r="CNN13" s="102"/>
      <c r="CNO13" s="102"/>
      <c r="CNP13" s="102"/>
      <c r="CNQ13" s="102"/>
      <c r="CNR13" s="102"/>
      <c r="CNS13" s="102"/>
      <c r="CNT13" s="102"/>
      <c r="CNU13" s="102"/>
      <c r="CNV13" s="102"/>
      <c r="CNW13" s="102"/>
      <c r="CNX13" s="102"/>
      <c r="CNY13" s="102"/>
      <c r="CNZ13" s="102"/>
      <c r="COA13" s="102"/>
      <c r="COB13" s="102"/>
      <c r="COC13" s="102"/>
      <c r="COD13" s="102"/>
      <c r="COE13" s="102"/>
      <c r="COF13" s="102"/>
      <c r="COG13" s="102"/>
      <c r="COH13" s="102"/>
      <c r="COI13" s="102"/>
      <c r="COJ13" s="102"/>
      <c r="COK13" s="102"/>
      <c r="COL13" s="102"/>
      <c r="COM13" s="102"/>
      <c r="CON13" s="102"/>
      <c r="COO13" s="102"/>
      <c r="COP13" s="102"/>
      <c r="COQ13" s="102"/>
      <c r="COR13" s="102"/>
      <c r="COS13" s="102"/>
      <c r="COT13" s="102"/>
      <c r="COU13" s="102"/>
      <c r="COV13" s="102"/>
      <c r="COW13" s="102"/>
      <c r="COX13" s="102"/>
      <c r="COY13" s="102"/>
      <c r="COZ13" s="102"/>
      <c r="CPA13" s="102"/>
      <c r="CPB13" s="102"/>
      <c r="CPC13" s="102"/>
      <c r="CPD13" s="102"/>
      <c r="CPE13" s="102"/>
      <c r="CPF13" s="102"/>
      <c r="CPG13" s="102"/>
      <c r="CPH13" s="102"/>
      <c r="CPI13" s="102"/>
      <c r="CPJ13" s="102"/>
      <c r="CPK13" s="102"/>
      <c r="CPL13" s="102"/>
      <c r="CPM13" s="102"/>
      <c r="CPN13" s="102"/>
      <c r="CPO13" s="102"/>
      <c r="CPP13" s="102"/>
      <c r="CPQ13" s="102"/>
      <c r="CPR13" s="102"/>
      <c r="CPS13" s="102"/>
      <c r="CPT13" s="102"/>
      <c r="CPU13" s="102"/>
      <c r="CPV13" s="102"/>
      <c r="CPW13" s="102"/>
      <c r="CPX13" s="102"/>
      <c r="CPY13" s="102"/>
      <c r="CPZ13" s="102"/>
      <c r="CQA13" s="102"/>
      <c r="CQB13" s="102"/>
      <c r="CQC13" s="102"/>
      <c r="CQD13" s="102"/>
      <c r="CQE13" s="102"/>
      <c r="CQF13" s="102"/>
      <c r="CQG13" s="102"/>
      <c r="CQH13" s="102"/>
      <c r="CQI13" s="102"/>
      <c r="CQJ13" s="102"/>
      <c r="CQK13" s="102"/>
      <c r="CQL13" s="102"/>
      <c r="CQM13" s="102"/>
      <c r="CQN13" s="102"/>
      <c r="CQO13" s="102"/>
      <c r="CQP13" s="102"/>
      <c r="CQQ13" s="102"/>
      <c r="CQR13" s="102"/>
      <c r="CQS13" s="102"/>
      <c r="CQT13" s="102"/>
      <c r="CQU13" s="102"/>
      <c r="CQV13" s="102"/>
      <c r="CQW13" s="102"/>
      <c r="CQX13" s="102"/>
      <c r="CQY13" s="102"/>
      <c r="CQZ13" s="102"/>
      <c r="CRA13" s="102"/>
      <c r="CRB13" s="102"/>
      <c r="CRC13" s="102"/>
      <c r="CRD13" s="102"/>
      <c r="CRE13" s="102"/>
      <c r="CRF13" s="102"/>
      <c r="CRG13" s="102"/>
      <c r="CRH13" s="102"/>
      <c r="CRI13" s="102"/>
      <c r="CRJ13" s="102"/>
      <c r="CRK13" s="102"/>
      <c r="CRL13" s="102"/>
      <c r="CRM13" s="102"/>
      <c r="CRN13" s="102"/>
      <c r="CRO13" s="102"/>
      <c r="CRP13" s="102"/>
      <c r="CRQ13" s="102"/>
      <c r="CRR13" s="102"/>
      <c r="CRS13" s="102"/>
      <c r="CRT13" s="102"/>
      <c r="CRU13" s="102"/>
      <c r="CRV13" s="102"/>
      <c r="CRW13" s="102"/>
      <c r="CRX13" s="102"/>
      <c r="CRY13" s="102"/>
      <c r="CRZ13" s="102"/>
      <c r="CSA13" s="102"/>
      <c r="CSB13" s="102"/>
      <c r="CSC13" s="102"/>
      <c r="CSD13" s="102"/>
      <c r="CSE13" s="102"/>
      <c r="CSF13" s="102"/>
      <c r="CSG13" s="102"/>
      <c r="CSH13" s="102"/>
      <c r="CSI13" s="102"/>
      <c r="CSJ13" s="102"/>
      <c r="CSK13" s="102"/>
      <c r="CSL13" s="102"/>
      <c r="CSM13" s="102"/>
      <c r="CSN13" s="102"/>
      <c r="CSO13" s="102"/>
      <c r="CSP13" s="102"/>
      <c r="CSQ13" s="102"/>
      <c r="CSR13" s="102"/>
      <c r="CSS13" s="102"/>
      <c r="CST13" s="102"/>
      <c r="CSU13" s="102"/>
      <c r="CSV13" s="102"/>
      <c r="CSW13" s="102"/>
      <c r="CSX13" s="102"/>
      <c r="CSY13" s="102"/>
      <c r="CSZ13" s="102"/>
      <c r="CTA13" s="102"/>
      <c r="CTB13" s="102"/>
      <c r="CTC13" s="102"/>
      <c r="CTD13" s="102"/>
      <c r="CTE13" s="102"/>
      <c r="CTF13" s="102"/>
      <c r="CTG13" s="102"/>
      <c r="CTH13" s="102"/>
      <c r="CTI13" s="102"/>
      <c r="CTJ13" s="102"/>
      <c r="CTK13" s="102"/>
      <c r="CTL13" s="102"/>
      <c r="CTM13" s="102"/>
      <c r="CTN13" s="102"/>
      <c r="CTO13" s="102"/>
      <c r="CTP13" s="102"/>
      <c r="CTQ13" s="102"/>
      <c r="CTR13" s="102"/>
      <c r="CTS13" s="102"/>
      <c r="CTT13" s="102"/>
      <c r="CTU13" s="102"/>
      <c r="CTV13" s="102"/>
      <c r="CTW13" s="102"/>
      <c r="CTX13" s="102"/>
      <c r="CTY13" s="102"/>
      <c r="CTZ13" s="102"/>
      <c r="CUA13" s="102"/>
      <c r="CUB13" s="102"/>
      <c r="CUC13" s="102"/>
      <c r="CUD13" s="102"/>
      <c r="CUE13" s="102"/>
      <c r="CUF13" s="102"/>
      <c r="CUG13" s="102"/>
      <c r="CUH13" s="102"/>
      <c r="CUI13" s="102"/>
      <c r="CUJ13" s="102"/>
      <c r="CUK13" s="102"/>
      <c r="CUL13" s="102"/>
      <c r="CUM13" s="102"/>
      <c r="CUN13" s="102"/>
      <c r="CUO13" s="102"/>
      <c r="CUP13" s="102"/>
      <c r="CUQ13" s="102"/>
      <c r="CUR13" s="102"/>
      <c r="CUS13" s="102"/>
      <c r="CUT13" s="102"/>
      <c r="CUU13" s="102"/>
      <c r="CUV13" s="102"/>
      <c r="CUW13" s="102"/>
      <c r="CUX13" s="102"/>
      <c r="CUY13" s="102"/>
      <c r="CUZ13" s="102"/>
      <c r="CVA13" s="102"/>
      <c r="CVB13" s="102"/>
      <c r="CVC13" s="102"/>
      <c r="CVD13" s="102"/>
      <c r="CVE13" s="102"/>
      <c r="CVF13" s="102"/>
      <c r="CVG13" s="102"/>
      <c r="CVH13" s="102"/>
      <c r="CVI13" s="102"/>
      <c r="CVJ13" s="102"/>
      <c r="CVK13" s="102"/>
      <c r="CVL13" s="102"/>
      <c r="CVM13" s="102"/>
      <c r="CVN13" s="102"/>
      <c r="CVO13" s="102"/>
      <c r="CVP13" s="102"/>
      <c r="CVQ13" s="102"/>
      <c r="CVR13" s="102"/>
      <c r="CVS13" s="102"/>
      <c r="CVT13" s="102"/>
      <c r="CVU13" s="102"/>
      <c r="CVV13" s="102"/>
      <c r="CVW13" s="102"/>
      <c r="CVX13" s="102"/>
      <c r="CVY13" s="102"/>
      <c r="CVZ13" s="102"/>
      <c r="CWA13" s="102"/>
      <c r="CWB13" s="102"/>
      <c r="CWC13" s="102"/>
      <c r="CWD13" s="102"/>
      <c r="CWE13" s="102"/>
      <c r="CWF13" s="102"/>
      <c r="CWG13" s="102"/>
      <c r="CWH13" s="102"/>
      <c r="CWI13" s="102"/>
      <c r="CWJ13" s="102"/>
      <c r="CWK13" s="102"/>
      <c r="CWL13" s="102"/>
      <c r="CWM13" s="102"/>
      <c r="CWN13" s="102"/>
      <c r="CWO13" s="102"/>
      <c r="CWP13" s="102"/>
      <c r="CWQ13" s="102"/>
      <c r="CWR13" s="102"/>
      <c r="CWS13" s="102"/>
      <c r="CWT13" s="102"/>
      <c r="CWU13" s="102"/>
      <c r="CWV13" s="102"/>
      <c r="CWW13" s="102"/>
      <c r="CWX13" s="102"/>
      <c r="CWY13" s="102"/>
      <c r="CWZ13" s="102"/>
      <c r="CXA13" s="102"/>
      <c r="CXB13" s="102"/>
      <c r="CXC13" s="102"/>
      <c r="CXD13" s="102"/>
      <c r="CXE13" s="102"/>
      <c r="CXF13" s="102"/>
      <c r="CXG13" s="102"/>
      <c r="CXH13" s="102"/>
      <c r="CXI13" s="102"/>
      <c r="CXJ13" s="102"/>
      <c r="CXK13" s="102"/>
      <c r="CXL13" s="102"/>
      <c r="CXM13" s="102"/>
      <c r="CXN13" s="102"/>
      <c r="CXO13" s="102"/>
      <c r="CXP13" s="102"/>
      <c r="CXQ13" s="102"/>
      <c r="CXR13" s="102"/>
      <c r="CXS13" s="102"/>
      <c r="CXT13" s="102"/>
      <c r="CXU13" s="102"/>
      <c r="CXV13" s="102"/>
      <c r="CXW13" s="102"/>
      <c r="CXX13" s="102"/>
      <c r="CXY13" s="102"/>
      <c r="CXZ13" s="102"/>
      <c r="CYA13" s="102"/>
      <c r="CYB13" s="102"/>
      <c r="CYC13" s="102"/>
      <c r="CYD13" s="102"/>
      <c r="CYE13" s="102"/>
      <c r="CYF13" s="102"/>
      <c r="CYG13" s="102"/>
      <c r="CYH13" s="102"/>
      <c r="CYI13" s="102"/>
      <c r="CYJ13" s="102"/>
      <c r="CYK13" s="102"/>
      <c r="CYL13" s="102"/>
      <c r="CYM13" s="102"/>
      <c r="CYN13" s="102"/>
      <c r="CYO13" s="102"/>
      <c r="CYP13" s="102"/>
      <c r="CYQ13" s="102"/>
      <c r="CYR13" s="102"/>
      <c r="CYS13" s="102"/>
      <c r="CYT13" s="102"/>
      <c r="CYU13" s="102"/>
      <c r="CYV13" s="102"/>
      <c r="CYW13" s="102"/>
      <c r="CYX13" s="102"/>
      <c r="CYY13" s="102"/>
      <c r="CYZ13" s="102"/>
      <c r="CZA13" s="102"/>
      <c r="CZB13" s="102"/>
      <c r="CZC13" s="102"/>
      <c r="CZD13" s="102"/>
      <c r="CZE13" s="102"/>
      <c r="CZF13" s="102"/>
      <c r="CZG13" s="102"/>
      <c r="CZH13" s="102"/>
      <c r="CZI13" s="102"/>
      <c r="CZJ13" s="102"/>
      <c r="CZK13" s="102"/>
      <c r="CZL13" s="102"/>
      <c r="CZM13" s="102"/>
      <c r="CZN13" s="102"/>
      <c r="CZO13" s="102"/>
      <c r="CZP13" s="102"/>
      <c r="CZQ13" s="102"/>
      <c r="CZR13" s="102"/>
      <c r="CZS13" s="102"/>
      <c r="CZT13" s="102"/>
      <c r="CZU13" s="102"/>
      <c r="CZV13" s="102"/>
      <c r="CZW13" s="102"/>
      <c r="CZX13" s="102"/>
      <c r="CZY13" s="102"/>
      <c r="CZZ13" s="102"/>
      <c r="DAA13" s="102"/>
      <c r="DAB13" s="102"/>
      <c r="DAC13" s="102"/>
      <c r="DAD13" s="102"/>
      <c r="DAE13" s="102"/>
      <c r="DAF13" s="102"/>
      <c r="DAG13" s="102"/>
      <c r="DAH13" s="102"/>
      <c r="DAI13" s="102"/>
      <c r="DAJ13" s="102"/>
      <c r="DAK13" s="102"/>
      <c r="DAL13" s="102"/>
      <c r="DAM13" s="102"/>
      <c r="DAN13" s="102"/>
      <c r="DAO13" s="102"/>
      <c r="DAP13" s="102"/>
      <c r="DAQ13" s="102"/>
      <c r="DAR13" s="102"/>
      <c r="DAS13" s="102"/>
      <c r="DAT13" s="102"/>
      <c r="DAU13" s="102"/>
      <c r="DAV13" s="102"/>
      <c r="DAW13" s="102"/>
      <c r="DAX13" s="102"/>
      <c r="DAY13" s="102"/>
      <c r="DAZ13" s="102"/>
      <c r="DBA13" s="102"/>
      <c r="DBB13" s="102"/>
      <c r="DBC13" s="102"/>
      <c r="DBD13" s="102"/>
      <c r="DBE13" s="102"/>
      <c r="DBF13" s="102"/>
      <c r="DBG13" s="102"/>
      <c r="DBH13" s="102"/>
      <c r="DBI13" s="102"/>
      <c r="DBJ13" s="102"/>
      <c r="DBK13" s="102"/>
      <c r="DBL13" s="102"/>
      <c r="DBM13" s="102"/>
      <c r="DBN13" s="102"/>
      <c r="DBO13" s="102"/>
      <c r="DBP13" s="102"/>
      <c r="DBQ13" s="102"/>
      <c r="DBR13" s="102"/>
      <c r="DBS13" s="102"/>
      <c r="DBT13" s="102"/>
      <c r="DBU13" s="102"/>
      <c r="DBV13" s="102"/>
      <c r="DBW13" s="102"/>
      <c r="DBX13" s="102"/>
      <c r="DBY13" s="102"/>
      <c r="DBZ13" s="102"/>
      <c r="DCA13" s="102"/>
      <c r="DCB13" s="102"/>
      <c r="DCC13" s="102"/>
      <c r="DCD13" s="102"/>
      <c r="DCE13" s="102"/>
      <c r="DCF13" s="102"/>
      <c r="DCG13" s="102"/>
      <c r="DCH13" s="102"/>
      <c r="DCI13" s="102"/>
      <c r="DCJ13" s="102"/>
      <c r="DCK13" s="102"/>
      <c r="DCL13" s="102"/>
      <c r="DCM13" s="102"/>
      <c r="DCN13" s="102"/>
      <c r="DCO13" s="102"/>
      <c r="DCP13" s="102"/>
      <c r="DCQ13" s="102"/>
      <c r="DCR13" s="102"/>
      <c r="DCS13" s="102"/>
      <c r="DCT13" s="102"/>
      <c r="DCU13" s="102"/>
      <c r="DCV13" s="102"/>
      <c r="DCW13" s="102"/>
      <c r="DCX13" s="102"/>
      <c r="DCY13" s="102"/>
      <c r="DCZ13" s="102"/>
      <c r="DDA13" s="102"/>
      <c r="DDB13" s="102"/>
      <c r="DDC13" s="102"/>
      <c r="DDD13" s="102"/>
      <c r="DDE13" s="102"/>
      <c r="DDF13" s="102"/>
      <c r="DDG13" s="102"/>
      <c r="DDH13" s="102"/>
      <c r="DDI13" s="102"/>
      <c r="DDJ13" s="102"/>
      <c r="DDK13" s="102"/>
      <c r="DDL13" s="102"/>
      <c r="DDM13" s="102"/>
      <c r="DDN13" s="102"/>
      <c r="DDO13" s="102"/>
      <c r="DDP13" s="102"/>
      <c r="DDQ13" s="102"/>
      <c r="DDR13" s="102"/>
      <c r="DDS13" s="102"/>
      <c r="DDT13" s="102"/>
      <c r="DDU13" s="102"/>
      <c r="DDV13" s="102"/>
      <c r="DDW13" s="102"/>
      <c r="DDX13" s="102"/>
      <c r="DDY13" s="102"/>
      <c r="DDZ13" s="102"/>
      <c r="DEA13" s="102"/>
      <c r="DEB13" s="102"/>
      <c r="DEC13" s="102"/>
      <c r="DED13" s="102"/>
      <c r="DEE13" s="102"/>
      <c r="DEF13" s="102"/>
      <c r="DEG13" s="102"/>
      <c r="DEH13" s="102"/>
      <c r="DEI13" s="102"/>
      <c r="DEJ13" s="102"/>
      <c r="DEK13" s="102"/>
      <c r="DEL13" s="102"/>
      <c r="DEM13" s="102"/>
      <c r="DEN13" s="102"/>
      <c r="DEO13" s="102"/>
      <c r="DEP13" s="102"/>
      <c r="DEQ13" s="102"/>
      <c r="DER13" s="102"/>
      <c r="DES13" s="102"/>
      <c r="DET13" s="102"/>
      <c r="DEU13" s="102"/>
      <c r="DEV13" s="102"/>
      <c r="DEW13" s="102"/>
      <c r="DEX13" s="102"/>
      <c r="DEY13" s="102"/>
      <c r="DEZ13" s="102"/>
      <c r="DFA13" s="102"/>
      <c r="DFB13" s="102"/>
      <c r="DFC13" s="102"/>
      <c r="DFD13" s="102"/>
      <c r="DFE13" s="102"/>
      <c r="DFF13" s="102"/>
      <c r="DFG13" s="102"/>
      <c r="DFH13" s="102"/>
      <c r="DFI13" s="102"/>
      <c r="DFJ13" s="102"/>
      <c r="DFK13" s="102"/>
      <c r="DFL13" s="102"/>
      <c r="DFM13" s="102"/>
      <c r="DFN13" s="102"/>
      <c r="DFO13" s="102"/>
      <c r="DFP13" s="102"/>
      <c r="DFQ13" s="102"/>
      <c r="DFR13" s="102"/>
      <c r="DFS13" s="102"/>
      <c r="DFT13" s="102"/>
      <c r="DFU13" s="102"/>
      <c r="DFV13" s="102"/>
      <c r="DFW13" s="102"/>
      <c r="DFX13" s="102"/>
      <c r="DFY13" s="102"/>
      <c r="DFZ13" s="102"/>
      <c r="DGA13" s="102"/>
      <c r="DGB13" s="102"/>
      <c r="DGC13" s="102"/>
      <c r="DGD13" s="102"/>
      <c r="DGE13" s="102"/>
      <c r="DGF13" s="102"/>
      <c r="DGG13" s="102"/>
      <c r="DGH13" s="102"/>
      <c r="DGI13" s="102"/>
      <c r="DGJ13" s="102"/>
      <c r="DGK13" s="102"/>
      <c r="DGL13" s="102"/>
      <c r="DGM13" s="102"/>
      <c r="DGN13" s="102"/>
      <c r="DGO13" s="102"/>
      <c r="DGP13" s="102"/>
      <c r="DGQ13" s="102"/>
      <c r="DGR13" s="102"/>
      <c r="DGS13" s="102"/>
      <c r="DGT13" s="102"/>
      <c r="DGU13" s="102"/>
      <c r="DGV13" s="102"/>
      <c r="DGW13" s="102"/>
      <c r="DGX13" s="102"/>
      <c r="DGY13" s="102"/>
      <c r="DGZ13" s="102"/>
      <c r="DHA13" s="102"/>
      <c r="DHB13" s="102"/>
      <c r="DHC13" s="102"/>
      <c r="DHD13" s="102"/>
      <c r="DHE13" s="102"/>
      <c r="DHF13" s="102"/>
      <c r="DHG13" s="102"/>
      <c r="DHH13" s="102"/>
      <c r="DHI13" s="102"/>
      <c r="DHJ13" s="102"/>
      <c r="DHK13" s="102"/>
      <c r="DHL13" s="102"/>
      <c r="DHM13" s="102"/>
      <c r="DHN13" s="102"/>
      <c r="DHO13" s="102"/>
      <c r="DHP13" s="102"/>
      <c r="DHQ13" s="102"/>
      <c r="DHR13" s="102"/>
      <c r="DHS13" s="102"/>
      <c r="DHT13" s="102"/>
      <c r="DHU13" s="102"/>
      <c r="DHV13" s="102"/>
      <c r="DHW13" s="102"/>
      <c r="DHX13" s="102"/>
      <c r="DHY13" s="102"/>
      <c r="DHZ13" s="102"/>
      <c r="DIA13" s="102"/>
      <c r="DIB13" s="102"/>
      <c r="DIC13" s="102"/>
      <c r="DID13" s="102"/>
      <c r="DIE13" s="102"/>
      <c r="DIF13" s="102"/>
      <c r="DIG13" s="102"/>
      <c r="DIH13" s="102"/>
      <c r="DII13" s="102"/>
      <c r="DIJ13" s="102"/>
      <c r="DIK13" s="102"/>
      <c r="DIL13" s="102"/>
      <c r="DIM13" s="102"/>
      <c r="DIN13" s="102"/>
      <c r="DIO13" s="102"/>
      <c r="DIP13" s="102"/>
      <c r="DIQ13" s="102"/>
      <c r="DIR13" s="102"/>
      <c r="DIS13" s="102"/>
      <c r="DIT13" s="102"/>
      <c r="DIU13" s="102"/>
      <c r="DIV13" s="102"/>
      <c r="DIW13" s="102"/>
      <c r="DIX13" s="102"/>
      <c r="DIY13" s="102"/>
      <c r="DIZ13" s="102"/>
      <c r="DJA13" s="102"/>
      <c r="DJB13" s="102"/>
      <c r="DJC13" s="102"/>
      <c r="DJD13" s="102"/>
      <c r="DJE13" s="102"/>
      <c r="DJF13" s="102"/>
      <c r="DJG13" s="102"/>
      <c r="DJH13" s="102"/>
      <c r="DJI13" s="102"/>
      <c r="DJJ13" s="102"/>
      <c r="DJK13" s="102"/>
      <c r="DJL13" s="102"/>
      <c r="DJM13" s="102"/>
      <c r="DJN13" s="102"/>
      <c r="DJO13" s="102"/>
      <c r="DJP13" s="102"/>
      <c r="DJQ13" s="102"/>
      <c r="DJR13" s="102"/>
      <c r="DJS13" s="102"/>
      <c r="DJT13" s="102"/>
      <c r="DJU13" s="102"/>
      <c r="DJV13" s="102"/>
      <c r="DJW13" s="102"/>
      <c r="DJX13" s="102"/>
      <c r="DJY13" s="102"/>
      <c r="DJZ13" s="102"/>
      <c r="DKA13" s="102"/>
      <c r="DKB13" s="102"/>
      <c r="DKC13" s="102"/>
      <c r="DKD13" s="102"/>
      <c r="DKE13" s="102"/>
      <c r="DKF13" s="102"/>
      <c r="DKG13" s="102"/>
      <c r="DKH13" s="102"/>
      <c r="DKI13" s="102"/>
      <c r="DKJ13" s="102"/>
      <c r="DKK13" s="102"/>
      <c r="DKL13" s="102"/>
      <c r="DKM13" s="102"/>
      <c r="DKN13" s="102"/>
      <c r="DKO13" s="102"/>
      <c r="DKP13" s="102"/>
      <c r="DKQ13" s="102"/>
      <c r="DKR13" s="102"/>
      <c r="DKS13" s="102"/>
      <c r="DKT13" s="102"/>
      <c r="DKU13" s="102"/>
      <c r="DKV13" s="102"/>
      <c r="DKW13" s="102"/>
      <c r="DKX13" s="102"/>
      <c r="DKY13" s="102"/>
      <c r="DKZ13" s="102"/>
      <c r="DLA13" s="102"/>
      <c r="DLB13" s="102"/>
      <c r="DLC13" s="102"/>
      <c r="DLD13" s="102"/>
      <c r="DLE13" s="102"/>
      <c r="DLF13" s="102"/>
      <c r="DLG13" s="102"/>
      <c r="DLH13" s="102"/>
      <c r="DLI13" s="102"/>
      <c r="DLJ13" s="102"/>
      <c r="DLK13" s="102"/>
      <c r="DLL13" s="102"/>
      <c r="DLM13" s="102"/>
      <c r="DLN13" s="102"/>
      <c r="DLO13" s="102"/>
      <c r="DLP13" s="102"/>
      <c r="DLQ13" s="102"/>
      <c r="DLR13" s="102"/>
      <c r="DLS13" s="102"/>
      <c r="DLT13" s="102"/>
      <c r="DLU13" s="102"/>
      <c r="DLV13" s="102"/>
      <c r="DLW13" s="102"/>
      <c r="DLX13" s="102"/>
      <c r="DLY13" s="102"/>
      <c r="DLZ13" s="102"/>
      <c r="DMA13" s="102"/>
      <c r="DMB13" s="102"/>
      <c r="DMC13" s="102"/>
      <c r="DMD13" s="102"/>
      <c r="DME13" s="102"/>
      <c r="DMF13" s="102"/>
      <c r="DMG13" s="102"/>
      <c r="DMH13" s="102"/>
      <c r="DMI13" s="102"/>
      <c r="DMJ13" s="102"/>
      <c r="DMK13" s="102"/>
      <c r="DML13" s="102"/>
      <c r="DMM13" s="102"/>
      <c r="DMN13" s="102"/>
      <c r="DMO13" s="102"/>
      <c r="DMP13" s="102"/>
      <c r="DMQ13" s="102"/>
      <c r="DMR13" s="102"/>
      <c r="DMS13" s="102"/>
      <c r="DMT13" s="102"/>
      <c r="DMU13" s="102"/>
      <c r="DMV13" s="102"/>
      <c r="DMW13" s="102"/>
      <c r="DMX13" s="102"/>
      <c r="DMY13" s="102"/>
      <c r="DMZ13" s="102"/>
      <c r="DNA13" s="102"/>
      <c r="DNB13" s="102"/>
      <c r="DNC13" s="102"/>
      <c r="DND13" s="102"/>
      <c r="DNE13" s="102"/>
      <c r="DNF13" s="102"/>
      <c r="DNG13" s="102"/>
      <c r="DNH13" s="102"/>
      <c r="DNI13" s="102"/>
      <c r="DNJ13" s="102"/>
      <c r="DNK13" s="102"/>
      <c r="DNL13" s="102"/>
      <c r="DNM13" s="102"/>
      <c r="DNN13" s="102"/>
      <c r="DNO13" s="102"/>
      <c r="DNP13" s="102"/>
      <c r="DNQ13" s="102"/>
      <c r="DNR13" s="102"/>
      <c r="DNS13" s="102"/>
      <c r="DNT13" s="102"/>
      <c r="DNU13" s="102"/>
      <c r="DNV13" s="102"/>
      <c r="DNW13" s="102"/>
      <c r="DNX13" s="102"/>
      <c r="DNY13" s="102"/>
      <c r="DNZ13" s="102"/>
      <c r="DOA13" s="102"/>
      <c r="DOB13" s="102"/>
      <c r="DOC13" s="102"/>
      <c r="DOD13" s="102"/>
      <c r="DOE13" s="102"/>
      <c r="DOF13" s="102"/>
      <c r="DOG13" s="102"/>
      <c r="DOH13" s="102"/>
      <c r="DOI13" s="102"/>
      <c r="DOJ13" s="102"/>
      <c r="DOK13" s="102"/>
      <c r="DOL13" s="102"/>
      <c r="DOM13" s="102"/>
      <c r="DON13" s="102"/>
      <c r="DOO13" s="102"/>
      <c r="DOP13" s="102"/>
      <c r="DOQ13" s="102"/>
      <c r="DOR13" s="102"/>
      <c r="DOS13" s="102"/>
      <c r="DOT13" s="102"/>
      <c r="DOU13" s="102"/>
      <c r="DOV13" s="102"/>
      <c r="DOW13" s="102"/>
      <c r="DOX13" s="102"/>
      <c r="DOY13" s="102"/>
      <c r="DOZ13" s="102"/>
      <c r="DPA13" s="102"/>
      <c r="DPB13" s="102"/>
      <c r="DPC13" s="102"/>
      <c r="DPD13" s="102"/>
      <c r="DPE13" s="102"/>
      <c r="DPF13" s="102"/>
      <c r="DPG13" s="102"/>
      <c r="DPH13" s="102"/>
      <c r="DPI13" s="102"/>
      <c r="DPJ13" s="102"/>
      <c r="DPK13" s="102"/>
      <c r="DPL13" s="102"/>
      <c r="DPM13" s="102"/>
      <c r="DPN13" s="102"/>
      <c r="DPO13" s="102"/>
      <c r="DPP13" s="102"/>
      <c r="DPQ13" s="102"/>
      <c r="DPR13" s="102"/>
      <c r="DPS13" s="102"/>
      <c r="DPT13" s="102"/>
      <c r="DPU13" s="102"/>
      <c r="DPV13" s="102"/>
      <c r="DPW13" s="102"/>
      <c r="DPX13" s="102"/>
      <c r="DPY13" s="102"/>
      <c r="DPZ13" s="102"/>
      <c r="DQA13" s="102"/>
      <c r="DQB13" s="102"/>
      <c r="DQC13" s="102"/>
      <c r="DQD13" s="102"/>
      <c r="DQE13" s="102"/>
      <c r="DQF13" s="102"/>
      <c r="DQG13" s="102"/>
      <c r="DQH13" s="102"/>
      <c r="DQI13" s="102"/>
      <c r="DQJ13" s="102"/>
      <c r="DQK13" s="102"/>
      <c r="DQL13" s="102"/>
      <c r="DQM13" s="102"/>
      <c r="DQN13" s="102"/>
      <c r="DQO13" s="102"/>
      <c r="DQP13" s="102"/>
      <c r="DQQ13" s="102"/>
      <c r="DQR13" s="102"/>
      <c r="DQS13" s="102"/>
      <c r="DQT13" s="102"/>
      <c r="DQU13" s="102"/>
      <c r="DQV13" s="102"/>
      <c r="DQW13" s="102"/>
      <c r="DQX13" s="102"/>
      <c r="DQY13" s="102"/>
      <c r="DQZ13" s="102"/>
      <c r="DRA13" s="102"/>
      <c r="DRB13" s="102"/>
      <c r="DRC13" s="102"/>
      <c r="DRD13" s="102"/>
      <c r="DRE13" s="102"/>
      <c r="DRF13" s="102"/>
      <c r="DRG13" s="102"/>
      <c r="DRH13" s="102"/>
      <c r="DRI13" s="102"/>
      <c r="DRJ13" s="102"/>
      <c r="DRK13" s="102"/>
      <c r="DRL13" s="102"/>
      <c r="DRM13" s="102"/>
      <c r="DRN13" s="102"/>
      <c r="DRO13" s="102"/>
      <c r="DRP13" s="102"/>
      <c r="DRQ13" s="102"/>
      <c r="DRR13" s="102"/>
      <c r="DRS13" s="102"/>
      <c r="DRT13" s="102"/>
      <c r="DRU13" s="102"/>
      <c r="DRV13" s="102"/>
      <c r="DRW13" s="102"/>
      <c r="DRX13" s="102"/>
      <c r="DRY13" s="102"/>
      <c r="DRZ13" s="102"/>
      <c r="DSA13" s="102"/>
      <c r="DSB13" s="102"/>
      <c r="DSC13" s="102"/>
      <c r="DSD13" s="102"/>
      <c r="DSE13" s="102"/>
      <c r="DSF13" s="102"/>
      <c r="DSG13" s="102"/>
      <c r="DSH13" s="102"/>
      <c r="DSI13" s="102"/>
      <c r="DSJ13" s="102"/>
      <c r="DSK13" s="102"/>
      <c r="DSL13" s="102"/>
      <c r="DSM13" s="102"/>
      <c r="DSN13" s="102"/>
      <c r="DSO13" s="102"/>
      <c r="DSP13" s="102"/>
      <c r="DSQ13" s="102"/>
      <c r="DSR13" s="102"/>
      <c r="DSS13" s="102"/>
      <c r="DST13" s="102"/>
      <c r="DSU13" s="102"/>
      <c r="DSV13" s="102"/>
      <c r="DSW13" s="102"/>
      <c r="DSX13" s="102"/>
      <c r="DSY13" s="102"/>
      <c r="DSZ13" s="102"/>
      <c r="DTA13" s="102"/>
      <c r="DTB13" s="102"/>
      <c r="DTC13" s="102"/>
      <c r="DTD13" s="102"/>
      <c r="DTE13" s="102"/>
      <c r="DTF13" s="102"/>
      <c r="DTG13" s="102"/>
      <c r="DTH13" s="102"/>
      <c r="DTI13" s="102"/>
      <c r="DTJ13" s="102"/>
      <c r="DTK13" s="102"/>
      <c r="DTL13" s="102"/>
      <c r="DTM13" s="102"/>
      <c r="DTN13" s="102"/>
      <c r="DTO13" s="102"/>
      <c r="DTP13" s="102"/>
      <c r="DTQ13" s="102"/>
      <c r="DTR13" s="102"/>
      <c r="DTS13" s="102"/>
      <c r="DTT13" s="102"/>
      <c r="DTU13" s="102"/>
      <c r="DTV13" s="102"/>
      <c r="DTW13" s="102"/>
      <c r="DTX13" s="102"/>
      <c r="DTY13" s="102"/>
      <c r="DTZ13" s="102"/>
      <c r="DUA13" s="102"/>
      <c r="DUB13" s="102"/>
      <c r="DUC13" s="102"/>
      <c r="DUD13" s="102"/>
      <c r="DUE13" s="102"/>
      <c r="DUF13" s="102"/>
      <c r="DUG13" s="102"/>
      <c r="DUH13" s="102"/>
      <c r="DUI13" s="102"/>
      <c r="DUJ13" s="102"/>
      <c r="DUK13" s="102"/>
      <c r="DUL13" s="102"/>
      <c r="DUM13" s="102"/>
      <c r="DUN13" s="102"/>
      <c r="DUO13" s="102"/>
      <c r="DUP13" s="102"/>
      <c r="DUQ13" s="102"/>
      <c r="DUR13" s="102"/>
      <c r="DUS13" s="102"/>
      <c r="DUT13" s="102"/>
      <c r="DUU13" s="102"/>
      <c r="DUV13" s="102"/>
      <c r="DUW13" s="102"/>
      <c r="DUX13" s="102"/>
      <c r="DUY13" s="102"/>
      <c r="DUZ13" s="102"/>
      <c r="DVA13" s="102"/>
      <c r="DVB13" s="102"/>
      <c r="DVC13" s="102"/>
      <c r="DVD13" s="102"/>
      <c r="DVE13" s="102"/>
      <c r="DVF13" s="102"/>
      <c r="DVG13" s="102"/>
      <c r="DVH13" s="102"/>
      <c r="DVI13" s="102"/>
      <c r="DVJ13" s="102"/>
      <c r="DVK13" s="102"/>
      <c r="DVL13" s="102"/>
      <c r="DVM13" s="102"/>
      <c r="DVN13" s="102"/>
      <c r="DVO13" s="102"/>
      <c r="DVP13" s="102"/>
      <c r="DVQ13" s="102"/>
      <c r="DVR13" s="102"/>
      <c r="DVS13" s="102"/>
      <c r="DVT13" s="102"/>
      <c r="DVU13" s="102"/>
      <c r="DVV13" s="102"/>
      <c r="DVW13" s="102"/>
      <c r="DVX13" s="102"/>
      <c r="DVY13" s="102"/>
      <c r="DVZ13" s="102"/>
      <c r="DWA13" s="102"/>
      <c r="DWB13" s="102"/>
      <c r="DWC13" s="102"/>
      <c r="DWD13" s="102"/>
      <c r="DWE13" s="102"/>
      <c r="DWF13" s="102"/>
      <c r="DWG13" s="102"/>
      <c r="DWH13" s="102"/>
      <c r="DWI13" s="102"/>
      <c r="DWJ13" s="102"/>
      <c r="DWK13" s="102"/>
      <c r="DWL13" s="102"/>
      <c r="DWM13" s="102"/>
      <c r="DWN13" s="102"/>
      <c r="DWO13" s="102"/>
      <c r="DWP13" s="102"/>
      <c r="DWQ13" s="102"/>
      <c r="DWR13" s="102"/>
      <c r="DWS13" s="102"/>
      <c r="DWT13" s="102"/>
      <c r="DWU13" s="102"/>
      <c r="DWV13" s="102"/>
      <c r="DWW13" s="102"/>
      <c r="DWX13" s="102"/>
      <c r="DWY13" s="102"/>
      <c r="DWZ13" s="102"/>
      <c r="DXA13" s="102"/>
      <c r="DXB13" s="102"/>
      <c r="DXC13" s="102"/>
      <c r="DXD13" s="102"/>
      <c r="DXE13" s="102"/>
      <c r="DXF13" s="102"/>
      <c r="DXG13" s="102"/>
      <c r="DXH13" s="102"/>
      <c r="DXI13" s="102"/>
      <c r="DXJ13" s="102"/>
      <c r="DXK13" s="102"/>
      <c r="DXL13" s="102"/>
      <c r="DXM13" s="102"/>
      <c r="DXN13" s="102"/>
      <c r="DXO13" s="102"/>
      <c r="DXP13" s="102"/>
      <c r="DXQ13" s="102"/>
      <c r="DXR13" s="102"/>
      <c r="DXS13" s="102"/>
      <c r="DXT13" s="102"/>
      <c r="DXU13" s="102"/>
      <c r="DXV13" s="102"/>
      <c r="DXW13" s="102"/>
      <c r="DXX13" s="102"/>
      <c r="DXY13" s="102"/>
      <c r="DXZ13" s="102"/>
      <c r="DYA13" s="102"/>
      <c r="DYB13" s="102"/>
      <c r="DYC13" s="102"/>
      <c r="DYD13" s="102"/>
      <c r="DYE13" s="102"/>
      <c r="DYF13" s="102"/>
      <c r="DYG13" s="102"/>
      <c r="DYH13" s="102"/>
      <c r="DYI13" s="102"/>
      <c r="DYJ13" s="102"/>
      <c r="DYK13" s="102"/>
      <c r="DYL13" s="102"/>
      <c r="DYM13" s="102"/>
      <c r="DYN13" s="102"/>
      <c r="DYO13" s="102"/>
      <c r="DYP13" s="102"/>
      <c r="DYQ13" s="102"/>
      <c r="DYR13" s="102"/>
      <c r="DYS13" s="102"/>
      <c r="DYT13" s="102"/>
      <c r="DYU13" s="102"/>
      <c r="DYV13" s="102"/>
      <c r="DYW13" s="102"/>
      <c r="DYX13" s="102"/>
      <c r="DYY13" s="102"/>
      <c r="DYZ13" s="102"/>
      <c r="DZA13" s="102"/>
      <c r="DZB13" s="102"/>
      <c r="DZC13" s="102"/>
      <c r="DZD13" s="102"/>
      <c r="DZE13" s="102"/>
      <c r="DZF13" s="102"/>
      <c r="DZG13" s="102"/>
      <c r="DZH13" s="102"/>
      <c r="DZI13" s="102"/>
      <c r="DZJ13" s="102"/>
      <c r="DZK13" s="102"/>
      <c r="DZL13" s="102"/>
      <c r="DZM13" s="102"/>
      <c r="DZN13" s="102"/>
      <c r="DZO13" s="102"/>
      <c r="DZP13" s="102"/>
      <c r="DZQ13" s="102"/>
      <c r="DZR13" s="102"/>
      <c r="DZS13" s="102"/>
      <c r="DZT13" s="102"/>
      <c r="DZU13" s="102"/>
      <c r="DZV13" s="102"/>
      <c r="DZW13" s="102"/>
      <c r="DZX13" s="102"/>
      <c r="DZY13" s="102"/>
      <c r="DZZ13" s="102"/>
      <c r="EAA13" s="102"/>
      <c r="EAB13" s="102"/>
      <c r="EAC13" s="102"/>
      <c r="EAD13" s="102"/>
      <c r="EAE13" s="102"/>
      <c r="EAF13" s="102"/>
      <c r="EAG13" s="102"/>
      <c r="EAH13" s="102"/>
      <c r="EAI13" s="102"/>
      <c r="EAJ13" s="102"/>
      <c r="EAK13" s="102"/>
      <c r="EAL13" s="102"/>
      <c r="EAM13" s="102"/>
      <c r="EAN13" s="102"/>
      <c r="EAO13" s="102"/>
      <c r="EAP13" s="102"/>
      <c r="EAQ13" s="102"/>
      <c r="EAR13" s="102"/>
      <c r="EAS13" s="102"/>
      <c r="EAT13" s="102"/>
      <c r="EAU13" s="102"/>
      <c r="EAV13" s="102"/>
      <c r="EAW13" s="102"/>
      <c r="EAX13" s="102"/>
      <c r="EAY13" s="102"/>
      <c r="EAZ13" s="102"/>
      <c r="EBA13" s="102"/>
      <c r="EBB13" s="102"/>
      <c r="EBC13" s="102"/>
      <c r="EBD13" s="102"/>
      <c r="EBE13" s="102"/>
      <c r="EBF13" s="102"/>
      <c r="EBG13" s="102"/>
      <c r="EBH13" s="102"/>
      <c r="EBI13" s="102"/>
      <c r="EBJ13" s="102"/>
      <c r="EBK13" s="102"/>
      <c r="EBL13" s="102"/>
      <c r="EBM13" s="102"/>
      <c r="EBN13" s="102"/>
      <c r="EBO13" s="102"/>
      <c r="EBP13" s="102"/>
      <c r="EBQ13" s="102"/>
      <c r="EBR13" s="102"/>
      <c r="EBS13" s="102"/>
      <c r="EBT13" s="102"/>
      <c r="EBU13" s="102"/>
      <c r="EBV13" s="102"/>
      <c r="EBW13" s="102"/>
      <c r="EBX13" s="102"/>
      <c r="EBY13" s="102"/>
      <c r="EBZ13" s="102"/>
      <c r="ECA13" s="102"/>
      <c r="ECB13" s="102"/>
      <c r="ECC13" s="102"/>
      <c r="ECD13" s="102"/>
      <c r="ECE13" s="102"/>
      <c r="ECF13" s="102"/>
      <c r="ECG13" s="102"/>
      <c r="ECH13" s="102"/>
      <c r="ECI13" s="102"/>
      <c r="ECJ13" s="102"/>
      <c r="ECK13" s="102"/>
      <c r="ECL13" s="102"/>
      <c r="ECM13" s="102"/>
      <c r="ECN13" s="102"/>
      <c r="ECO13" s="102"/>
      <c r="ECP13" s="102"/>
      <c r="ECQ13" s="102"/>
      <c r="ECR13" s="102"/>
      <c r="ECS13" s="102"/>
      <c r="ECT13" s="102"/>
      <c r="ECU13" s="102"/>
      <c r="ECV13" s="102"/>
      <c r="ECW13" s="102"/>
      <c r="ECX13" s="102"/>
      <c r="ECY13" s="102"/>
      <c r="ECZ13" s="102"/>
      <c r="EDA13" s="102"/>
      <c r="EDB13" s="102"/>
      <c r="EDC13" s="102"/>
      <c r="EDD13" s="102"/>
      <c r="EDE13" s="102"/>
      <c r="EDF13" s="102"/>
      <c r="EDG13" s="102"/>
      <c r="EDH13" s="102"/>
      <c r="EDI13" s="102"/>
      <c r="EDJ13" s="102"/>
      <c r="EDK13" s="102"/>
      <c r="EDL13" s="102"/>
      <c r="EDM13" s="102"/>
      <c r="EDN13" s="102"/>
      <c r="EDO13" s="102"/>
      <c r="EDP13" s="102"/>
      <c r="EDQ13" s="102"/>
      <c r="EDR13" s="102"/>
      <c r="EDS13" s="102"/>
      <c r="EDT13" s="102"/>
      <c r="EDU13" s="102"/>
      <c r="EDV13" s="102"/>
      <c r="EDW13" s="102"/>
      <c r="EDX13" s="102"/>
      <c r="EDY13" s="102"/>
      <c r="EDZ13" s="102"/>
      <c r="EEA13" s="102"/>
      <c r="EEB13" s="102"/>
      <c r="EEC13" s="102"/>
      <c r="EED13" s="102"/>
      <c r="EEE13" s="102"/>
      <c r="EEF13" s="102"/>
      <c r="EEG13" s="102"/>
      <c r="EEH13" s="102"/>
      <c r="EEI13" s="102"/>
      <c r="EEJ13" s="102"/>
      <c r="EEK13" s="102"/>
      <c r="EEL13" s="102"/>
      <c r="EEM13" s="102"/>
      <c r="EEN13" s="102"/>
      <c r="EEO13" s="102"/>
      <c r="EEP13" s="102"/>
      <c r="EEQ13" s="102"/>
      <c r="EER13" s="102"/>
      <c r="EES13" s="102"/>
      <c r="EET13" s="102"/>
      <c r="EEU13" s="102"/>
      <c r="EEV13" s="102"/>
      <c r="EEW13" s="102"/>
      <c r="EEX13" s="102"/>
      <c r="EEY13" s="102"/>
      <c r="EEZ13" s="102"/>
      <c r="EFA13" s="102"/>
      <c r="EFB13" s="102"/>
      <c r="EFC13" s="102"/>
      <c r="EFD13" s="102"/>
      <c r="EFE13" s="102"/>
      <c r="EFF13" s="102"/>
      <c r="EFG13" s="102"/>
      <c r="EFH13" s="102"/>
      <c r="EFI13" s="102"/>
      <c r="EFJ13" s="102"/>
      <c r="EFK13" s="102"/>
      <c r="EFL13" s="102"/>
      <c r="EFM13" s="102"/>
      <c r="EFN13" s="102"/>
      <c r="EFO13" s="102"/>
      <c r="EFP13" s="102"/>
      <c r="EFQ13" s="102"/>
      <c r="EFR13" s="102"/>
      <c r="EFS13" s="102"/>
      <c r="EFT13" s="102"/>
      <c r="EFU13" s="102"/>
      <c r="EFV13" s="102"/>
      <c r="EFW13" s="102"/>
      <c r="EFX13" s="102"/>
      <c r="EFY13" s="102"/>
      <c r="EFZ13" s="102"/>
      <c r="EGA13" s="102"/>
      <c r="EGB13" s="102"/>
      <c r="EGC13" s="102"/>
      <c r="EGD13" s="102"/>
      <c r="EGE13" s="102"/>
      <c r="EGF13" s="102"/>
      <c r="EGG13" s="102"/>
      <c r="EGH13" s="102"/>
      <c r="EGI13" s="102"/>
      <c r="EGJ13" s="102"/>
      <c r="EGK13" s="102"/>
      <c r="EGL13" s="102"/>
      <c r="EGM13" s="102"/>
      <c r="EGN13" s="102"/>
      <c r="EGO13" s="102"/>
      <c r="EGP13" s="102"/>
      <c r="EGQ13" s="102"/>
      <c r="EGR13" s="102"/>
      <c r="EGS13" s="102"/>
      <c r="EGT13" s="102"/>
      <c r="EGU13" s="102"/>
      <c r="EGV13" s="102"/>
      <c r="EGW13" s="102"/>
      <c r="EGX13" s="102"/>
      <c r="EGY13" s="102"/>
      <c r="EGZ13" s="102"/>
      <c r="EHA13" s="102"/>
      <c r="EHB13" s="102"/>
      <c r="EHC13" s="102"/>
      <c r="EHD13" s="102"/>
      <c r="EHE13" s="102"/>
      <c r="EHF13" s="102"/>
      <c r="EHG13" s="102"/>
      <c r="EHH13" s="102"/>
      <c r="EHI13" s="102"/>
      <c r="EHJ13" s="102"/>
      <c r="EHK13" s="102"/>
      <c r="EHL13" s="102"/>
      <c r="EHM13" s="102"/>
      <c r="EHN13" s="102"/>
      <c r="EHO13" s="102"/>
      <c r="EHP13" s="102"/>
      <c r="EHQ13" s="102"/>
      <c r="EHR13" s="102"/>
      <c r="EHS13" s="102"/>
      <c r="EHT13" s="102"/>
      <c r="EHU13" s="102"/>
      <c r="EHV13" s="102"/>
      <c r="EHW13" s="102"/>
      <c r="EHX13" s="102"/>
      <c r="EHY13" s="102"/>
      <c r="EHZ13" s="102"/>
      <c r="EIA13" s="102"/>
      <c r="EIB13" s="102"/>
      <c r="EIC13" s="102"/>
      <c r="EID13" s="102"/>
      <c r="EIE13" s="102"/>
      <c r="EIF13" s="102"/>
      <c r="EIG13" s="102"/>
      <c r="EIH13" s="102"/>
      <c r="EII13" s="102"/>
      <c r="EIJ13" s="102"/>
      <c r="EIK13" s="102"/>
      <c r="EIL13" s="102"/>
      <c r="EIM13" s="102"/>
      <c r="EIN13" s="102"/>
      <c r="EIO13" s="102"/>
      <c r="EIP13" s="102"/>
      <c r="EIQ13" s="102"/>
      <c r="EIR13" s="102"/>
      <c r="EIS13" s="102"/>
      <c r="EIT13" s="102"/>
      <c r="EIU13" s="102"/>
      <c r="EIV13" s="102"/>
      <c r="EIW13" s="102"/>
      <c r="EIX13" s="102"/>
      <c r="EIY13" s="102"/>
      <c r="EIZ13" s="102"/>
      <c r="EJA13" s="102"/>
      <c r="EJB13" s="102"/>
      <c r="EJC13" s="102"/>
      <c r="EJD13" s="102"/>
      <c r="EJE13" s="102"/>
      <c r="EJF13" s="102"/>
      <c r="EJG13" s="102"/>
      <c r="EJH13" s="102"/>
      <c r="EJI13" s="102"/>
      <c r="EJJ13" s="102"/>
      <c r="EJK13" s="102"/>
      <c r="EJL13" s="102"/>
      <c r="EJM13" s="102"/>
      <c r="EJN13" s="102"/>
      <c r="EJO13" s="102"/>
      <c r="EJP13" s="102"/>
      <c r="EJQ13" s="102"/>
      <c r="EJR13" s="102"/>
      <c r="EJS13" s="102"/>
      <c r="EJT13" s="102"/>
      <c r="EJU13" s="102"/>
      <c r="EJV13" s="102"/>
      <c r="EJW13" s="102"/>
      <c r="EJX13" s="102"/>
      <c r="EJY13" s="102"/>
      <c r="EJZ13" s="102"/>
      <c r="EKA13" s="102"/>
      <c r="EKB13" s="102"/>
      <c r="EKC13" s="102"/>
      <c r="EKD13" s="102"/>
      <c r="EKE13" s="102"/>
      <c r="EKF13" s="102"/>
      <c r="EKG13" s="102"/>
      <c r="EKH13" s="102"/>
      <c r="EKI13" s="102"/>
      <c r="EKJ13" s="102"/>
      <c r="EKK13" s="102"/>
      <c r="EKL13" s="102"/>
      <c r="EKM13" s="102"/>
      <c r="EKN13" s="102"/>
      <c r="EKO13" s="102"/>
      <c r="EKP13" s="102"/>
      <c r="EKQ13" s="102"/>
      <c r="EKR13" s="102"/>
      <c r="EKS13" s="102"/>
      <c r="EKT13" s="102"/>
      <c r="EKU13" s="102"/>
      <c r="EKV13" s="102"/>
      <c r="EKW13" s="102"/>
      <c r="EKX13" s="102"/>
      <c r="EKY13" s="102"/>
      <c r="EKZ13" s="102"/>
      <c r="ELA13" s="102"/>
      <c r="ELB13" s="102"/>
      <c r="ELC13" s="102"/>
      <c r="ELD13" s="102"/>
      <c r="ELE13" s="102"/>
      <c r="ELF13" s="102"/>
      <c r="ELG13" s="102"/>
      <c r="ELH13" s="102"/>
      <c r="ELI13" s="102"/>
      <c r="ELJ13" s="102"/>
      <c r="ELK13" s="102"/>
      <c r="ELL13" s="102"/>
      <c r="ELM13" s="102"/>
      <c r="ELN13" s="102"/>
      <c r="ELO13" s="102"/>
      <c r="ELP13" s="102"/>
      <c r="ELQ13" s="102"/>
      <c r="ELR13" s="102"/>
      <c r="ELS13" s="102"/>
      <c r="ELT13" s="102"/>
      <c r="ELU13" s="102"/>
      <c r="ELV13" s="102"/>
      <c r="ELW13" s="102"/>
      <c r="ELX13" s="102"/>
      <c r="ELY13" s="102"/>
      <c r="ELZ13" s="102"/>
      <c r="EMA13" s="102"/>
      <c r="EMB13" s="102"/>
      <c r="EMC13" s="102"/>
      <c r="EMD13" s="102"/>
      <c r="EME13" s="102"/>
      <c r="EMF13" s="102"/>
      <c r="EMG13" s="102"/>
      <c r="EMH13" s="102"/>
      <c r="EMI13" s="102"/>
      <c r="EMJ13" s="102"/>
      <c r="EMK13" s="102"/>
      <c r="EML13" s="102"/>
      <c r="EMM13" s="102"/>
      <c r="EMN13" s="102"/>
      <c r="EMO13" s="102"/>
      <c r="EMP13" s="102"/>
      <c r="EMQ13" s="102"/>
      <c r="EMR13" s="102"/>
      <c r="EMS13" s="102"/>
      <c r="EMT13" s="102"/>
      <c r="EMU13" s="102"/>
      <c r="EMV13" s="102"/>
      <c r="EMW13" s="102"/>
      <c r="EMX13" s="102"/>
      <c r="EMY13" s="102"/>
      <c r="EMZ13" s="102"/>
      <c r="ENA13" s="102"/>
      <c r="ENB13" s="102"/>
      <c r="ENC13" s="102"/>
      <c r="END13" s="102"/>
      <c r="ENE13" s="102"/>
      <c r="ENF13" s="102"/>
      <c r="ENG13" s="102"/>
      <c r="ENH13" s="102"/>
      <c r="ENI13" s="102"/>
      <c r="ENJ13" s="102"/>
      <c r="ENK13" s="102"/>
      <c r="ENL13" s="102"/>
      <c r="ENM13" s="102"/>
      <c r="ENN13" s="102"/>
      <c r="ENO13" s="102"/>
      <c r="ENP13" s="102"/>
      <c r="ENQ13" s="102"/>
      <c r="ENR13" s="102"/>
      <c r="ENS13" s="102"/>
      <c r="ENT13" s="102"/>
      <c r="ENU13" s="102"/>
      <c r="ENV13" s="102"/>
      <c r="ENW13" s="102"/>
      <c r="ENX13" s="102"/>
      <c r="ENY13" s="102"/>
      <c r="ENZ13" s="102"/>
      <c r="EOA13" s="102"/>
      <c r="EOB13" s="102"/>
      <c r="EOC13" s="102"/>
      <c r="EOD13" s="102"/>
      <c r="EOE13" s="102"/>
      <c r="EOF13" s="102"/>
      <c r="EOG13" s="102"/>
      <c r="EOH13" s="102"/>
      <c r="EOI13" s="102"/>
      <c r="EOJ13" s="102"/>
      <c r="EOK13" s="102"/>
      <c r="EOL13" s="102"/>
      <c r="EOM13" s="102"/>
      <c r="EON13" s="102"/>
      <c r="EOO13" s="102"/>
      <c r="EOP13" s="102"/>
      <c r="EOQ13" s="102"/>
      <c r="EOR13" s="102"/>
      <c r="EOS13" s="102"/>
      <c r="EOT13" s="102"/>
      <c r="EOU13" s="102"/>
      <c r="EOV13" s="102"/>
      <c r="EOW13" s="102"/>
      <c r="EOX13" s="102"/>
      <c r="EOY13" s="102"/>
      <c r="EOZ13" s="102"/>
      <c r="EPA13" s="102"/>
      <c r="EPB13" s="102"/>
      <c r="EPC13" s="102"/>
      <c r="EPD13" s="102"/>
      <c r="EPE13" s="102"/>
      <c r="EPF13" s="102"/>
      <c r="EPG13" s="102"/>
      <c r="EPH13" s="102"/>
      <c r="EPI13" s="102"/>
      <c r="EPJ13" s="102"/>
      <c r="EPK13" s="102"/>
      <c r="EPL13" s="102"/>
      <c r="EPM13" s="102"/>
      <c r="EPN13" s="102"/>
      <c r="EPO13" s="102"/>
      <c r="EPP13" s="102"/>
      <c r="EPQ13" s="102"/>
      <c r="EPR13" s="102"/>
      <c r="EPS13" s="102"/>
      <c r="EPT13" s="102"/>
      <c r="EPU13" s="102"/>
      <c r="EPV13" s="102"/>
      <c r="EPW13" s="102"/>
      <c r="EPX13" s="102"/>
      <c r="EPY13" s="102"/>
      <c r="EPZ13" s="102"/>
      <c r="EQA13" s="102"/>
      <c r="EQB13" s="102"/>
      <c r="EQC13" s="102"/>
      <c r="EQD13" s="102"/>
      <c r="EQE13" s="102"/>
      <c r="EQF13" s="102"/>
      <c r="EQG13" s="102"/>
      <c r="EQH13" s="102"/>
      <c r="EQI13" s="102"/>
      <c r="EQJ13" s="102"/>
      <c r="EQK13" s="102"/>
      <c r="EQL13" s="102"/>
      <c r="EQM13" s="102"/>
      <c r="EQN13" s="102"/>
      <c r="EQO13" s="102"/>
      <c r="EQP13" s="102"/>
      <c r="EQQ13" s="102"/>
      <c r="EQR13" s="102"/>
      <c r="EQS13" s="102"/>
      <c r="EQT13" s="102"/>
      <c r="EQU13" s="102"/>
      <c r="EQV13" s="102"/>
      <c r="EQW13" s="102"/>
      <c r="EQX13" s="102"/>
      <c r="EQY13" s="102"/>
      <c r="EQZ13" s="102"/>
      <c r="ERA13" s="102"/>
      <c r="ERB13" s="102"/>
      <c r="ERC13" s="102"/>
      <c r="ERD13" s="102"/>
      <c r="ERE13" s="102"/>
      <c r="ERF13" s="102"/>
      <c r="ERG13" s="102"/>
      <c r="ERH13" s="102"/>
      <c r="ERI13" s="102"/>
      <c r="ERJ13" s="102"/>
      <c r="ERK13" s="102"/>
      <c r="ERL13" s="102"/>
      <c r="ERM13" s="102"/>
      <c r="ERN13" s="102"/>
      <c r="ERO13" s="102"/>
      <c r="ERP13" s="102"/>
      <c r="ERQ13" s="102"/>
      <c r="ERR13" s="102"/>
      <c r="ERS13" s="102"/>
      <c r="ERT13" s="102"/>
      <c r="ERU13" s="102"/>
      <c r="ERV13" s="102"/>
      <c r="ERW13" s="102"/>
      <c r="ERX13" s="102"/>
      <c r="ERY13" s="102"/>
      <c r="ERZ13" s="102"/>
      <c r="ESA13" s="102"/>
      <c r="ESB13" s="102"/>
      <c r="ESC13" s="102"/>
      <c r="ESD13" s="102"/>
      <c r="ESE13" s="102"/>
      <c r="ESF13" s="102"/>
      <c r="ESG13" s="102"/>
      <c r="ESH13" s="102"/>
      <c r="ESI13" s="102"/>
      <c r="ESJ13" s="102"/>
      <c r="ESK13" s="102"/>
      <c r="ESL13" s="102"/>
      <c r="ESM13" s="102"/>
      <c r="ESN13" s="102"/>
      <c r="ESO13" s="102"/>
      <c r="ESP13" s="102"/>
      <c r="ESQ13" s="102"/>
      <c r="ESR13" s="102"/>
      <c r="ESS13" s="102"/>
      <c r="EST13" s="102"/>
      <c r="ESU13" s="102"/>
      <c r="ESV13" s="102"/>
      <c r="ESW13" s="102"/>
      <c r="ESX13" s="102"/>
      <c r="ESY13" s="102"/>
      <c r="ESZ13" s="102"/>
      <c r="ETA13" s="102"/>
      <c r="ETB13" s="102"/>
      <c r="ETC13" s="102"/>
      <c r="ETD13" s="102"/>
      <c r="ETE13" s="102"/>
      <c r="ETF13" s="102"/>
      <c r="ETG13" s="102"/>
      <c r="ETH13" s="102"/>
      <c r="ETI13" s="102"/>
      <c r="ETJ13" s="102"/>
      <c r="ETK13" s="102"/>
      <c r="ETL13" s="102"/>
      <c r="ETM13" s="102"/>
      <c r="ETN13" s="102"/>
      <c r="ETO13" s="102"/>
      <c r="ETP13" s="102"/>
      <c r="ETQ13" s="102"/>
      <c r="ETR13" s="102"/>
      <c r="ETS13" s="102"/>
      <c r="ETT13" s="102"/>
      <c r="ETU13" s="102"/>
      <c r="ETV13" s="102"/>
      <c r="ETW13" s="102"/>
      <c r="ETX13" s="102"/>
      <c r="ETY13" s="102"/>
      <c r="ETZ13" s="102"/>
      <c r="EUA13" s="102"/>
      <c r="EUB13" s="102"/>
      <c r="EUC13" s="102"/>
      <c r="EUD13" s="102"/>
      <c r="EUE13" s="102"/>
      <c r="EUF13" s="102"/>
      <c r="EUG13" s="102"/>
      <c r="EUH13" s="102"/>
      <c r="EUI13" s="102"/>
      <c r="EUJ13" s="102"/>
      <c r="EUK13" s="102"/>
      <c r="EUL13" s="102"/>
      <c r="EUM13" s="102"/>
      <c r="EUN13" s="102"/>
      <c r="EUO13" s="102"/>
      <c r="EUP13" s="102"/>
      <c r="EUQ13" s="102"/>
      <c r="EUR13" s="102"/>
      <c r="EUS13" s="102"/>
      <c r="EUT13" s="102"/>
      <c r="EUU13" s="102"/>
      <c r="EUV13" s="102"/>
      <c r="EUW13" s="102"/>
      <c r="EUX13" s="102"/>
      <c r="EUY13" s="102"/>
      <c r="EUZ13" s="102"/>
      <c r="EVA13" s="102"/>
      <c r="EVB13" s="102"/>
      <c r="EVC13" s="102"/>
      <c r="EVD13" s="102"/>
      <c r="EVE13" s="102"/>
      <c r="EVF13" s="102"/>
      <c r="EVG13" s="102"/>
      <c r="EVH13" s="102"/>
      <c r="EVI13" s="102"/>
      <c r="EVJ13" s="102"/>
      <c r="EVK13" s="102"/>
      <c r="EVL13" s="102"/>
      <c r="EVM13" s="102"/>
      <c r="EVN13" s="102"/>
      <c r="EVO13" s="102"/>
      <c r="EVP13" s="102"/>
      <c r="EVQ13" s="102"/>
      <c r="EVR13" s="102"/>
      <c r="EVS13" s="102"/>
      <c r="EVT13" s="102"/>
      <c r="EVU13" s="102"/>
      <c r="EVV13" s="102"/>
      <c r="EVW13" s="102"/>
      <c r="EVX13" s="102"/>
      <c r="EVY13" s="102"/>
      <c r="EVZ13" s="102"/>
      <c r="EWA13" s="102"/>
      <c r="EWB13" s="102"/>
      <c r="EWC13" s="102"/>
      <c r="EWD13" s="102"/>
      <c r="EWE13" s="102"/>
      <c r="EWF13" s="102"/>
      <c r="EWG13" s="102"/>
      <c r="EWH13" s="102"/>
      <c r="EWI13" s="102"/>
      <c r="EWJ13" s="102"/>
      <c r="EWK13" s="102"/>
      <c r="EWL13" s="102"/>
      <c r="EWM13" s="102"/>
      <c r="EWN13" s="102"/>
      <c r="EWO13" s="102"/>
      <c r="EWP13" s="102"/>
      <c r="EWQ13" s="102"/>
      <c r="EWR13" s="102"/>
      <c r="EWS13" s="102"/>
      <c r="EWT13" s="102"/>
      <c r="EWU13" s="102"/>
      <c r="EWV13" s="102"/>
      <c r="EWW13" s="102"/>
      <c r="EWX13" s="102"/>
      <c r="EWY13" s="102"/>
      <c r="EWZ13" s="102"/>
      <c r="EXA13" s="102"/>
      <c r="EXB13" s="102"/>
      <c r="EXC13" s="102"/>
      <c r="EXD13" s="102"/>
      <c r="EXE13" s="102"/>
      <c r="EXF13" s="102"/>
      <c r="EXG13" s="102"/>
      <c r="EXH13" s="102"/>
      <c r="EXI13" s="102"/>
      <c r="EXJ13" s="102"/>
      <c r="EXK13" s="102"/>
      <c r="EXL13" s="102"/>
      <c r="EXM13" s="102"/>
      <c r="EXN13" s="102"/>
      <c r="EXO13" s="102"/>
      <c r="EXP13" s="102"/>
      <c r="EXQ13" s="102"/>
      <c r="EXR13" s="102"/>
      <c r="EXS13" s="102"/>
      <c r="EXT13" s="102"/>
      <c r="EXU13" s="102"/>
      <c r="EXV13" s="102"/>
      <c r="EXW13" s="102"/>
      <c r="EXX13" s="102"/>
      <c r="EXY13" s="102"/>
      <c r="EXZ13" s="102"/>
      <c r="EYA13" s="102"/>
      <c r="EYB13" s="102"/>
      <c r="EYC13" s="102"/>
      <c r="EYD13" s="102"/>
      <c r="EYE13" s="102"/>
      <c r="EYF13" s="102"/>
      <c r="EYG13" s="102"/>
      <c r="EYH13" s="102"/>
      <c r="EYI13" s="102"/>
      <c r="EYJ13" s="102"/>
      <c r="EYK13" s="102"/>
      <c r="EYL13" s="102"/>
      <c r="EYM13" s="102"/>
      <c r="EYN13" s="102"/>
      <c r="EYO13" s="102"/>
      <c r="EYP13" s="102"/>
      <c r="EYQ13" s="102"/>
      <c r="EYR13" s="102"/>
      <c r="EYS13" s="102"/>
      <c r="EYT13" s="102"/>
      <c r="EYU13" s="102"/>
      <c r="EYV13" s="102"/>
      <c r="EYW13" s="102"/>
      <c r="EYX13" s="102"/>
      <c r="EYY13" s="102"/>
      <c r="EYZ13" s="102"/>
      <c r="EZA13" s="102"/>
      <c r="EZB13" s="102"/>
      <c r="EZC13" s="102"/>
      <c r="EZD13" s="102"/>
      <c r="EZE13" s="102"/>
      <c r="EZF13" s="102"/>
      <c r="EZG13" s="102"/>
      <c r="EZH13" s="102"/>
      <c r="EZI13" s="102"/>
      <c r="EZJ13" s="102"/>
      <c r="EZK13" s="102"/>
      <c r="EZL13" s="102"/>
      <c r="EZM13" s="102"/>
      <c r="EZN13" s="102"/>
      <c r="EZO13" s="102"/>
      <c r="EZP13" s="102"/>
      <c r="EZQ13" s="102"/>
      <c r="EZR13" s="102"/>
      <c r="EZS13" s="102"/>
      <c r="EZT13" s="102"/>
      <c r="EZU13" s="102"/>
      <c r="EZV13" s="102"/>
      <c r="EZW13" s="102"/>
      <c r="EZX13" s="102"/>
      <c r="EZY13" s="102"/>
      <c r="EZZ13" s="102"/>
      <c r="FAA13" s="102"/>
      <c r="FAB13" s="102"/>
      <c r="FAC13" s="102"/>
      <c r="FAD13" s="102"/>
      <c r="FAE13" s="102"/>
      <c r="FAF13" s="102"/>
      <c r="FAG13" s="102"/>
      <c r="FAH13" s="102"/>
      <c r="FAI13" s="102"/>
      <c r="FAJ13" s="102"/>
      <c r="FAK13" s="102"/>
      <c r="FAL13" s="102"/>
      <c r="FAM13" s="102"/>
      <c r="FAN13" s="102"/>
      <c r="FAO13" s="102"/>
      <c r="FAP13" s="102"/>
      <c r="FAQ13" s="102"/>
      <c r="FAR13" s="102"/>
      <c r="FAS13" s="102"/>
      <c r="FAT13" s="102"/>
      <c r="FAU13" s="102"/>
      <c r="FAV13" s="102"/>
      <c r="FAW13" s="102"/>
      <c r="FAX13" s="102"/>
      <c r="FAY13" s="102"/>
      <c r="FAZ13" s="102"/>
      <c r="FBA13" s="102"/>
      <c r="FBB13" s="102"/>
      <c r="FBC13" s="102"/>
      <c r="FBD13" s="102"/>
      <c r="FBE13" s="102"/>
      <c r="FBF13" s="102"/>
      <c r="FBG13" s="102"/>
      <c r="FBH13" s="102"/>
      <c r="FBI13" s="102"/>
      <c r="FBJ13" s="102"/>
      <c r="FBK13" s="102"/>
      <c r="FBL13" s="102"/>
      <c r="FBM13" s="102"/>
      <c r="FBN13" s="102"/>
      <c r="FBO13" s="102"/>
      <c r="FBP13" s="102"/>
      <c r="FBQ13" s="102"/>
      <c r="FBR13" s="102"/>
      <c r="FBS13" s="102"/>
      <c r="FBT13" s="102"/>
      <c r="FBU13" s="102"/>
      <c r="FBV13" s="102"/>
      <c r="FBW13" s="102"/>
      <c r="FBX13" s="102"/>
      <c r="FBY13" s="102"/>
      <c r="FBZ13" s="102"/>
      <c r="FCA13" s="102"/>
      <c r="FCB13" s="102"/>
      <c r="FCC13" s="102"/>
      <c r="FCD13" s="102"/>
      <c r="FCE13" s="102"/>
      <c r="FCF13" s="102"/>
      <c r="FCG13" s="102"/>
      <c r="FCH13" s="102"/>
      <c r="FCI13" s="102"/>
      <c r="FCJ13" s="102"/>
      <c r="FCK13" s="102"/>
      <c r="FCL13" s="102"/>
      <c r="FCM13" s="102"/>
      <c r="FCN13" s="102"/>
      <c r="FCO13" s="102"/>
      <c r="FCP13" s="102"/>
      <c r="FCQ13" s="102"/>
      <c r="FCR13" s="102"/>
      <c r="FCS13" s="102"/>
      <c r="FCT13" s="102"/>
      <c r="FCU13" s="102"/>
      <c r="FCV13" s="102"/>
      <c r="FCW13" s="102"/>
      <c r="FCX13" s="102"/>
      <c r="FCY13" s="102"/>
      <c r="FCZ13" s="102"/>
      <c r="FDA13" s="102"/>
      <c r="FDB13" s="102"/>
      <c r="FDC13" s="102"/>
      <c r="FDD13" s="102"/>
      <c r="FDE13" s="102"/>
      <c r="FDF13" s="102"/>
      <c r="FDG13" s="102"/>
      <c r="FDH13" s="102"/>
      <c r="FDI13" s="102"/>
      <c r="FDJ13" s="102"/>
      <c r="FDK13" s="102"/>
      <c r="FDL13" s="102"/>
      <c r="FDM13" s="102"/>
      <c r="FDN13" s="102"/>
      <c r="FDO13" s="102"/>
      <c r="FDP13" s="102"/>
      <c r="FDQ13" s="102"/>
      <c r="FDR13" s="102"/>
      <c r="FDS13" s="102"/>
      <c r="FDT13" s="102"/>
      <c r="FDU13" s="102"/>
      <c r="FDV13" s="102"/>
      <c r="FDW13" s="102"/>
      <c r="FDX13" s="102"/>
      <c r="FDY13" s="102"/>
      <c r="FDZ13" s="102"/>
      <c r="FEA13" s="102"/>
      <c r="FEB13" s="102"/>
      <c r="FEC13" s="102"/>
      <c r="FED13" s="102"/>
      <c r="FEE13" s="102"/>
      <c r="FEF13" s="102"/>
      <c r="FEG13" s="102"/>
      <c r="FEH13" s="102"/>
      <c r="FEI13" s="102"/>
      <c r="FEJ13" s="102"/>
      <c r="FEK13" s="102"/>
      <c r="FEL13" s="102"/>
      <c r="FEM13" s="102"/>
      <c r="FEN13" s="102"/>
      <c r="FEO13" s="102"/>
      <c r="FEP13" s="102"/>
      <c r="FEQ13" s="102"/>
      <c r="FER13" s="102"/>
      <c r="FES13" s="102"/>
      <c r="FET13" s="102"/>
      <c r="FEU13" s="102"/>
      <c r="FEV13" s="102"/>
      <c r="FEW13" s="102"/>
      <c r="FEX13" s="102"/>
      <c r="FEY13" s="102"/>
      <c r="FEZ13" s="102"/>
      <c r="FFA13" s="102"/>
      <c r="FFB13" s="102"/>
      <c r="FFC13" s="102"/>
      <c r="FFD13" s="102"/>
      <c r="FFE13" s="102"/>
      <c r="FFF13" s="102"/>
      <c r="FFG13" s="102"/>
      <c r="FFH13" s="102"/>
      <c r="FFI13" s="102"/>
      <c r="FFJ13" s="102"/>
      <c r="FFK13" s="102"/>
      <c r="FFL13" s="102"/>
      <c r="FFM13" s="102"/>
      <c r="FFN13" s="102"/>
      <c r="FFO13" s="102"/>
      <c r="FFP13" s="102"/>
      <c r="FFQ13" s="102"/>
      <c r="FFR13" s="102"/>
      <c r="FFS13" s="102"/>
      <c r="FFT13" s="102"/>
      <c r="FFU13" s="102"/>
      <c r="FFV13" s="102"/>
      <c r="FFW13" s="102"/>
      <c r="FFX13" s="102"/>
      <c r="FFY13" s="102"/>
      <c r="FFZ13" s="102"/>
      <c r="FGA13" s="102"/>
      <c r="FGB13" s="102"/>
      <c r="FGC13" s="102"/>
      <c r="FGD13" s="102"/>
      <c r="FGE13" s="102"/>
      <c r="FGF13" s="102"/>
      <c r="FGG13" s="102"/>
      <c r="FGH13" s="102"/>
      <c r="FGI13" s="102"/>
      <c r="FGJ13" s="102"/>
      <c r="FGK13" s="102"/>
      <c r="FGL13" s="102"/>
      <c r="FGM13" s="102"/>
      <c r="FGN13" s="102"/>
      <c r="FGO13" s="102"/>
      <c r="FGP13" s="102"/>
      <c r="FGQ13" s="102"/>
      <c r="FGR13" s="102"/>
      <c r="FGS13" s="102"/>
      <c r="FGT13" s="102"/>
      <c r="FGU13" s="102"/>
      <c r="FGV13" s="102"/>
      <c r="FGW13" s="102"/>
      <c r="FGX13" s="102"/>
      <c r="FGY13" s="102"/>
      <c r="FGZ13" s="102"/>
      <c r="FHA13" s="102"/>
      <c r="FHB13" s="102"/>
      <c r="FHC13" s="102"/>
      <c r="FHD13" s="102"/>
      <c r="FHE13" s="102"/>
      <c r="FHF13" s="102"/>
      <c r="FHG13" s="102"/>
      <c r="FHH13" s="102"/>
      <c r="FHI13" s="102"/>
      <c r="FHJ13" s="102"/>
      <c r="FHK13" s="102"/>
      <c r="FHL13" s="102"/>
      <c r="FHM13" s="102"/>
      <c r="FHN13" s="102"/>
      <c r="FHO13" s="102"/>
      <c r="FHP13" s="102"/>
      <c r="FHQ13" s="102"/>
      <c r="FHR13" s="102"/>
      <c r="FHS13" s="102"/>
      <c r="FHT13" s="102"/>
      <c r="FHU13" s="102"/>
      <c r="FHV13" s="102"/>
      <c r="FHW13" s="102"/>
      <c r="FHX13" s="102"/>
      <c r="FHY13" s="102"/>
      <c r="FHZ13" s="102"/>
      <c r="FIA13" s="102"/>
      <c r="FIB13" s="102"/>
      <c r="FIC13" s="102"/>
      <c r="FID13" s="102"/>
      <c r="FIE13" s="102"/>
      <c r="FIF13" s="102"/>
      <c r="FIG13" s="102"/>
      <c r="FIH13" s="102"/>
      <c r="FII13" s="102"/>
      <c r="FIJ13" s="102"/>
      <c r="FIK13" s="102"/>
      <c r="FIL13" s="102"/>
      <c r="FIM13" s="102"/>
      <c r="FIN13" s="102"/>
      <c r="FIO13" s="102"/>
      <c r="FIP13" s="102"/>
      <c r="FIQ13" s="102"/>
      <c r="FIR13" s="102"/>
      <c r="FIS13" s="102"/>
      <c r="FIT13" s="102"/>
      <c r="FIU13" s="102"/>
      <c r="FIV13" s="102"/>
      <c r="FIW13" s="102"/>
      <c r="FIX13" s="102"/>
      <c r="FIY13" s="102"/>
      <c r="FIZ13" s="102"/>
      <c r="FJA13" s="102"/>
      <c r="FJB13" s="102"/>
      <c r="FJC13" s="102"/>
      <c r="FJD13" s="102"/>
      <c r="FJE13" s="102"/>
      <c r="FJF13" s="102"/>
      <c r="FJG13" s="102"/>
      <c r="FJH13" s="102"/>
      <c r="FJI13" s="102"/>
      <c r="FJJ13" s="102"/>
      <c r="FJK13" s="102"/>
      <c r="FJL13" s="102"/>
      <c r="FJM13" s="102"/>
      <c r="FJN13" s="102"/>
      <c r="FJO13" s="102"/>
      <c r="FJP13" s="102"/>
      <c r="FJQ13" s="102"/>
      <c r="FJR13" s="102"/>
      <c r="FJS13" s="102"/>
      <c r="FJT13" s="102"/>
      <c r="FJU13" s="102"/>
      <c r="FJV13" s="102"/>
      <c r="FJW13" s="102"/>
      <c r="FJX13" s="102"/>
      <c r="FJY13" s="102"/>
      <c r="FJZ13" s="102"/>
      <c r="FKA13" s="102"/>
      <c r="FKB13" s="102"/>
      <c r="FKC13" s="102"/>
      <c r="FKD13" s="102"/>
      <c r="FKE13" s="102"/>
      <c r="FKF13" s="102"/>
      <c r="FKG13" s="102"/>
      <c r="FKH13" s="102"/>
      <c r="FKI13" s="102"/>
      <c r="FKJ13" s="102"/>
      <c r="FKK13" s="102"/>
      <c r="FKL13" s="102"/>
      <c r="FKM13" s="102"/>
      <c r="FKN13" s="102"/>
      <c r="FKO13" s="102"/>
      <c r="FKP13" s="102"/>
      <c r="FKQ13" s="102"/>
      <c r="FKR13" s="102"/>
      <c r="FKS13" s="102"/>
      <c r="FKT13" s="102"/>
      <c r="FKU13" s="102"/>
      <c r="FKV13" s="102"/>
      <c r="FKW13" s="102"/>
      <c r="FKX13" s="102"/>
      <c r="FKY13" s="102"/>
      <c r="FKZ13" s="102"/>
      <c r="FLA13" s="102"/>
      <c r="FLB13" s="102"/>
      <c r="FLC13" s="102"/>
      <c r="FLD13" s="102"/>
      <c r="FLE13" s="102"/>
      <c r="FLF13" s="102"/>
      <c r="FLG13" s="102"/>
      <c r="FLH13" s="102"/>
      <c r="FLI13" s="102"/>
      <c r="FLJ13" s="102"/>
      <c r="FLK13" s="102"/>
      <c r="FLL13" s="102"/>
      <c r="FLM13" s="102"/>
      <c r="FLN13" s="102"/>
      <c r="FLO13" s="102"/>
      <c r="FLP13" s="102"/>
      <c r="FLQ13" s="102"/>
      <c r="FLR13" s="102"/>
      <c r="FLS13" s="102"/>
      <c r="FLT13" s="102"/>
      <c r="FLU13" s="102"/>
      <c r="FLV13" s="102"/>
      <c r="FLW13" s="102"/>
      <c r="FLX13" s="102"/>
      <c r="FLY13" s="102"/>
      <c r="FLZ13" s="102"/>
      <c r="FMA13" s="102"/>
      <c r="FMB13" s="102"/>
      <c r="FMC13" s="102"/>
      <c r="FMD13" s="102"/>
      <c r="FME13" s="102"/>
      <c r="FMF13" s="102"/>
      <c r="FMG13" s="102"/>
      <c r="FMH13" s="102"/>
      <c r="FMI13" s="102"/>
      <c r="FMJ13" s="102"/>
      <c r="FMK13" s="102"/>
      <c r="FML13" s="102"/>
      <c r="FMM13" s="102"/>
      <c r="FMN13" s="102"/>
      <c r="FMO13" s="102"/>
      <c r="FMP13" s="102"/>
      <c r="FMQ13" s="102"/>
      <c r="FMR13" s="102"/>
      <c r="FMS13" s="102"/>
      <c r="FMT13" s="102"/>
      <c r="FMU13" s="102"/>
      <c r="FMV13" s="102"/>
      <c r="FMW13" s="102"/>
      <c r="FMX13" s="102"/>
      <c r="FMY13" s="102"/>
      <c r="FMZ13" s="102"/>
      <c r="FNA13" s="102"/>
      <c r="FNB13" s="102"/>
      <c r="FNC13" s="102"/>
      <c r="FND13" s="102"/>
      <c r="FNE13" s="102"/>
      <c r="FNF13" s="102"/>
      <c r="FNG13" s="102"/>
      <c r="FNH13" s="102"/>
      <c r="FNI13" s="102"/>
      <c r="FNJ13" s="102"/>
      <c r="FNK13" s="102"/>
      <c r="FNL13" s="102"/>
      <c r="FNM13" s="102"/>
      <c r="FNN13" s="102"/>
      <c r="FNO13" s="102"/>
      <c r="FNP13" s="102"/>
      <c r="FNQ13" s="102"/>
      <c r="FNR13" s="102"/>
      <c r="FNS13" s="102"/>
      <c r="FNT13" s="102"/>
      <c r="FNU13" s="102"/>
      <c r="FNV13" s="102"/>
      <c r="FNW13" s="102"/>
      <c r="FNX13" s="102"/>
      <c r="FNY13" s="102"/>
      <c r="FNZ13" s="102"/>
      <c r="FOA13" s="102"/>
      <c r="FOB13" s="102"/>
      <c r="FOC13" s="102"/>
      <c r="FOD13" s="102"/>
      <c r="FOE13" s="102"/>
      <c r="FOF13" s="102"/>
      <c r="FOG13" s="102"/>
      <c r="FOH13" s="102"/>
      <c r="FOI13" s="102"/>
      <c r="FOJ13" s="102"/>
      <c r="FOK13" s="102"/>
      <c r="FOL13" s="102"/>
      <c r="FOM13" s="102"/>
      <c r="FON13" s="102"/>
      <c r="FOO13" s="102"/>
      <c r="FOP13" s="102"/>
      <c r="FOQ13" s="102"/>
      <c r="FOR13" s="102"/>
      <c r="FOS13" s="102"/>
      <c r="FOT13" s="102"/>
      <c r="FOU13" s="102"/>
      <c r="FOV13" s="102"/>
      <c r="FOW13" s="102"/>
      <c r="FOX13" s="102"/>
      <c r="FOY13" s="102"/>
      <c r="FOZ13" s="102"/>
      <c r="FPA13" s="102"/>
      <c r="FPB13" s="102"/>
      <c r="FPC13" s="102"/>
      <c r="FPD13" s="102"/>
      <c r="FPE13" s="102"/>
      <c r="FPF13" s="102"/>
      <c r="FPG13" s="102"/>
      <c r="FPH13" s="102"/>
      <c r="FPI13" s="102"/>
      <c r="FPJ13" s="102"/>
      <c r="FPK13" s="102"/>
      <c r="FPL13" s="102"/>
      <c r="FPM13" s="102"/>
      <c r="FPN13" s="102"/>
      <c r="FPO13" s="102"/>
      <c r="FPP13" s="102"/>
      <c r="FPQ13" s="102"/>
      <c r="FPR13" s="102"/>
      <c r="FPS13" s="102"/>
      <c r="FPT13" s="102"/>
      <c r="FPU13" s="102"/>
      <c r="FPV13" s="102"/>
      <c r="FPW13" s="102"/>
      <c r="FPX13" s="102"/>
      <c r="FPY13" s="102"/>
      <c r="FPZ13" s="102"/>
      <c r="FQA13" s="102"/>
      <c r="FQB13" s="102"/>
      <c r="FQC13" s="102"/>
      <c r="FQD13" s="102"/>
      <c r="FQE13" s="102"/>
      <c r="FQF13" s="102"/>
      <c r="FQG13" s="102"/>
      <c r="FQH13" s="102"/>
      <c r="FQI13" s="102"/>
      <c r="FQJ13" s="102"/>
      <c r="FQK13" s="102"/>
      <c r="FQL13" s="102"/>
      <c r="FQM13" s="102"/>
      <c r="FQN13" s="102"/>
      <c r="FQO13" s="102"/>
      <c r="FQP13" s="102"/>
      <c r="FQQ13" s="102"/>
      <c r="FQR13" s="102"/>
      <c r="FQS13" s="102"/>
      <c r="FQT13" s="102"/>
      <c r="FQU13" s="102"/>
      <c r="FQV13" s="102"/>
      <c r="FQW13" s="102"/>
      <c r="FQX13" s="102"/>
      <c r="FQY13" s="102"/>
      <c r="FQZ13" s="102"/>
      <c r="FRA13" s="102"/>
      <c r="FRB13" s="102"/>
      <c r="FRC13" s="102"/>
      <c r="FRD13" s="102"/>
      <c r="FRE13" s="102"/>
      <c r="FRF13" s="102"/>
      <c r="FRG13" s="102"/>
      <c r="FRH13" s="102"/>
      <c r="FRI13" s="102"/>
      <c r="FRJ13" s="102"/>
      <c r="FRK13" s="102"/>
      <c r="FRL13" s="102"/>
      <c r="FRM13" s="102"/>
      <c r="FRN13" s="102"/>
      <c r="FRO13" s="102"/>
      <c r="FRP13" s="102"/>
      <c r="FRQ13" s="102"/>
      <c r="FRR13" s="102"/>
      <c r="FRS13" s="102"/>
      <c r="FRT13" s="102"/>
      <c r="FRU13" s="102"/>
      <c r="FRV13" s="102"/>
      <c r="FRW13" s="102"/>
      <c r="FRX13" s="102"/>
      <c r="FRY13" s="102"/>
      <c r="FRZ13" s="102"/>
      <c r="FSA13" s="102"/>
      <c r="FSB13" s="102"/>
      <c r="FSC13" s="102"/>
      <c r="FSD13" s="102"/>
      <c r="FSE13" s="102"/>
      <c r="FSF13" s="102"/>
      <c r="FSG13" s="102"/>
      <c r="FSH13" s="102"/>
      <c r="FSI13" s="102"/>
      <c r="FSJ13" s="102"/>
      <c r="FSK13" s="102"/>
      <c r="FSL13" s="102"/>
      <c r="FSM13" s="102"/>
      <c r="FSN13" s="102"/>
      <c r="FSO13" s="102"/>
      <c r="FSP13" s="102"/>
      <c r="FSQ13" s="102"/>
      <c r="FSR13" s="102"/>
      <c r="FSS13" s="102"/>
      <c r="FST13" s="102"/>
      <c r="FSU13" s="102"/>
      <c r="FSV13" s="102"/>
      <c r="FSW13" s="102"/>
      <c r="FSX13" s="102"/>
      <c r="FSY13" s="102"/>
      <c r="FSZ13" s="102"/>
      <c r="FTA13" s="102"/>
      <c r="FTB13" s="102"/>
      <c r="FTC13" s="102"/>
      <c r="FTD13" s="102"/>
      <c r="FTE13" s="102"/>
      <c r="FTF13" s="102"/>
      <c r="FTG13" s="102"/>
      <c r="FTH13" s="102"/>
      <c r="FTI13" s="102"/>
      <c r="FTJ13" s="102"/>
      <c r="FTK13" s="102"/>
      <c r="FTL13" s="102"/>
      <c r="FTM13" s="102"/>
      <c r="FTN13" s="102"/>
      <c r="FTO13" s="102"/>
      <c r="FTP13" s="102"/>
      <c r="FTQ13" s="102"/>
      <c r="FTR13" s="102"/>
      <c r="FTS13" s="102"/>
      <c r="FTT13" s="102"/>
      <c r="FTU13" s="102"/>
      <c r="FTV13" s="102"/>
      <c r="FTW13" s="102"/>
      <c r="FTX13" s="102"/>
      <c r="FTY13" s="102"/>
      <c r="FTZ13" s="102"/>
      <c r="FUA13" s="102"/>
      <c r="FUB13" s="102"/>
      <c r="FUC13" s="102"/>
      <c r="FUD13" s="102"/>
      <c r="FUE13" s="102"/>
      <c r="FUF13" s="102"/>
      <c r="FUG13" s="102"/>
      <c r="FUH13" s="102"/>
      <c r="FUI13" s="102"/>
      <c r="FUJ13" s="102"/>
      <c r="FUK13" s="102"/>
      <c r="FUL13" s="102"/>
      <c r="FUM13" s="102"/>
      <c r="FUN13" s="102"/>
      <c r="FUO13" s="102"/>
      <c r="FUP13" s="102"/>
      <c r="FUQ13" s="102"/>
      <c r="FUR13" s="102"/>
      <c r="FUS13" s="102"/>
      <c r="FUT13" s="102"/>
      <c r="FUU13" s="102"/>
      <c r="FUV13" s="102"/>
      <c r="FUW13" s="102"/>
      <c r="FUX13" s="102"/>
      <c r="FUY13" s="102"/>
      <c r="FUZ13" s="102"/>
      <c r="FVA13" s="102"/>
      <c r="FVB13" s="102"/>
      <c r="FVC13" s="102"/>
      <c r="FVD13" s="102"/>
      <c r="FVE13" s="102"/>
      <c r="FVF13" s="102"/>
      <c r="FVG13" s="102"/>
      <c r="FVH13" s="102"/>
      <c r="FVI13" s="102"/>
      <c r="FVJ13" s="102"/>
      <c r="FVK13" s="102"/>
      <c r="FVL13" s="102"/>
      <c r="FVM13" s="102"/>
      <c r="FVN13" s="102"/>
      <c r="FVO13" s="102"/>
      <c r="FVP13" s="102"/>
      <c r="FVQ13" s="102"/>
      <c r="FVR13" s="102"/>
      <c r="FVS13" s="102"/>
      <c r="FVT13" s="102"/>
      <c r="FVU13" s="102"/>
      <c r="FVV13" s="102"/>
      <c r="FVW13" s="102"/>
      <c r="FVX13" s="102"/>
      <c r="FVY13" s="102"/>
      <c r="FVZ13" s="102"/>
      <c r="FWA13" s="102"/>
      <c r="FWB13" s="102"/>
      <c r="FWC13" s="102"/>
      <c r="FWD13" s="102"/>
      <c r="FWE13" s="102"/>
      <c r="FWF13" s="102"/>
      <c r="FWG13" s="102"/>
      <c r="FWH13" s="102"/>
      <c r="FWI13" s="102"/>
      <c r="FWJ13" s="102"/>
      <c r="FWK13" s="102"/>
      <c r="FWL13" s="102"/>
      <c r="FWM13" s="102"/>
      <c r="FWN13" s="102"/>
      <c r="FWO13" s="102"/>
      <c r="FWP13" s="102"/>
      <c r="FWQ13" s="102"/>
      <c r="FWR13" s="102"/>
      <c r="FWS13" s="102"/>
      <c r="FWT13" s="102"/>
      <c r="FWU13" s="102"/>
      <c r="FWV13" s="102"/>
      <c r="FWW13" s="102"/>
      <c r="FWX13" s="102"/>
      <c r="FWY13" s="102"/>
      <c r="FWZ13" s="102"/>
      <c r="FXA13" s="102"/>
      <c r="FXB13" s="102"/>
      <c r="FXC13" s="102"/>
      <c r="FXD13" s="102"/>
      <c r="FXE13" s="102"/>
      <c r="FXF13" s="102"/>
      <c r="FXG13" s="102"/>
      <c r="FXH13" s="102"/>
      <c r="FXI13" s="102"/>
      <c r="FXJ13" s="102"/>
      <c r="FXK13" s="102"/>
      <c r="FXL13" s="102"/>
      <c r="FXM13" s="102"/>
      <c r="FXN13" s="102"/>
      <c r="FXO13" s="102"/>
      <c r="FXP13" s="102"/>
      <c r="FXQ13" s="102"/>
      <c r="FXR13" s="102"/>
      <c r="FXS13" s="102"/>
      <c r="FXT13" s="102"/>
      <c r="FXU13" s="102"/>
      <c r="FXV13" s="102"/>
      <c r="FXW13" s="102"/>
      <c r="FXX13" s="102"/>
      <c r="FXY13" s="102"/>
      <c r="FXZ13" s="102"/>
      <c r="FYA13" s="102"/>
      <c r="FYB13" s="102"/>
      <c r="FYC13" s="102"/>
      <c r="FYD13" s="102"/>
      <c r="FYE13" s="102"/>
      <c r="FYF13" s="102"/>
      <c r="FYG13" s="102"/>
      <c r="FYH13" s="102"/>
      <c r="FYI13" s="102"/>
      <c r="FYJ13" s="102"/>
      <c r="FYK13" s="102"/>
      <c r="FYL13" s="102"/>
      <c r="FYM13" s="102"/>
      <c r="FYN13" s="102"/>
      <c r="FYO13" s="102"/>
      <c r="FYP13" s="102"/>
      <c r="FYQ13" s="102"/>
      <c r="FYR13" s="102"/>
      <c r="FYS13" s="102"/>
      <c r="FYT13" s="102"/>
      <c r="FYU13" s="102"/>
      <c r="FYV13" s="102"/>
      <c r="FYW13" s="102"/>
      <c r="FYX13" s="102"/>
      <c r="FYY13" s="102"/>
      <c r="FYZ13" s="102"/>
      <c r="FZA13" s="102"/>
      <c r="FZB13" s="102"/>
      <c r="FZC13" s="102"/>
      <c r="FZD13" s="102"/>
      <c r="FZE13" s="102"/>
      <c r="FZF13" s="102"/>
      <c r="FZG13" s="102"/>
      <c r="FZH13" s="102"/>
      <c r="FZI13" s="102"/>
      <c r="FZJ13" s="102"/>
      <c r="FZK13" s="102"/>
      <c r="FZL13" s="102"/>
      <c r="FZM13" s="102"/>
      <c r="FZN13" s="102"/>
      <c r="FZO13" s="102"/>
      <c r="FZP13" s="102"/>
      <c r="FZQ13" s="102"/>
      <c r="FZR13" s="102"/>
      <c r="FZS13" s="102"/>
      <c r="FZT13" s="102"/>
      <c r="FZU13" s="102"/>
      <c r="FZV13" s="102"/>
      <c r="FZW13" s="102"/>
      <c r="FZX13" s="102"/>
      <c r="FZY13" s="102"/>
      <c r="FZZ13" s="102"/>
      <c r="GAA13" s="102"/>
      <c r="GAB13" s="102"/>
      <c r="GAC13" s="102"/>
      <c r="GAD13" s="102"/>
      <c r="GAE13" s="102"/>
      <c r="GAF13" s="102"/>
      <c r="GAG13" s="102"/>
      <c r="GAH13" s="102"/>
      <c r="GAI13" s="102"/>
      <c r="GAJ13" s="102"/>
      <c r="GAK13" s="102"/>
      <c r="GAL13" s="102"/>
      <c r="GAM13" s="102"/>
      <c r="GAN13" s="102"/>
      <c r="GAO13" s="102"/>
      <c r="GAP13" s="102"/>
      <c r="GAQ13" s="102"/>
      <c r="GAR13" s="102"/>
      <c r="GAS13" s="102"/>
      <c r="GAT13" s="102"/>
      <c r="GAU13" s="102"/>
      <c r="GAV13" s="102"/>
      <c r="GAW13" s="102"/>
      <c r="GAX13" s="102"/>
      <c r="GAY13" s="102"/>
      <c r="GAZ13" s="102"/>
      <c r="GBA13" s="102"/>
      <c r="GBB13" s="102"/>
      <c r="GBC13" s="102"/>
      <c r="GBD13" s="102"/>
      <c r="GBE13" s="102"/>
      <c r="GBF13" s="102"/>
      <c r="GBG13" s="102"/>
      <c r="GBH13" s="102"/>
      <c r="GBI13" s="102"/>
      <c r="GBJ13" s="102"/>
      <c r="GBK13" s="102"/>
      <c r="GBL13" s="102"/>
      <c r="GBM13" s="102"/>
      <c r="GBN13" s="102"/>
      <c r="GBO13" s="102"/>
      <c r="GBP13" s="102"/>
      <c r="GBQ13" s="102"/>
      <c r="GBR13" s="102"/>
      <c r="GBS13" s="102"/>
      <c r="GBT13" s="102"/>
      <c r="GBU13" s="102"/>
      <c r="GBV13" s="102"/>
      <c r="GBW13" s="102"/>
      <c r="GBX13" s="102"/>
      <c r="GBY13" s="102"/>
      <c r="GBZ13" s="102"/>
      <c r="GCA13" s="102"/>
      <c r="GCB13" s="102"/>
      <c r="GCC13" s="102"/>
      <c r="GCD13" s="102"/>
      <c r="GCE13" s="102"/>
      <c r="GCF13" s="102"/>
      <c r="GCG13" s="102"/>
      <c r="GCH13" s="102"/>
      <c r="GCI13" s="102"/>
      <c r="GCJ13" s="102"/>
      <c r="GCK13" s="102"/>
      <c r="GCL13" s="102"/>
      <c r="GCM13" s="102"/>
      <c r="GCN13" s="102"/>
      <c r="GCO13" s="102"/>
      <c r="GCP13" s="102"/>
      <c r="GCQ13" s="102"/>
      <c r="GCR13" s="102"/>
      <c r="GCS13" s="102"/>
      <c r="GCT13" s="102"/>
      <c r="GCU13" s="102"/>
      <c r="GCV13" s="102"/>
      <c r="GCW13" s="102"/>
      <c r="GCX13" s="102"/>
      <c r="GCY13" s="102"/>
      <c r="GCZ13" s="102"/>
      <c r="GDA13" s="102"/>
      <c r="GDB13" s="102"/>
      <c r="GDC13" s="102"/>
      <c r="GDD13" s="102"/>
      <c r="GDE13" s="102"/>
      <c r="GDF13" s="102"/>
      <c r="GDG13" s="102"/>
      <c r="GDH13" s="102"/>
      <c r="GDI13" s="102"/>
      <c r="GDJ13" s="102"/>
      <c r="GDK13" s="102"/>
      <c r="GDL13" s="102"/>
      <c r="GDM13" s="102"/>
      <c r="GDN13" s="102"/>
      <c r="GDO13" s="102"/>
      <c r="GDP13" s="102"/>
      <c r="GDQ13" s="102"/>
      <c r="GDR13" s="102"/>
      <c r="GDS13" s="102"/>
      <c r="GDT13" s="102"/>
      <c r="GDU13" s="102"/>
      <c r="GDV13" s="102"/>
      <c r="GDW13" s="102"/>
      <c r="GDX13" s="102"/>
      <c r="GDY13" s="102"/>
      <c r="GDZ13" s="102"/>
      <c r="GEA13" s="102"/>
      <c r="GEB13" s="102"/>
      <c r="GEC13" s="102"/>
      <c r="GED13" s="102"/>
      <c r="GEE13" s="102"/>
      <c r="GEF13" s="102"/>
      <c r="GEG13" s="102"/>
      <c r="GEH13" s="102"/>
      <c r="GEI13" s="102"/>
      <c r="GEJ13" s="102"/>
      <c r="GEK13" s="102"/>
      <c r="GEL13" s="102"/>
      <c r="GEM13" s="102"/>
      <c r="GEN13" s="102"/>
      <c r="GEO13" s="102"/>
      <c r="GEP13" s="102"/>
      <c r="GEQ13" s="102"/>
      <c r="GER13" s="102"/>
      <c r="GES13" s="102"/>
      <c r="GET13" s="102"/>
      <c r="GEU13" s="102"/>
      <c r="GEV13" s="102"/>
      <c r="GEW13" s="102"/>
      <c r="GEX13" s="102"/>
      <c r="GEY13" s="102"/>
      <c r="GEZ13" s="102"/>
      <c r="GFA13" s="102"/>
      <c r="GFB13" s="102"/>
      <c r="GFC13" s="102"/>
      <c r="GFD13" s="102"/>
      <c r="GFE13" s="102"/>
      <c r="GFF13" s="102"/>
      <c r="GFG13" s="102"/>
      <c r="GFH13" s="102"/>
      <c r="GFI13" s="102"/>
      <c r="GFJ13" s="102"/>
      <c r="GFK13" s="102"/>
      <c r="GFL13" s="102"/>
      <c r="GFM13" s="102"/>
      <c r="GFN13" s="102"/>
      <c r="GFO13" s="102"/>
      <c r="GFP13" s="102"/>
      <c r="GFQ13" s="102"/>
      <c r="GFR13" s="102"/>
      <c r="GFS13" s="102"/>
      <c r="GFT13" s="102"/>
      <c r="GFU13" s="102"/>
      <c r="GFV13" s="102"/>
      <c r="GFW13" s="102"/>
      <c r="GFX13" s="102"/>
      <c r="GFY13" s="102"/>
      <c r="GFZ13" s="102"/>
      <c r="GGA13" s="102"/>
      <c r="GGB13" s="102"/>
      <c r="GGC13" s="102"/>
      <c r="GGD13" s="102"/>
      <c r="GGE13" s="102"/>
      <c r="GGF13" s="102"/>
      <c r="GGG13" s="102"/>
      <c r="GGH13" s="102"/>
      <c r="GGI13" s="102"/>
      <c r="GGJ13" s="102"/>
      <c r="GGK13" s="102"/>
      <c r="GGL13" s="102"/>
      <c r="GGM13" s="102"/>
      <c r="GGN13" s="102"/>
      <c r="GGO13" s="102"/>
      <c r="GGP13" s="102"/>
      <c r="GGQ13" s="102"/>
      <c r="GGR13" s="102"/>
      <c r="GGS13" s="102"/>
      <c r="GGT13" s="102"/>
      <c r="GGU13" s="102"/>
      <c r="GGV13" s="102"/>
      <c r="GGW13" s="102"/>
      <c r="GGX13" s="102"/>
      <c r="GGY13" s="102"/>
      <c r="GGZ13" s="102"/>
      <c r="GHA13" s="102"/>
      <c r="GHB13" s="102"/>
      <c r="GHC13" s="102"/>
      <c r="GHD13" s="102"/>
      <c r="GHE13" s="102"/>
      <c r="GHF13" s="102"/>
      <c r="GHG13" s="102"/>
      <c r="GHH13" s="102"/>
      <c r="GHI13" s="102"/>
      <c r="GHJ13" s="102"/>
      <c r="GHK13" s="102"/>
      <c r="GHL13" s="102"/>
      <c r="GHM13" s="102"/>
      <c r="GHN13" s="102"/>
      <c r="GHO13" s="102"/>
      <c r="GHP13" s="102"/>
      <c r="GHQ13" s="102"/>
      <c r="GHR13" s="102"/>
      <c r="GHS13" s="102"/>
      <c r="GHT13" s="102"/>
      <c r="GHU13" s="102"/>
      <c r="GHV13" s="102"/>
      <c r="GHW13" s="102"/>
      <c r="GHX13" s="102"/>
      <c r="GHY13" s="102"/>
      <c r="GHZ13" s="102"/>
      <c r="GIA13" s="102"/>
      <c r="GIB13" s="102"/>
      <c r="GIC13" s="102"/>
      <c r="GID13" s="102"/>
      <c r="GIE13" s="102"/>
      <c r="GIF13" s="102"/>
      <c r="GIG13" s="102"/>
      <c r="GIH13" s="102"/>
      <c r="GII13" s="102"/>
      <c r="GIJ13" s="102"/>
      <c r="GIK13" s="102"/>
      <c r="GIL13" s="102"/>
      <c r="GIM13" s="102"/>
      <c r="GIN13" s="102"/>
      <c r="GIO13" s="102"/>
      <c r="GIP13" s="102"/>
      <c r="GIQ13" s="102"/>
      <c r="GIR13" s="102"/>
      <c r="GIS13" s="102"/>
      <c r="GIT13" s="102"/>
      <c r="GIU13" s="102"/>
      <c r="GIV13" s="102"/>
      <c r="GIW13" s="102"/>
      <c r="GIX13" s="102"/>
      <c r="GIY13" s="102"/>
      <c r="GIZ13" s="102"/>
      <c r="GJA13" s="102"/>
      <c r="GJB13" s="102"/>
      <c r="GJC13" s="102"/>
      <c r="GJD13" s="102"/>
      <c r="GJE13" s="102"/>
      <c r="GJF13" s="102"/>
      <c r="GJG13" s="102"/>
      <c r="GJH13" s="102"/>
      <c r="GJI13" s="102"/>
      <c r="GJJ13" s="102"/>
      <c r="GJK13" s="102"/>
      <c r="GJL13" s="102"/>
      <c r="GJM13" s="102"/>
      <c r="GJN13" s="102"/>
      <c r="GJO13" s="102"/>
      <c r="GJP13" s="102"/>
      <c r="GJQ13" s="102"/>
      <c r="GJR13" s="102"/>
      <c r="GJS13" s="102"/>
      <c r="GJT13" s="102"/>
      <c r="GJU13" s="102"/>
      <c r="GJV13" s="102"/>
      <c r="GJW13" s="102"/>
      <c r="GJX13" s="102"/>
      <c r="GJY13" s="102"/>
      <c r="GJZ13" s="102"/>
      <c r="GKA13" s="102"/>
      <c r="GKB13" s="102"/>
      <c r="GKC13" s="102"/>
      <c r="GKD13" s="102"/>
      <c r="GKE13" s="102"/>
      <c r="GKF13" s="102"/>
      <c r="GKG13" s="102"/>
      <c r="GKH13" s="102"/>
      <c r="GKI13" s="102"/>
      <c r="GKJ13" s="102"/>
      <c r="GKK13" s="102"/>
      <c r="GKL13" s="102"/>
      <c r="GKM13" s="102"/>
      <c r="GKN13" s="102"/>
      <c r="GKO13" s="102"/>
      <c r="GKP13" s="102"/>
      <c r="GKQ13" s="102"/>
      <c r="GKR13" s="102"/>
      <c r="GKS13" s="102"/>
      <c r="GKT13" s="102"/>
      <c r="GKU13" s="102"/>
      <c r="GKV13" s="102"/>
      <c r="GKW13" s="102"/>
      <c r="GKX13" s="102"/>
      <c r="GKY13" s="102"/>
      <c r="GKZ13" s="102"/>
      <c r="GLA13" s="102"/>
      <c r="GLB13" s="102"/>
      <c r="GLC13" s="102"/>
      <c r="GLD13" s="102"/>
      <c r="GLE13" s="102"/>
      <c r="GLF13" s="102"/>
      <c r="GLG13" s="102"/>
      <c r="GLH13" s="102"/>
      <c r="GLI13" s="102"/>
      <c r="GLJ13" s="102"/>
      <c r="GLK13" s="102"/>
      <c r="GLL13" s="102"/>
      <c r="GLM13" s="102"/>
      <c r="GLN13" s="102"/>
      <c r="GLO13" s="102"/>
      <c r="GLP13" s="102"/>
      <c r="GLQ13" s="102"/>
      <c r="GLR13" s="102"/>
      <c r="GLS13" s="102"/>
      <c r="GLT13" s="102"/>
      <c r="GLU13" s="102"/>
      <c r="GLV13" s="102"/>
      <c r="GLW13" s="102"/>
      <c r="GLX13" s="102"/>
      <c r="GLY13" s="102"/>
      <c r="GLZ13" s="102"/>
      <c r="GMA13" s="102"/>
      <c r="GMB13" s="102"/>
      <c r="GMC13" s="102"/>
      <c r="GMD13" s="102"/>
      <c r="GME13" s="102"/>
      <c r="GMF13" s="102"/>
      <c r="GMG13" s="102"/>
      <c r="GMH13" s="102"/>
      <c r="GMI13" s="102"/>
      <c r="GMJ13" s="102"/>
      <c r="GMK13" s="102"/>
      <c r="GML13" s="102"/>
      <c r="GMM13" s="102"/>
      <c r="GMN13" s="102"/>
      <c r="GMO13" s="102"/>
      <c r="GMP13" s="102"/>
      <c r="GMQ13" s="102"/>
      <c r="GMR13" s="102"/>
      <c r="GMS13" s="102"/>
      <c r="GMT13" s="102"/>
      <c r="GMU13" s="102"/>
      <c r="GMV13" s="102"/>
      <c r="GMW13" s="102"/>
      <c r="GMX13" s="102"/>
      <c r="GMY13" s="102"/>
      <c r="GMZ13" s="102"/>
      <c r="GNA13" s="102"/>
      <c r="GNB13" s="102"/>
      <c r="GNC13" s="102"/>
      <c r="GND13" s="102"/>
      <c r="GNE13" s="102"/>
      <c r="GNF13" s="102"/>
      <c r="GNG13" s="102"/>
      <c r="GNH13" s="102"/>
      <c r="GNI13" s="102"/>
      <c r="GNJ13" s="102"/>
      <c r="GNK13" s="102"/>
      <c r="GNL13" s="102"/>
      <c r="GNM13" s="102"/>
      <c r="GNN13" s="102"/>
      <c r="GNO13" s="102"/>
      <c r="GNP13" s="102"/>
      <c r="GNQ13" s="102"/>
      <c r="GNR13" s="102"/>
      <c r="GNS13" s="102"/>
      <c r="GNT13" s="102"/>
      <c r="GNU13" s="102"/>
      <c r="GNV13" s="102"/>
      <c r="GNW13" s="102"/>
      <c r="GNX13" s="102"/>
      <c r="GNY13" s="102"/>
      <c r="GNZ13" s="102"/>
      <c r="GOA13" s="102"/>
      <c r="GOB13" s="102"/>
      <c r="GOC13" s="102"/>
      <c r="GOD13" s="102"/>
      <c r="GOE13" s="102"/>
      <c r="GOF13" s="102"/>
      <c r="GOG13" s="102"/>
      <c r="GOH13" s="102"/>
      <c r="GOI13" s="102"/>
      <c r="GOJ13" s="102"/>
      <c r="GOK13" s="102"/>
      <c r="GOL13" s="102"/>
      <c r="GOM13" s="102"/>
      <c r="GON13" s="102"/>
      <c r="GOO13" s="102"/>
      <c r="GOP13" s="102"/>
      <c r="GOQ13" s="102"/>
      <c r="GOR13" s="102"/>
      <c r="GOS13" s="102"/>
      <c r="GOT13" s="102"/>
      <c r="GOU13" s="102"/>
      <c r="GOV13" s="102"/>
      <c r="GOW13" s="102"/>
      <c r="GOX13" s="102"/>
      <c r="GOY13" s="102"/>
      <c r="GOZ13" s="102"/>
      <c r="GPA13" s="102"/>
      <c r="GPB13" s="102"/>
      <c r="GPC13" s="102"/>
      <c r="GPD13" s="102"/>
      <c r="GPE13" s="102"/>
      <c r="GPF13" s="102"/>
      <c r="GPG13" s="102"/>
      <c r="GPH13" s="102"/>
      <c r="GPI13" s="102"/>
      <c r="GPJ13" s="102"/>
      <c r="GPK13" s="102"/>
      <c r="GPL13" s="102"/>
      <c r="GPM13" s="102"/>
      <c r="GPN13" s="102"/>
      <c r="GPO13" s="102"/>
      <c r="GPP13" s="102"/>
      <c r="GPQ13" s="102"/>
      <c r="GPR13" s="102"/>
      <c r="GPS13" s="102"/>
      <c r="GPT13" s="102"/>
      <c r="GPU13" s="102"/>
      <c r="GPV13" s="102"/>
      <c r="GPW13" s="102"/>
      <c r="GPX13" s="102"/>
      <c r="GPY13" s="102"/>
      <c r="GPZ13" s="102"/>
      <c r="GQA13" s="102"/>
      <c r="GQB13" s="102"/>
      <c r="GQC13" s="102"/>
      <c r="GQD13" s="102"/>
      <c r="GQE13" s="102"/>
      <c r="GQF13" s="102"/>
      <c r="GQG13" s="102"/>
      <c r="GQH13" s="102"/>
      <c r="GQI13" s="102"/>
      <c r="GQJ13" s="102"/>
      <c r="GQK13" s="102"/>
      <c r="GQL13" s="102"/>
      <c r="GQM13" s="102"/>
      <c r="GQN13" s="102"/>
      <c r="GQO13" s="102"/>
      <c r="GQP13" s="102"/>
      <c r="GQQ13" s="102"/>
      <c r="GQR13" s="102"/>
      <c r="GQS13" s="102"/>
      <c r="GQT13" s="102"/>
      <c r="GQU13" s="102"/>
      <c r="GQV13" s="102"/>
      <c r="GQW13" s="102"/>
      <c r="GQX13" s="102"/>
      <c r="GQY13" s="102"/>
      <c r="GQZ13" s="102"/>
      <c r="GRA13" s="102"/>
      <c r="GRB13" s="102"/>
      <c r="GRC13" s="102"/>
      <c r="GRD13" s="102"/>
      <c r="GRE13" s="102"/>
      <c r="GRF13" s="102"/>
      <c r="GRG13" s="102"/>
      <c r="GRH13" s="102"/>
      <c r="GRI13" s="102"/>
      <c r="GRJ13" s="102"/>
      <c r="GRK13" s="102"/>
      <c r="GRL13" s="102"/>
      <c r="GRM13" s="102"/>
      <c r="GRN13" s="102"/>
      <c r="GRO13" s="102"/>
      <c r="GRP13" s="102"/>
      <c r="GRQ13" s="102"/>
      <c r="GRR13" s="102"/>
      <c r="GRS13" s="102"/>
      <c r="GRT13" s="102"/>
      <c r="GRU13" s="102"/>
      <c r="GRV13" s="102"/>
      <c r="GRW13" s="102"/>
      <c r="GRX13" s="102"/>
      <c r="GRY13" s="102"/>
      <c r="GRZ13" s="102"/>
      <c r="GSA13" s="102"/>
      <c r="GSB13" s="102"/>
      <c r="GSC13" s="102"/>
      <c r="GSD13" s="102"/>
      <c r="GSE13" s="102"/>
      <c r="GSF13" s="102"/>
      <c r="GSG13" s="102"/>
      <c r="GSH13" s="102"/>
      <c r="GSI13" s="102"/>
      <c r="GSJ13" s="102"/>
      <c r="GSK13" s="102"/>
      <c r="GSL13" s="102"/>
      <c r="GSM13" s="102"/>
      <c r="GSN13" s="102"/>
      <c r="GSO13" s="102"/>
      <c r="GSP13" s="102"/>
      <c r="GSQ13" s="102"/>
      <c r="GSR13" s="102"/>
      <c r="GSS13" s="102"/>
      <c r="GST13" s="102"/>
      <c r="GSU13" s="102"/>
      <c r="GSV13" s="102"/>
      <c r="GSW13" s="102"/>
      <c r="GSX13" s="102"/>
      <c r="GSY13" s="102"/>
      <c r="GSZ13" s="102"/>
      <c r="GTA13" s="102"/>
      <c r="GTB13" s="102"/>
      <c r="GTC13" s="102"/>
      <c r="GTD13" s="102"/>
      <c r="GTE13" s="102"/>
      <c r="GTF13" s="102"/>
      <c r="GTG13" s="102"/>
      <c r="GTH13" s="102"/>
      <c r="GTI13" s="102"/>
      <c r="GTJ13" s="102"/>
      <c r="GTK13" s="102"/>
      <c r="GTL13" s="102"/>
      <c r="GTM13" s="102"/>
      <c r="GTN13" s="102"/>
      <c r="GTO13" s="102"/>
      <c r="GTP13" s="102"/>
      <c r="GTQ13" s="102"/>
      <c r="GTR13" s="102"/>
      <c r="GTS13" s="102"/>
      <c r="GTT13" s="102"/>
      <c r="GTU13" s="102"/>
      <c r="GTV13" s="102"/>
      <c r="GTW13" s="102"/>
      <c r="GTX13" s="102"/>
      <c r="GTY13" s="102"/>
      <c r="GTZ13" s="102"/>
      <c r="GUA13" s="102"/>
      <c r="GUB13" s="102"/>
      <c r="GUC13" s="102"/>
      <c r="GUD13" s="102"/>
      <c r="GUE13" s="102"/>
      <c r="GUF13" s="102"/>
      <c r="GUG13" s="102"/>
      <c r="GUH13" s="102"/>
      <c r="GUI13" s="102"/>
      <c r="GUJ13" s="102"/>
      <c r="GUK13" s="102"/>
      <c r="GUL13" s="102"/>
      <c r="GUM13" s="102"/>
      <c r="GUN13" s="102"/>
      <c r="GUO13" s="102"/>
      <c r="GUP13" s="102"/>
      <c r="GUQ13" s="102"/>
      <c r="GUR13" s="102"/>
      <c r="GUS13" s="102"/>
      <c r="GUT13" s="102"/>
      <c r="GUU13" s="102"/>
      <c r="GUV13" s="102"/>
      <c r="GUW13" s="102"/>
      <c r="GUX13" s="102"/>
      <c r="GUY13" s="102"/>
      <c r="GUZ13" s="102"/>
      <c r="GVA13" s="102"/>
      <c r="GVB13" s="102"/>
      <c r="GVC13" s="102"/>
      <c r="GVD13" s="102"/>
      <c r="GVE13" s="102"/>
      <c r="GVF13" s="102"/>
      <c r="GVG13" s="102"/>
      <c r="GVH13" s="102"/>
      <c r="GVI13" s="102"/>
      <c r="GVJ13" s="102"/>
      <c r="GVK13" s="102"/>
      <c r="GVL13" s="102"/>
      <c r="GVM13" s="102"/>
      <c r="GVN13" s="102"/>
      <c r="GVO13" s="102"/>
      <c r="GVP13" s="102"/>
      <c r="GVQ13" s="102"/>
      <c r="GVR13" s="102"/>
      <c r="GVS13" s="102"/>
      <c r="GVT13" s="102"/>
      <c r="GVU13" s="102"/>
      <c r="GVV13" s="102"/>
      <c r="GVW13" s="102"/>
      <c r="GVX13" s="102"/>
      <c r="GVY13" s="102"/>
      <c r="GVZ13" s="102"/>
      <c r="GWA13" s="102"/>
      <c r="GWB13" s="102"/>
      <c r="GWC13" s="102"/>
      <c r="GWD13" s="102"/>
      <c r="GWE13" s="102"/>
      <c r="GWF13" s="102"/>
      <c r="GWG13" s="102"/>
      <c r="GWH13" s="102"/>
      <c r="GWI13" s="102"/>
      <c r="GWJ13" s="102"/>
      <c r="GWK13" s="102"/>
      <c r="GWL13" s="102"/>
      <c r="GWM13" s="102"/>
      <c r="GWN13" s="102"/>
      <c r="GWO13" s="102"/>
      <c r="GWP13" s="102"/>
      <c r="GWQ13" s="102"/>
      <c r="GWR13" s="102"/>
      <c r="GWS13" s="102"/>
      <c r="GWT13" s="102"/>
      <c r="GWU13" s="102"/>
      <c r="GWV13" s="102"/>
      <c r="GWW13" s="102"/>
      <c r="GWX13" s="102"/>
      <c r="GWY13" s="102"/>
      <c r="GWZ13" s="102"/>
      <c r="GXA13" s="102"/>
      <c r="GXB13" s="102"/>
      <c r="GXC13" s="102"/>
      <c r="GXD13" s="102"/>
      <c r="GXE13" s="102"/>
      <c r="GXF13" s="102"/>
      <c r="GXG13" s="102"/>
      <c r="GXH13" s="102"/>
      <c r="GXI13" s="102"/>
      <c r="GXJ13" s="102"/>
      <c r="GXK13" s="102"/>
      <c r="GXL13" s="102"/>
      <c r="GXM13" s="102"/>
      <c r="GXN13" s="102"/>
      <c r="GXO13" s="102"/>
      <c r="GXP13" s="102"/>
      <c r="GXQ13" s="102"/>
      <c r="GXR13" s="102"/>
      <c r="GXS13" s="102"/>
      <c r="GXT13" s="102"/>
      <c r="GXU13" s="102"/>
      <c r="GXV13" s="102"/>
      <c r="GXW13" s="102"/>
      <c r="GXX13" s="102"/>
      <c r="GXY13" s="102"/>
      <c r="GXZ13" s="102"/>
      <c r="GYA13" s="102"/>
      <c r="GYB13" s="102"/>
      <c r="GYC13" s="102"/>
      <c r="GYD13" s="102"/>
      <c r="GYE13" s="102"/>
      <c r="GYF13" s="102"/>
      <c r="GYG13" s="102"/>
      <c r="GYH13" s="102"/>
      <c r="GYI13" s="102"/>
      <c r="GYJ13" s="102"/>
      <c r="GYK13" s="102"/>
      <c r="GYL13" s="102"/>
      <c r="GYM13" s="102"/>
      <c r="GYN13" s="102"/>
      <c r="GYO13" s="102"/>
      <c r="GYP13" s="102"/>
      <c r="GYQ13" s="102"/>
      <c r="GYR13" s="102"/>
      <c r="GYS13" s="102"/>
      <c r="GYT13" s="102"/>
      <c r="GYU13" s="102"/>
      <c r="GYV13" s="102"/>
      <c r="GYW13" s="102"/>
      <c r="GYX13" s="102"/>
      <c r="GYY13" s="102"/>
      <c r="GYZ13" s="102"/>
      <c r="GZA13" s="102"/>
      <c r="GZB13" s="102"/>
      <c r="GZC13" s="102"/>
      <c r="GZD13" s="102"/>
      <c r="GZE13" s="102"/>
      <c r="GZF13" s="102"/>
      <c r="GZG13" s="102"/>
      <c r="GZH13" s="102"/>
      <c r="GZI13" s="102"/>
      <c r="GZJ13" s="102"/>
      <c r="GZK13" s="102"/>
      <c r="GZL13" s="102"/>
      <c r="GZM13" s="102"/>
      <c r="GZN13" s="102"/>
      <c r="GZO13" s="102"/>
      <c r="GZP13" s="102"/>
      <c r="GZQ13" s="102"/>
      <c r="GZR13" s="102"/>
      <c r="GZS13" s="102"/>
      <c r="GZT13" s="102"/>
      <c r="GZU13" s="102"/>
      <c r="GZV13" s="102"/>
      <c r="GZW13" s="102"/>
      <c r="GZX13" s="102"/>
      <c r="GZY13" s="102"/>
      <c r="GZZ13" s="102"/>
      <c r="HAA13" s="102"/>
      <c r="HAB13" s="102"/>
      <c r="HAC13" s="102"/>
      <c r="HAD13" s="102"/>
      <c r="HAE13" s="102"/>
      <c r="HAF13" s="102"/>
      <c r="HAG13" s="102"/>
      <c r="HAH13" s="102"/>
      <c r="HAI13" s="102"/>
      <c r="HAJ13" s="102"/>
      <c r="HAK13" s="102"/>
      <c r="HAL13" s="102"/>
      <c r="HAM13" s="102"/>
      <c r="HAN13" s="102"/>
      <c r="HAO13" s="102"/>
      <c r="HAP13" s="102"/>
      <c r="HAQ13" s="102"/>
      <c r="HAR13" s="102"/>
      <c r="HAS13" s="102"/>
      <c r="HAT13" s="102"/>
      <c r="HAU13" s="102"/>
      <c r="HAV13" s="102"/>
      <c r="HAW13" s="102"/>
      <c r="HAX13" s="102"/>
      <c r="HAY13" s="102"/>
      <c r="HAZ13" s="102"/>
      <c r="HBA13" s="102"/>
      <c r="HBB13" s="102"/>
      <c r="HBC13" s="102"/>
      <c r="HBD13" s="102"/>
      <c r="HBE13" s="102"/>
      <c r="HBF13" s="102"/>
      <c r="HBG13" s="102"/>
      <c r="HBH13" s="102"/>
      <c r="HBI13" s="102"/>
      <c r="HBJ13" s="102"/>
      <c r="HBK13" s="102"/>
      <c r="HBL13" s="102"/>
      <c r="HBM13" s="102"/>
      <c r="HBN13" s="102"/>
      <c r="HBO13" s="102"/>
      <c r="HBP13" s="102"/>
      <c r="HBQ13" s="102"/>
      <c r="HBR13" s="102"/>
      <c r="HBS13" s="102"/>
      <c r="HBT13" s="102"/>
      <c r="HBU13" s="102"/>
      <c r="HBV13" s="102"/>
      <c r="HBW13" s="102"/>
      <c r="HBX13" s="102"/>
      <c r="HBY13" s="102"/>
      <c r="HBZ13" s="102"/>
      <c r="HCA13" s="102"/>
      <c r="HCB13" s="102"/>
      <c r="HCC13" s="102"/>
      <c r="HCD13" s="102"/>
      <c r="HCE13" s="102"/>
      <c r="HCF13" s="102"/>
      <c r="HCG13" s="102"/>
      <c r="HCH13" s="102"/>
      <c r="HCI13" s="102"/>
      <c r="HCJ13" s="102"/>
      <c r="HCK13" s="102"/>
      <c r="HCL13" s="102"/>
      <c r="HCM13" s="102"/>
      <c r="HCN13" s="102"/>
      <c r="HCO13" s="102"/>
      <c r="HCP13" s="102"/>
      <c r="HCQ13" s="102"/>
      <c r="HCR13" s="102"/>
      <c r="HCS13" s="102"/>
      <c r="HCT13" s="102"/>
      <c r="HCU13" s="102"/>
      <c r="HCV13" s="102"/>
      <c r="HCW13" s="102"/>
      <c r="HCX13" s="102"/>
      <c r="HCY13" s="102"/>
      <c r="HCZ13" s="102"/>
      <c r="HDA13" s="102"/>
      <c r="HDB13" s="102"/>
      <c r="HDC13" s="102"/>
      <c r="HDD13" s="102"/>
      <c r="HDE13" s="102"/>
      <c r="HDF13" s="102"/>
      <c r="HDG13" s="102"/>
      <c r="HDH13" s="102"/>
      <c r="HDI13" s="102"/>
      <c r="HDJ13" s="102"/>
      <c r="HDK13" s="102"/>
      <c r="HDL13" s="102"/>
      <c r="HDM13" s="102"/>
      <c r="HDN13" s="102"/>
      <c r="HDO13" s="102"/>
      <c r="HDP13" s="102"/>
      <c r="HDQ13" s="102"/>
      <c r="HDR13" s="102"/>
      <c r="HDS13" s="102"/>
      <c r="HDT13" s="102"/>
      <c r="HDU13" s="102"/>
      <c r="HDV13" s="102"/>
      <c r="HDW13" s="102"/>
      <c r="HDX13" s="102"/>
      <c r="HDY13" s="102"/>
      <c r="HDZ13" s="102"/>
      <c r="HEA13" s="102"/>
      <c r="HEB13" s="102"/>
      <c r="HEC13" s="102"/>
      <c r="HED13" s="102"/>
      <c r="HEE13" s="102"/>
      <c r="HEF13" s="102"/>
      <c r="HEG13" s="102"/>
      <c r="HEH13" s="102"/>
      <c r="HEI13" s="102"/>
      <c r="HEJ13" s="102"/>
      <c r="HEK13" s="102"/>
      <c r="HEL13" s="102"/>
      <c r="HEM13" s="102"/>
      <c r="HEN13" s="102"/>
      <c r="HEO13" s="102"/>
      <c r="HEP13" s="102"/>
      <c r="HEQ13" s="102"/>
      <c r="HER13" s="102"/>
      <c r="HES13" s="102"/>
      <c r="HET13" s="102"/>
      <c r="HEU13" s="102"/>
      <c r="HEV13" s="102"/>
      <c r="HEW13" s="102"/>
      <c r="HEX13" s="102"/>
      <c r="HEY13" s="102"/>
      <c r="HEZ13" s="102"/>
      <c r="HFA13" s="102"/>
      <c r="HFB13" s="102"/>
      <c r="HFC13" s="102"/>
      <c r="HFD13" s="102"/>
      <c r="HFE13" s="102"/>
      <c r="HFF13" s="102"/>
      <c r="HFG13" s="102"/>
      <c r="HFH13" s="102"/>
      <c r="HFI13" s="102"/>
      <c r="HFJ13" s="102"/>
      <c r="HFK13" s="102"/>
      <c r="HFL13" s="102"/>
      <c r="HFM13" s="102"/>
      <c r="HFN13" s="102"/>
      <c r="HFO13" s="102"/>
      <c r="HFP13" s="102"/>
      <c r="HFQ13" s="102"/>
      <c r="HFR13" s="102"/>
      <c r="HFS13" s="102"/>
      <c r="HFT13" s="102"/>
      <c r="HFU13" s="102"/>
      <c r="HFV13" s="102"/>
      <c r="HFW13" s="102"/>
      <c r="HFX13" s="102"/>
      <c r="HFY13" s="102"/>
      <c r="HFZ13" s="102"/>
      <c r="HGA13" s="102"/>
      <c r="HGB13" s="102"/>
      <c r="HGC13" s="102"/>
      <c r="HGD13" s="102"/>
      <c r="HGE13" s="102"/>
      <c r="HGF13" s="102"/>
      <c r="HGG13" s="102"/>
      <c r="HGH13" s="102"/>
      <c r="HGI13" s="102"/>
      <c r="HGJ13" s="102"/>
      <c r="HGK13" s="102"/>
      <c r="HGL13" s="102"/>
      <c r="HGM13" s="102"/>
      <c r="HGN13" s="102"/>
      <c r="HGO13" s="102"/>
      <c r="HGP13" s="102"/>
      <c r="HGQ13" s="102"/>
      <c r="HGR13" s="102"/>
      <c r="HGS13" s="102"/>
      <c r="HGT13" s="102"/>
      <c r="HGU13" s="102"/>
      <c r="HGV13" s="102"/>
      <c r="HGW13" s="102"/>
      <c r="HGX13" s="102"/>
      <c r="HGY13" s="102"/>
      <c r="HGZ13" s="102"/>
      <c r="HHA13" s="102"/>
      <c r="HHB13" s="102"/>
      <c r="HHC13" s="102"/>
      <c r="HHD13" s="102"/>
      <c r="HHE13" s="102"/>
      <c r="HHF13" s="102"/>
      <c r="HHG13" s="102"/>
      <c r="HHH13" s="102"/>
      <c r="HHI13" s="102"/>
      <c r="HHJ13" s="102"/>
      <c r="HHK13" s="102"/>
      <c r="HHL13" s="102"/>
      <c r="HHM13" s="102"/>
      <c r="HHN13" s="102"/>
      <c r="HHO13" s="102"/>
      <c r="HHP13" s="102"/>
      <c r="HHQ13" s="102"/>
      <c r="HHR13" s="102"/>
      <c r="HHS13" s="102"/>
      <c r="HHT13" s="102"/>
      <c r="HHU13" s="102"/>
      <c r="HHV13" s="102"/>
      <c r="HHW13" s="102"/>
      <c r="HHX13" s="102"/>
      <c r="HHY13" s="102"/>
      <c r="HHZ13" s="102"/>
      <c r="HIA13" s="102"/>
      <c r="HIB13" s="102"/>
      <c r="HIC13" s="102"/>
      <c r="HID13" s="102"/>
      <c r="HIE13" s="102"/>
      <c r="HIF13" s="102"/>
      <c r="HIG13" s="102"/>
      <c r="HIH13" s="102"/>
      <c r="HII13" s="102"/>
      <c r="HIJ13" s="102"/>
      <c r="HIK13" s="102"/>
      <c r="HIL13" s="102"/>
      <c r="HIM13" s="102"/>
      <c r="HIN13" s="102"/>
      <c r="HIO13" s="102"/>
      <c r="HIP13" s="102"/>
      <c r="HIQ13" s="102"/>
      <c r="HIR13" s="102"/>
      <c r="HIS13" s="102"/>
      <c r="HIT13" s="102"/>
      <c r="HIU13" s="102"/>
      <c r="HIV13" s="102"/>
      <c r="HIW13" s="102"/>
      <c r="HIX13" s="102"/>
      <c r="HIY13" s="102"/>
      <c r="HIZ13" s="102"/>
      <c r="HJA13" s="102"/>
      <c r="HJB13" s="102"/>
      <c r="HJC13" s="102"/>
      <c r="HJD13" s="102"/>
      <c r="HJE13" s="102"/>
      <c r="HJF13" s="102"/>
      <c r="HJG13" s="102"/>
      <c r="HJH13" s="102"/>
      <c r="HJI13" s="102"/>
      <c r="HJJ13" s="102"/>
      <c r="HJK13" s="102"/>
      <c r="HJL13" s="102"/>
      <c r="HJM13" s="102"/>
      <c r="HJN13" s="102"/>
      <c r="HJO13" s="102"/>
      <c r="HJP13" s="102"/>
      <c r="HJQ13" s="102"/>
      <c r="HJR13" s="102"/>
      <c r="HJS13" s="102"/>
      <c r="HJT13" s="102"/>
      <c r="HJU13" s="102"/>
      <c r="HJV13" s="102"/>
      <c r="HJW13" s="102"/>
      <c r="HJX13" s="102"/>
      <c r="HJY13" s="102"/>
      <c r="HJZ13" s="102"/>
      <c r="HKA13" s="102"/>
      <c r="HKB13" s="102"/>
      <c r="HKC13" s="102"/>
      <c r="HKD13" s="102"/>
      <c r="HKE13" s="102"/>
      <c r="HKF13" s="102"/>
      <c r="HKG13" s="102"/>
      <c r="HKH13" s="102"/>
      <c r="HKI13" s="102"/>
      <c r="HKJ13" s="102"/>
      <c r="HKK13" s="102"/>
      <c r="HKL13" s="102"/>
      <c r="HKM13" s="102"/>
      <c r="HKN13" s="102"/>
      <c r="HKO13" s="102"/>
      <c r="HKP13" s="102"/>
      <c r="HKQ13" s="102"/>
      <c r="HKR13" s="102"/>
      <c r="HKS13" s="102"/>
      <c r="HKT13" s="102"/>
      <c r="HKU13" s="102"/>
      <c r="HKV13" s="102"/>
      <c r="HKW13" s="102"/>
      <c r="HKX13" s="102"/>
      <c r="HKY13" s="102"/>
      <c r="HKZ13" s="102"/>
      <c r="HLA13" s="102"/>
      <c r="HLB13" s="102"/>
      <c r="HLC13" s="102"/>
      <c r="HLD13" s="102"/>
      <c r="HLE13" s="102"/>
      <c r="HLF13" s="102"/>
      <c r="HLG13" s="102"/>
      <c r="HLH13" s="102"/>
      <c r="HLI13" s="102"/>
      <c r="HLJ13" s="102"/>
      <c r="HLK13" s="102"/>
      <c r="HLL13" s="102"/>
      <c r="HLM13" s="102"/>
      <c r="HLN13" s="102"/>
      <c r="HLO13" s="102"/>
      <c r="HLP13" s="102"/>
      <c r="HLQ13" s="102"/>
      <c r="HLR13" s="102"/>
      <c r="HLS13" s="102"/>
      <c r="HLT13" s="102"/>
      <c r="HLU13" s="102"/>
      <c r="HLV13" s="102"/>
      <c r="HLW13" s="102"/>
      <c r="HLX13" s="102"/>
      <c r="HLY13" s="102"/>
      <c r="HLZ13" s="102"/>
      <c r="HMA13" s="102"/>
      <c r="HMB13" s="102"/>
      <c r="HMC13" s="102"/>
      <c r="HMD13" s="102"/>
      <c r="HME13" s="102"/>
      <c r="HMF13" s="102"/>
      <c r="HMG13" s="102"/>
      <c r="HMH13" s="102"/>
      <c r="HMI13" s="102"/>
      <c r="HMJ13" s="102"/>
      <c r="HMK13" s="102"/>
      <c r="HML13" s="102"/>
      <c r="HMM13" s="102"/>
      <c r="HMN13" s="102"/>
      <c r="HMO13" s="102"/>
      <c r="HMP13" s="102"/>
      <c r="HMQ13" s="102"/>
      <c r="HMR13" s="102"/>
      <c r="HMS13" s="102"/>
      <c r="HMT13" s="102"/>
      <c r="HMU13" s="102"/>
      <c r="HMV13" s="102"/>
      <c r="HMW13" s="102"/>
      <c r="HMX13" s="102"/>
      <c r="HMY13" s="102"/>
      <c r="HMZ13" s="102"/>
      <c r="HNA13" s="102"/>
      <c r="HNB13" s="102"/>
      <c r="HNC13" s="102"/>
      <c r="HND13" s="102"/>
      <c r="HNE13" s="102"/>
      <c r="HNF13" s="102"/>
      <c r="HNG13" s="102"/>
      <c r="HNH13" s="102"/>
      <c r="HNI13" s="102"/>
      <c r="HNJ13" s="102"/>
      <c r="HNK13" s="102"/>
      <c r="HNL13" s="102"/>
      <c r="HNM13" s="102"/>
      <c r="HNN13" s="102"/>
      <c r="HNO13" s="102"/>
      <c r="HNP13" s="102"/>
      <c r="HNQ13" s="102"/>
      <c r="HNR13" s="102"/>
      <c r="HNS13" s="102"/>
      <c r="HNT13" s="102"/>
      <c r="HNU13" s="102"/>
      <c r="HNV13" s="102"/>
      <c r="HNW13" s="102"/>
      <c r="HNX13" s="102"/>
      <c r="HNY13" s="102"/>
      <c r="HNZ13" s="102"/>
      <c r="HOA13" s="102"/>
      <c r="HOB13" s="102"/>
      <c r="HOC13" s="102"/>
      <c r="HOD13" s="102"/>
      <c r="HOE13" s="102"/>
      <c r="HOF13" s="102"/>
      <c r="HOG13" s="102"/>
      <c r="HOH13" s="102"/>
      <c r="HOI13" s="102"/>
      <c r="HOJ13" s="102"/>
      <c r="HOK13" s="102"/>
      <c r="HOL13" s="102"/>
      <c r="HOM13" s="102"/>
      <c r="HON13" s="102"/>
      <c r="HOO13" s="102"/>
      <c r="HOP13" s="102"/>
      <c r="HOQ13" s="102"/>
      <c r="HOR13" s="102"/>
      <c r="HOS13" s="102"/>
      <c r="HOT13" s="102"/>
      <c r="HOU13" s="102"/>
      <c r="HOV13" s="102"/>
      <c r="HOW13" s="102"/>
      <c r="HOX13" s="102"/>
      <c r="HOY13" s="102"/>
      <c r="HOZ13" s="102"/>
      <c r="HPA13" s="102"/>
      <c r="HPB13" s="102"/>
      <c r="HPC13" s="102"/>
      <c r="HPD13" s="102"/>
      <c r="HPE13" s="102"/>
      <c r="HPF13" s="102"/>
      <c r="HPG13" s="102"/>
      <c r="HPH13" s="102"/>
      <c r="HPI13" s="102"/>
      <c r="HPJ13" s="102"/>
      <c r="HPK13" s="102"/>
      <c r="HPL13" s="102"/>
      <c r="HPM13" s="102"/>
      <c r="HPN13" s="102"/>
      <c r="HPO13" s="102"/>
      <c r="HPP13" s="102"/>
      <c r="HPQ13" s="102"/>
      <c r="HPR13" s="102"/>
      <c r="HPS13" s="102"/>
      <c r="HPT13" s="102"/>
      <c r="HPU13" s="102"/>
      <c r="HPV13" s="102"/>
      <c r="HPW13" s="102"/>
      <c r="HPX13" s="102"/>
      <c r="HPY13" s="102"/>
      <c r="HPZ13" s="102"/>
      <c r="HQA13" s="102"/>
      <c r="HQB13" s="102"/>
      <c r="HQC13" s="102"/>
      <c r="HQD13" s="102"/>
      <c r="HQE13" s="102"/>
      <c r="HQF13" s="102"/>
      <c r="HQG13" s="102"/>
      <c r="HQH13" s="102"/>
      <c r="HQI13" s="102"/>
      <c r="HQJ13" s="102"/>
      <c r="HQK13" s="102"/>
      <c r="HQL13" s="102"/>
      <c r="HQM13" s="102"/>
      <c r="HQN13" s="102"/>
      <c r="HQO13" s="102"/>
      <c r="HQP13" s="102"/>
      <c r="HQQ13" s="102"/>
      <c r="HQR13" s="102"/>
      <c r="HQS13" s="102"/>
      <c r="HQT13" s="102"/>
      <c r="HQU13" s="102"/>
      <c r="HQV13" s="102"/>
      <c r="HQW13" s="102"/>
      <c r="HQX13" s="102"/>
      <c r="HQY13" s="102"/>
      <c r="HQZ13" s="102"/>
      <c r="HRA13" s="102"/>
      <c r="HRB13" s="102"/>
      <c r="HRC13" s="102"/>
      <c r="HRD13" s="102"/>
      <c r="HRE13" s="102"/>
      <c r="HRF13" s="102"/>
      <c r="HRG13" s="102"/>
      <c r="HRH13" s="102"/>
      <c r="HRI13" s="102"/>
      <c r="HRJ13" s="102"/>
      <c r="HRK13" s="102"/>
      <c r="HRL13" s="102"/>
      <c r="HRM13" s="102"/>
      <c r="HRN13" s="102"/>
      <c r="HRO13" s="102"/>
      <c r="HRP13" s="102"/>
      <c r="HRQ13" s="102"/>
      <c r="HRR13" s="102"/>
      <c r="HRS13" s="102"/>
      <c r="HRT13" s="102"/>
      <c r="HRU13" s="102"/>
      <c r="HRV13" s="102"/>
      <c r="HRW13" s="102"/>
      <c r="HRX13" s="102"/>
      <c r="HRY13" s="102"/>
      <c r="HRZ13" s="102"/>
      <c r="HSA13" s="102"/>
      <c r="HSB13" s="102"/>
      <c r="HSC13" s="102"/>
      <c r="HSD13" s="102"/>
      <c r="HSE13" s="102"/>
      <c r="HSF13" s="102"/>
      <c r="HSG13" s="102"/>
      <c r="HSH13" s="102"/>
      <c r="HSI13" s="102"/>
      <c r="HSJ13" s="102"/>
      <c r="HSK13" s="102"/>
      <c r="HSL13" s="102"/>
      <c r="HSM13" s="102"/>
      <c r="HSN13" s="102"/>
      <c r="HSO13" s="102"/>
      <c r="HSP13" s="102"/>
      <c r="HSQ13" s="102"/>
      <c r="HSR13" s="102"/>
      <c r="HSS13" s="102"/>
      <c r="HST13" s="102"/>
      <c r="HSU13" s="102"/>
      <c r="HSV13" s="102"/>
      <c r="HSW13" s="102"/>
      <c r="HSX13" s="102"/>
      <c r="HSY13" s="102"/>
      <c r="HSZ13" s="102"/>
      <c r="HTA13" s="102"/>
      <c r="HTB13" s="102"/>
      <c r="HTC13" s="102"/>
      <c r="HTD13" s="102"/>
      <c r="HTE13" s="102"/>
      <c r="HTF13" s="102"/>
      <c r="HTG13" s="102"/>
      <c r="HTH13" s="102"/>
      <c r="HTI13" s="102"/>
      <c r="HTJ13" s="102"/>
      <c r="HTK13" s="102"/>
      <c r="HTL13" s="102"/>
      <c r="HTM13" s="102"/>
      <c r="HTN13" s="102"/>
      <c r="HTO13" s="102"/>
      <c r="HTP13" s="102"/>
      <c r="HTQ13" s="102"/>
      <c r="HTR13" s="102"/>
      <c r="HTS13" s="102"/>
      <c r="HTT13" s="102"/>
      <c r="HTU13" s="102"/>
      <c r="HTV13" s="102"/>
      <c r="HTW13" s="102"/>
      <c r="HTX13" s="102"/>
      <c r="HTY13" s="102"/>
      <c r="HTZ13" s="102"/>
      <c r="HUA13" s="102"/>
      <c r="HUB13" s="102"/>
      <c r="HUC13" s="102"/>
      <c r="HUD13" s="102"/>
      <c r="HUE13" s="102"/>
      <c r="HUF13" s="102"/>
      <c r="HUG13" s="102"/>
      <c r="HUH13" s="102"/>
      <c r="HUI13" s="102"/>
      <c r="HUJ13" s="102"/>
      <c r="HUK13" s="102"/>
      <c r="HUL13" s="102"/>
      <c r="HUM13" s="102"/>
      <c r="HUN13" s="102"/>
      <c r="HUO13" s="102"/>
      <c r="HUP13" s="102"/>
      <c r="HUQ13" s="102"/>
      <c r="HUR13" s="102"/>
      <c r="HUS13" s="102"/>
      <c r="HUT13" s="102"/>
      <c r="HUU13" s="102"/>
      <c r="HUV13" s="102"/>
      <c r="HUW13" s="102"/>
      <c r="HUX13" s="102"/>
      <c r="HUY13" s="102"/>
      <c r="HUZ13" s="102"/>
      <c r="HVA13" s="102"/>
      <c r="HVB13" s="102"/>
      <c r="HVC13" s="102"/>
      <c r="HVD13" s="102"/>
      <c r="HVE13" s="102"/>
      <c r="HVF13" s="102"/>
      <c r="HVG13" s="102"/>
      <c r="HVH13" s="102"/>
      <c r="HVI13" s="102"/>
      <c r="HVJ13" s="102"/>
      <c r="HVK13" s="102"/>
      <c r="HVL13" s="102"/>
      <c r="HVM13" s="102"/>
      <c r="HVN13" s="102"/>
      <c r="HVO13" s="102"/>
      <c r="HVP13" s="102"/>
      <c r="HVQ13" s="102"/>
      <c r="HVR13" s="102"/>
      <c r="HVS13" s="102"/>
      <c r="HVT13" s="102"/>
      <c r="HVU13" s="102"/>
      <c r="HVV13" s="102"/>
      <c r="HVW13" s="102"/>
      <c r="HVX13" s="102"/>
      <c r="HVY13" s="102"/>
      <c r="HVZ13" s="102"/>
      <c r="HWA13" s="102"/>
      <c r="HWB13" s="102"/>
      <c r="HWC13" s="102"/>
      <c r="HWD13" s="102"/>
      <c r="HWE13" s="102"/>
      <c r="HWF13" s="102"/>
      <c r="HWG13" s="102"/>
      <c r="HWH13" s="102"/>
      <c r="HWI13" s="102"/>
      <c r="HWJ13" s="102"/>
      <c r="HWK13" s="102"/>
      <c r="HWL13" s="102"/>
      <c r="HWM13" s="102"/>
      <c r="HWN13" s="102"/>
      <c r="HWO13" s="102"/>
      <c r="HWP13" s="102"/>
      <c r="HWQ13" s="102"/>
      <c r="HWR13" s="102"/>
      <c r="HWS13" s="102"/>
      <c r="HWT13" s="102"/>
      <c r="HWU13" s="102"/>
      <c r="HWV13" s="102"/>
      <c r="HWW13" s="102"/>
      <c r="HWX13" s="102"/>
      <c r="HWY13" s="102"/>
      <c r="HWZ13" s="102"/>
      <c r="HXA13" s="102"/>
      <c r="HXB13" s="102"/>
      <c r="HXC13" s="102"/>
      <c r="HXD13" s="102"/>
      <c r="HXE13" s="102"/>
      <c r="HXF13" s="102"/>
      <c r="HXG13" s="102"/>
      <c r="HXH13" s="102"/>
      <c r="HXI13" s="102"/>
      <c r="HXJ13" s="102"/>
      <c r="HXK13" s="102"/>
      <c r="HXL13" s="102"/>
      <c r="HXM13" s="102"/>
      <c r="HXN13" s="102"/>
      <c r="HXO13" s="102"/>
      <c r="HXP13" s="102"/>
      <c r="HXQ13" s="102"/>
      <c r="HXR13" s="102"/>
      <c r="HXS13" s="102"/>
      <c r="HXT13" s="102"/>
      <c r="HXU13" s="102"/>
      <c r="HXV13" s="102"/>
      <c r="HXW13" s="102"/>
      <c r="HXX13" s="102"/>
      <c r="HXY13" s="102"/>
      <c r="HXZ13" s="102"/>
      <c r="HYA13" s="102"/>
      <c r="HYB13" s="102"/>
      <c r="HYC13" s="102"/>
      <c r="HYD13" s="102"/>
      <c r="HYE13" s="102"/>
      <c r="HYF13" s="102"/>
      <c r="HYG13" s="102"/>
      <c r="HYH13" s="102"/>
      <c r="HYI13" s="102"/>
      <c r="HYJ13" s="102"/>
      <c r="HYK13" s="102"/>
      <c r="HYL13" s="102"/>
      <c r="HYM13" s="102"/>
      <c r="HYN13" s="102"/>
      <c r="HYO13" s="102"/>
      <c r="HYP13" s="102"/>
      <c r="HYQ13" s="102"/>
      <c r="HYR13" s="102"/>
      <c r="HYS13" s="102"/>
      <c r="HYT13" s="102"/>
      <c r="HYU13" s="102"/>
      <c r="HYV13" s="102"/>
      <c r="HYW13" s="102"/>
      <c r="HYX13" s="102"/>
      <c r="HYY13" s="102"/>
      <c r="HYZ13" s="102"/>
      <c r="HZA13" s="102"/>
      <c r="HZB13" s="102"/>
      <c r="HZC13" s="102"/>
      <c r="HZD13" s="102"/>
      <c r="HZE13" s="102"/>
      <c r="HZF13" s="102"/>
      <c r="HZG13" s="102"/>
      <c r="HZH13" s="102"/>
      <c r="HZI13" s="102"/>
      <c r="HZJ13" s="102"/>
      <c r="HZK13" s="102"/>
      <c r="HZL13" s="102"/>
      <c r="HZM13" s="102"/>
      <c r="HZN13" s="102"/>
      <c r="HZO13" s="102"/>
      <c r="HZP13" s="102"/>
      <c r="HZQ13" s="102"/>
      <c r="HZR13" s="102"/>
      <c r="HZS13" s="102"/>
      <c r="HZT13" s="102"/>
      <c r="HZU13" s="102"/>
      <c r="HZV13" s="102"/>
      <c r="HZW13" s="102"/>
      <c r="HZX13" s="102"/>
      <c r="HZY13" s="102"/>
      <c r="HZZ13" s="102"/>
      <c r="IAA13" s="102"/>
      <c r="IAB13" s="102"/>
      <c r="IAC13" s="102"/>
      <c r="IAD13" s="102"/>
      <c r="IAE13" s="102"/>
      <c r="IAF13" s="102"/>
      <c r="IAG13" s="102"/>
      <c r="IAH13" s="102"/>
      <c r="IAI13" s="102"/>
      <c r="IAJ13" s="102"/>
      <c r="IAK13" s="102"/>
      <c r="IAL13" s="102"/>
      <c r="IAM13" s="102"/>
      <c r="IAN13" s="102"/>
      <c r="IAO13" s="102"/>
      <c r="IAP13" s="102"/>
      <c r="IAQ13" s="102"/>
      <c r="IAR13" s="102"/>
      <c r="IAS13" s="102"/>
      <c r="IAT13" s="102"/>
      <c r="IAU13" s="102"/>
      <c r="IAV13" s="102"/>
      <c r="IAW13" s="102"/>
      <c r="IAX13" s="102"/>
      <c r="IAY13" s="102"/>
      <c r="IAZ13" s="102"/>
      <c r="IBA13" s="102"/>
      <c r="IBB13" s="102"/>
      <c r="IBC13" s="102"/>
      <c r="IBD13" s="102"/>
      <c r="IBE13" s="102"/>
      <c r="IBF13" s="102"/>
      <c r="IBG13" s="102"/>
      <c r="IBH13" s="102"/>
      <c r="IBI13" s="102"/>
      <c r="IBJ13" s="102"/>
      <c r="IBK13" s="102"/>
      <c r="IBL13" s="102"/>
      <c r="IBM13" s="102"/>
      <c r="IBN13" s="102"/>
      <c r="IBO13" s="102"/>
      <c r="IBP13" s="102"/>
      <c r="IBQ13" s="102"/>
      <c r="IBR13" s="102"/>
      <c r="IBS13" s="102"/>
      <c r="IBT13" s="102"/>
      <c r="IBU13" s="102"/>
      <c r="IBV13" s="102"/>
      <c r="IBW13" s="102"/>
      <c r="IBX13" s="102"/>
      <c r="IBY13" s="102"/>
      <c r="IBZ13" s="102"/>
      <c r="ICA13" s="102"/>
      <c r="ICB13" s="102"/>
      <c r="ICC13" s="102"/>
      <c r="ICD13" s="102"/>
      <c r="ICE13" s="102"/>
      <c r="ICF13" s="102"/>
      <c r="ICG13" s="102"/>
      <c r="ICH13" s="102"/>
      <c r="ICI13" s="102"/>
      <c r="ICJ13" s="102"/>
      <c r="ICK13" s="102"/>
      <c r="ICL13" s="102"/>
      <c r="ICM13" s="102"/>
      <c r="ICN13" s="102"/>
      <c r="ICO13" s="102"/>
      <c r="ICP13" s="102"/>
      <c r="ICQ13" s="102"/>
      <c r="ICR13" s="102"/>
      <c r="ICS13" s="102"/>
      <c r="ICT13" s="102"/>
      <c r="ICU13" s="102"/>
      <c r="ICV13" s="102"/>
      <c r="ICW13" s="102"/>
      <c r="ICX13" s="102"/>
      <c r="ICY13" s="102"/>
      <c r="ICZ13" s="102"/>
      <c r="IDA13" s="102"/>
      <c r="IDB13" s="102"/>
      <c r="IDC13" s="102"/>
      <c r="IDD13" s="102"/>
      <c r="IDE13" s="102"/>
      <c r="IDF13" s="102"/>
      <c r="IDG13" s="102"/>
      <c r="IDH13" s="102"/>
      <c r="IDI13" s="102"/>
      <c r="IDJ13" s="102"/>
      <c r="IDK13" s="102"/>
      <c r="IDL13" s="102"/>
      <c r="IDM13" s="102"/>
      <c r="IDN13" s="102"/>
      <c r="IDO13" s="102"/>
      <c r="IDP13" s="102"/>
      <c r="IDQ13" s="102"/>
      <c r="IDR13" s="102"/>
      <c r="IDS13" s="102"/>
      <c r="IDT13" s="102"/>
      <c r="IDU13" s="102"/>
      <c r="IDV13" s="102"/>
      <c r="IDW13" s="102"/>
      <c r="IDX13" s="102"/>
      <c r="IDY13" s="102"/>
      <c r="IDZ13" s="102"/>
      <c r="IEA13" s="102"/>
      <c r="IEB13" s="102"/>
      <c r="IEC13" s="102"/>
      <c r="IED13" s="102"/>
      <c r="IEE13" s="102"/>
      <c r="IEF13" s="102"/>
      <c r="IEG13" s="102"/>
      <c r="IEH13" s="102"/>
      <c r="IEI13" s="102"/>
      <c r="IEJ13" s="102"/>
      <c r="IEK13" s="102"/>
      <c r="IEL13" s="102"/>
      <c r="IEM13" s="102"/>
      <c r="IEN13" s="102"/>
      <c r="IEO13" s="102"/>
      <c r="IEP13" s="102"/>
      <c r="IEQ13" s="102"/>
      <c r="IER13" s="102"/>
      <c r="IES13" s="102"/>
      <c r="IET13" s="102"/>
      <c r="IEU13" s="102"/>
      <c r="IEV13" s="102"/>
      <c r="IEW13" s="102"/>
      <c r="IEX13" s="102"/>
      <c r="IEY13" s="102"/>
      <c r="IEZ13" s="102"/>
      <c r="IFA13" s="102"/>
      <c r="IFB13" s="102"/>
      <c r="IFC13" s="102"/>
      <c r="IFD13" s="102"/>
      <c r="IFE13" s="102"/>
      <c r="IFF13" s="102"/>
      <c r="IFG13" s="102"/>
      <c r="IFH13" s="102"/>
      <c r="IFI13" s="102"/>
      <c r="IFJ13" s="102"/>
      <c r="IFK13" s="102"/>
      <c r="IFL13" s="102"/>
      <c r="IFM13" s="102"/>
      <c r="IFN13" s="102"/>
      <c r="IFO13" s="102"/>
      <c r="IFP13" s="102"/>
      <c r="IFQ13" s="102"/>
      <c r="IFR13" s="102"/>
      <c r="IFS13" s="102"/>
      <c r="IFT13" s="102"/>
      <c r="IFU13" s="102"/>
      <c r="IFV13" s="102"/>
      <c r="IFW13" s="102"/>
      <c r="IFX13" s="102"/>
      <c r="IFY13" s="102"/>
      <c r="IFZ13" s="102"/>
      <c r="IGA13" s="102"/>
      <c r="IGB13" s="102"/>
      <c r="IGC13" s="102"/>
      <c r="IGD13" s="102"/>
      <c r="IGE13" s="102"/>
      <c r="IGF13" s="102"/>
      <c r="IGG13" s="102"/>
      <c r="IGH13" s="102"/>
      <c r="IGI13" s="102"/>
      <c r="IGJ13" s="102"/>
      <c r="IGK13" s="102"/>
      <c r="IGL13" s="102"/>
      <c r="IGM13" s="102"/>
      <c r="IGN13" s="102"/>
      <c r="IGO13" s="102"/>
      <c r="IGP13" s="102"/>
      <c r="IGQ13" s="102"/>
      <c r="IGR13" s="102"/>
      <c r="IGS13" s="102"/>
      <c r="IGT13" s="102"/>
      <c r="IGU13" s="102"/>
      <c r="IGV13" s="102"/>
      <c r="IGW13" s="102"/>
      <c r="IGX13" s="102"/>
      <c r="IGY13" s="102"/>
      <c r="IGZ13" s="102"/>
      <c r="IHA13" s="102"/>
      <c r="IHB13" s="102"/>
      <c r="IHC13" s="102"/>
      <c r="IHD13" s="102"/>
      <c r="IHE13" s="102"/>
      <c r="IHF13" s="102"/>
      <c r="IHG13" s="102"/>
      <c r="IHH13" s="102"/>
      <c r="IHI13" s="102"/>
      <c r="IHJ13" s="102"/>
      <c r="IHK13" s="102"/>
      <c r="IHL13" s="102"/>
      <c r="IHM13" s="102"/>
      <c r="IHN13" s="102"/>
      <c r="IHO13" s="102"/>
      <c r="IHP13" s="102"/>
      <c r="IHQ13" s="102"/>
      <c r="IHR13" s="102"/>
      <c r="IHS13" s="102"/>
      <c r="IHT13" s="102"/>
      <c r="IHU13" s="102"/>
      <c r="IHV13" s="102"/>
      <c r="IHW13" s="102"/>
      <c r="IHX13" s="102"/>
      <c r="IHY13" s="102"/>
      <c r="IHZ13" s="102"/>
      <c r="IIA13" s="102"/>
      <c r="IIB13" s="102"/>
      <c r="IIC13" s="102"/>
      <c r="IID13" s="102"/>
      <c r="IIE13" s="102"/>
      <c r="IIF13" s="102"/>
      <c r="IIG13" s="102"/>
      <c r="IIH13" s="102"/>
      <c r="III13" s="102"/>
      <c r="IIJ13" s="102"/>
      <c r="IIK13" s="102"/>
      <c r="IIL13" s="102"/>
      <c r="IIM13" s="102"/>
      <c r="IIN13" s="102"/>
      <c r="IIO13" s="102"/>
      <c r="IIP13" s="102"/>
      <c r="IIQ13" s="102"/>
      <c r="IIR13" s="102"/>
      <c r="IIS13" s="102"/>
      <c r="IIT13" s="102"/>
      <c r="IIU13" s="102"/>
      <c r="IIV13" s="102"/>
      <c r="IIW13" s="102"/>
      <c r="IIX13" s="102"/>
      <c r="IIY13" s="102"/>
      <c r="IIZ13" s="102"/>
      <c r="IJA13" s="102"/>
      <c r="IJB13" s="102"/>
      <c r="IJC13" s="102"/>
      <c r="IJD13" s="102"/>
      <c r="IJE13" s="102"/>
      <c r="IJF13" s="102"/>
      <c r="IJG13" s="102"/>
      <c r="IJH13" s="102"/>
      <c r="IJI13" s="102"/>
      <c r="IJJ13" s="102"/>
      <c r="IJK13" s="102"/>
      <c r="IJL13" s="102"/>
      <c r="IJM13" s="102"/>
      <c r="IJN13" s="102"/>
      <c r="IJO13" s="102"/>
      <c r="IJP13" s="102"/>
      <c r="IJQ13" s="102"/>
      <c r="IJR13" s="102"/>
      <c r="IJS13" s="102"/>
      <c r="IJT13" s="102"/>
      <c r="IJU13" s="102"/>
      <c r="IJV13" s="102"/>
      <c r="IJW13" s="102"/>
      <c r="IJX13" s="102"/>
      <c r="IJY13" s="102"/>
      <c r="IJZ13" s="102"/>
      <c r="IKA13" s="102"/>
      <c r="IKB13" s="102"/>
      <c r="IKC13" s="102"/>
      <c r="IKD13" s="102"/>
      <c r="IKE13" s="102"/>
      <c r="IKF13" s="102"/>
      <c r="IKG13" s="102"/>
      <c r="IKH13" s="102"/>
      <c r="IKI13" s="102"/>
      <c r="IKJ13" s="102"/>
      <c r="IKK13" s="102"/>
      <c r="IKL13" s="102"/>
      <c r="IKM13" s="102"/>
      <c r="IKN13" s="102"/>
      <c r="IKO13" s="102"/>
      <c r="IKP13" s="102"/>
      <c r="IKQ13" s="102"/>
      <c r="IKR13" s="102"/>
      <c r="IKS13" s="102"/>
      <c r="IKT13" s="102"/>
      <c r="IKU13" s="102"/>
      <c r="IKV13" s="102"/>
      <c r="IKW13" s="102"/>
      <c r="IKX13" s="102"/>
      <c r="IKY13" s="102"/>
      <c r="IKZ13" s="102"/>
      <c r="ILA13" s="102"/>
      <c r="ILB13" s="102"/>
      <c r="ILC13" s="102"/>
      <c r="ILD13" s="102"/>
      <c r="ILE13" s="102"/>
      <c r="ILF13" s="102"/>
      <c r="ILG13" s="102"/>
      <c r="ILH13" s="102"/>
      <c r="ILI13" s="102"/>
      <c r="ILJ13" s="102"/>
      <c r="ILK13" s="102"/>
      <c r="ILL13" s="102"/>
      <c r="ILM13" s="102"/>
      <c r="ILN13" s="102"/>
      <c r="ILO13" s="102"/>
      <c r="ILP13" s="102"/>
      <c r="ILQ13" s="102"/>
      <c r="ILR13" s="102"/>
      <c r="ILS13" s="102"/>
      <c r="ILT13" s="102"/>
      <c r="ILU13" s="102"/>
      <c r="ILV13" s="102"/>
      <c r="ILW13" s="102"/>
      <c r="ILX13" s="102"/>
      <c r="ILY13" s="102"/>
      <c r="ILZ13" s="102"/>
      <c r="IMA13" s="102"/>
      <c r="IMB13" s="102"/>
      <c r="IMC13" s="102"/>
      <c r="IMD13" s="102"/>
      <c r="IME13" s="102"/>
      <c r="IMF13" s="102"/>
      <c r="IMG13" s="102"/>
      <c r="IMH13" s="102"/>
      <c r="IMI13" s="102"/>
      <c r="IMJ13" s="102"/>
      <c r="IMK13" s="102"/>
      <c r="IML13" s="102"/>
      <c r="IMM13" s="102"/>
      <c r="IMN13" s="102"/>
      <c r="IMO13" s="102"/>
      <c r="IMP13" s="102"/>
      <c r="IMQ13" s="102"/>
      <c r="IMR13" s="102"/>
      <c r="IMS13" s="102"/>
      <c r="IMT13" s="102"/>
      <c r="IMU13" s="102"/>
      <c r="IMV13" s="102"/>
      <c r="IMW13" s="102"/>
      <c r="IMX13" s="102"/>
      <c r="IMY13" s="102"/>
      <c r="IMZ13" s="102"/>
      <c r="INA13" s="102"/>
      <c r="INB13" s="102"/>
      <c r="INC13" s="102"/>
      <c r="IND13" s="102"/>
      <c r="INE13" s="102"/>
      <c r="INF13" s="102"/>
      <c r="ING13" s="102"/>
      <c r="INH13" s="102"/>
      <c r="INI13" s="102"/>
      <c r="INJ13" s="102"/>
      <c r="INK13" s="102"/>
      <c r="INL13" s="102"/>
      <c r="INM13" s="102"/>
      <c r="INN13" s="102"/>
      <c r="INO13" s="102"/>
      <c r="INP13" s="102"/>
      <c r="INQ13" s="102"/>
      <c r="INR13" s="102"/>
      <c r="INS13" s="102"/>
      <c r="INT13" s="102"/>
      <c r="INU13" s="102"/>
      <c r="INV13" s="102"/>
      <c r="INW13" s="102"/>
      <c r="INX13" s="102"/>
      <c r="INY13" s="102"/>
      <c r="INZ13" s="102"/>
      <c r="IOA13" s="102"/>
      <c r="IOB13" s="102"/>
      <c r="IOC13" s="102"/>
      <c r="IOD13" s="102"/>
      <c r="IOE13" s="102"/>
      <c r="IOF13" s="102"/>
      <c r="IOG13" s="102"/>
      <c r="IOH13" s="102"/>
      <c r="IOI13" s="102"/>
      <c r="IOJ13" s="102"/>
      <c r="IOK13" s="102"/>
      <c r="IOL13" s="102"/>
      <c r="IOM13" s="102"/>
      <c r="ION13" s="102"/>
      <c r="IOO13" s="102"/>
      <c r="IOP13" s="102"/>
      <c r="IOQ13" s="102"/>
      <c r="IOR13" s="102"/>
      <c r="IOS13" s="102"/>
      <c r="IOT13" s="102"/>
      <c r="IOU13" s="102"/>
      <c r="IOV13" s="102"/>
      <c r="IOW13" s="102"/>
      <c r="IOX13" s="102"/>
      <c r="IOY13" s="102"/>
      <c r="IOZ13" s="102"/>
      <c r="IPA13" s="102"/>
      <c r="IPB13" s="102"/>
      <c r="IPC13" s="102"/>
      <c r="IPD13" s="102"/>
      <c r="IPE13" s="102"/>
      <c r="IPF13" s="102"/>
      <c r="IPG13" s="102"/>
      <c r="IPH13" s="102"/>
      <c r="IPI13" s="102"/>
      <c r="IPJ13" s="102"/>
      <c r="IPK13" s="102"/>
      <c r="IPL13" s="102"/>
      <c r="IPM13" s="102"/>
      <c r="IPN13" s="102"/>
      <c r="IPO13" s="102"/>
      <c r="IPP13" s="102"/>
      <c r="IPQ13" s="102"/>
      <c r="IPR13" s="102"/>
      <c r="IPS13" s="102"/>
      <c r="IPT13" s="102"/>
      <c r="IPU13" s="102"/>
      <c r="IPV13" s="102"/>
      <c r="IPW13" s="102"/>
      <c r="IPX13" s="102"/>
      <c r="IPY13" s="102"/>
      <c r="IPZ13" s="102"/>
      <c r="IQA13" s="102"/>
      <c r="IQB13" s="102"/>
      <c r="IQC13" s="102"/>
      <c r="IQD13" s="102"/>
      <c r="IQE13" s="102"/>
      <c r="IQF13" s="102"/>
      <c r="IQG13" s="102"/>
      <c r="IQH13" s="102"/>
      <c r="IQI13" s="102"/>
      <c r="IQJ13" s="102"/>
      <c r="IQK13" s="102"/>
      <c r="IQL13" s="102"/>
      <c r="IQM13" s="102"/>
      <c r="IQN13" s="102"/>
      <c r="IQO13" s="102"/>
      <c r="IQP13" s="102"/>
      <c r="IQQ13" s="102"/>
      <c r="IQR13" s="102"/>
      <c r="IQS13" s="102"/>
      <c r="IQT13" s="102"/>
      <c r="IQU13" s="102"/>
      <c r="IQV13" s="102"/>
      <c r="IQW13" s="102"/>
      <c r="IQX13" s="102"/>
      <c r="IQY13" s="102"/>
      <c r="IQZ13" s="102"/>
      <c r="IRA13" s="102"/>
      <c r="IRB13" s="102"/>
      <c r="IRC13" s="102"/>
      <c r="IRD13" s="102"/>
      <c r="IRE13" s="102"/>
      <c r="IRF13" s="102"/>
      <c r="IRG13" s="102"/>
      <c r="IRH13" s="102"/>
      <c r="IRI13" s="102"/>
      <c r="IRJ13" s="102"/>
      <c r="IRK13" s="102"/>
      <c r="IRL13" s="102"/>
      <c r="IRM13" s="102"/>
      <c r="IRN13" s="102"/>
      <c r="IRO13" s="102"/>
      <c r="IRP13" s="102"/>
      <c r="IRQ13" s="102"/>
      <c r="IRR13" s="102"/>
      <c r="IRS13" s="102"/>
      <c r="IRT13" s="102"/>
      <c r="IRU13" s="102"/>
      <c r="IRV13" s="102"/>
      <c r="IRW13" s="102"/>
      <c r="IRX13" s="102"/>
      <c r="IRY13" s="102"/>
      <c r="IRZ13" s="102"/>
      <c r="ISA13" s="102"/>
      <c r="ISB13" s="102"/>
      <c r="ISC13" s="102"/>
      <c r="ISD13" s="102"/>
      <c r="ISE13" s="102"/>
      <c r="ISF13" s="102"/>
      <c r="ISG13" s="102"/>
      <c r="ISH13" s="102"/>
      <c r="ISI13" s="102"/>
      <c r="ISJ13" s="102"/>
      <c r="ISK13" s="102"/>
      <c r="ISL13" s="102"/>
      <c r="ISM13" s="102"/>
      <c r="ISN13" s="102"/>
      <c r="ISO13" s="102"/>
      <c r="ISP13" s="102"/>
      <c r="ISQ13" s="102"/>
      <c r="ISR13" s="102"/>
      <c r="ISS13" s="102"/>
      <c r="IST13" s="102"/>
      <c r="ISU13" s="102"/>
      <c r="ISV13" s="102"/>
      <c r="ISW13" s="102"/>
      <c r="ISX13" s="102"/>
      <c r="ISY13" s="102"/>
      <c r="ISZ13" s="102"/>
      <c r="ITA13" s="102"/>
      <c r="ITB13" s="102"/>
      <c r="ITC13" s="102"/>
      <c r="ITD13" s="102"/>
      <c r="ITE13" s="102"/>
      <c r="ITF13" s="102"/>
      <c r="ITG13" s="102"/>
      <c r="ITH13" s="102"/>
      <c r="ITI13" s="102"/>
      <c r="ITJ13" s="102"/>
      <c r="ITK13" s="102"/>
      <c r="ITL13" s="102"/>
      <c r="ITM13" s="102"/>
      <c r="ITN13" s="102"/>
      <c r="ITO13" s="102"/>
      <c r="ITP13" s="102"/>
      <c r="ITQ13" s="102"/>
      <c r="ITR13" s="102"/>
      <c r="ITS13" s="102"/>
      <c r="ITT13" s="102"/>
      <c r="ITU13" s="102"/>
      <c r="ITV13" s="102"/>
      <c r="ITW13" s="102"/>
      <c r="ITX13" s="102"/>
      <c r="ITY13" s="102"/>
      <c r="ITZ13" s="102"/>
      <c r="IUA13" s="102"/>
      <c r="IUB13" s="102"/>
      <c r="IUC13" s="102"/>
      <c r="IUD13" s="102"/>
      <c r="IUE13" s="102"/>
      <c r="IUF13" s="102"/>
      <c r="IUG13" s="102"/>
      <c r="IUH13" s="102"/>
      <c r="IUI13" s="102"/>
      <c r="IUJ13" s="102"/>
      <c r="IUK13" s="102"/>
      <c r="IUL13" s="102"/>
      <c r="IUM13" s="102"/>
      <c r="IUN13" s="102"/>
      <c r="IUO13" s="102"/>
      <c r="IUP13" s="102"/>
      <c r="IUQ13" s="102"/>
      <c r="IUR13" s="102"/>
      <c r="IUS13" s="102"/>
      <c r="IUT13" s="102"/>
      <c r="IUU13" s="102"/>
      <c r="IUV13" s="102"/>
      <c r="IUW13" s="102"/>
      <c r="IUX13" s="102"/>
      <c r="IUY13" s="102"/>
      <c r="IUZ13" s="102"/>
      <c r="IVA13" s="102"/>
      <c r="IVB13" s="102"/>
      <c r="IVC13" s="102"/>
      <c r="IVD13" s="102"/>
      <c r="IVE13" s="102"/>
      <c r="IVF13" s="102"/>
      <c r="IVG13" s="102"/>
      <c r="IVH13" s="102"/>
      <c r="IVI13" s="102"/>
      <c r="IVJ13" s="102"/>
      <c r="IVK13" s="102"/>
      <c r="IVL13" s="102"/>
      <c r="IVM13" s="102"/>
      <c r="IVN13" s="102"/>
      <c r="IVO13" s="102"/>
      <c r="IVP13" s="102"/>
      <c r="IVQ13" s="102"/>
      <c r="IVR13" s="102"/>
      <c r="IVS13" s="102"/>
      <c r="IVT13" s="102"/>
      <c r="IVU13" s="102"/>
      <c r="IVV13" s="102"/>
      <c r="IVW13" s="102"/>
      <c r="IVX13" s="102"/>
      <c r="IVY13" s="102"/>
      <c r="IVZ13" s="102"/>
      <c r="IWA13" s="102"/>
      <c r="IWB13" s="102"/>
      <c r="IWC13" s="102"/>
      <c r="IWD13" s="102"/>
      <c r="IWE13" s="102"/>
      <c r="IWF13" s="102"/>
      <c r="IWG13" s="102"/>
      <c r="IWH13" s="102"/>
      <c r="IWI13" s="102"/>
      <c r="IWJ13" s="102"/>
      <c r="IWK13" s="102"/>
      <c r="IWL13" s="102"/>
      <c r="IWM13" s="102"/>
      <c r="IWN13" s="102"/>
      <c r="IWO13" s="102"/>
      <c r="IWP13" s="102"/>
      <c r="IWQ13" s="102"/>
      <c r="IWR13" s="102"/>
      <c r="IWS13" s="102"/>
      <c r="IWT13" s="102"/>
      <c r="IWU13" s="102"/>
      <c r="IWV13" s="102"/>
      <c r="IWW13" s="102"/>
      <c r="IWX13" s="102"/>
      <c r="IWY13" s="102"/>
      <c r="IWZ13" s="102"/>
      <c r="IXA13" s="102"/>
      <c r="IXB13" s="102"/>
      <c r="IXC13" s="102"/>
      <c r="IXD13" s="102"/>
      <c r="IXE13" s="102"/>
      <c r="IXF13" s="102"/>
      <c r="IXG13" s="102"/>
      <c r="IXH13" s="102"/>
      <c r="IXI13" s="102"/>
      <c r="IXJ13" s="102"/>
      <c r="IXK13" s="102"/>
      <c r="IXL13" s="102"/>
      <c r="IXM13" s="102"/>
      <c r="IXN13" s="102"/>
      <c r="IXO13" s="102"/>
      <c r="IXP13" s="102"/>
      <c r="IXQ13" s="102"/>
      <c r="IXR13" s="102"/>
      <c r="IXS13" s="102"/>
      <c r="IXT13" s="102"/>
      <c r="IXU13" s="102"/>
      <c r="IXV13" s="102"/>
      <c r="IXW13" s="102"/>
      <c r="IXX13" s="102"/>
      <c r="IXY13" s="102"/>
      <c r="IXZ13" s="102"/>
      <c r="IYA13" s="102"/>
      <c r="IYB13" s="102"/>
      <c r="IYC13" s="102"/>
      <c r="IYD13" s="102"/>
      <c r="IYE13" s="102"/>
      <c r="IYF13" s="102"/>
      <c r="IYG13" s="102"/>
      <c r="IYH13" s="102"/>
      <c r="IYI13" s="102"/>
      <c r="IYJ13" s="102"/>
      <c r="IYK13" s="102"/>
      <c r="IYL13" s="102"/>
      <c r="IYM13" s="102"/>
      <c r="IYN13" s="102"/>
      <c r="IYO13" s="102"/>
      <c r="IYP13" s="102"/>
      <c r="IYQ13" s="102"/>
      <c r="IYR13" s="102"/>
      <c r="IYS13" s="102"/>
      <c r="IYT13" s="102"/>
      <c r="IYU13" s="102"/>
      <c r="IYV13" s="102"/>
      <c r="IYW13" s="102"/>
      <c r="IYX13" s="102"/>
      <c r="IYY13" s="102"/>
      <c r="IYZ13" s="102"/>
      <c r="IZA13" s="102"/>
      <c r="IZB13" s="102"/>
      <c r="IZC13" s="102"/>
      <c r="IZD13" s="102"/>
      <c r="IZE13" s="102"/>
      <c r="IZF13" s="102"/>
      <c r="IZG13" s="102"/>
      <c r="IZH13" s="102"/>
      <c r="IZI13" s="102"/>
      <c r="IZJ13" s="102"/>
      <c r="IZK13" s="102"/>
      <c r="IZL13" s="102"/>
      <c r="IZM13" s="102"/>
      <c r="IZN13" s="102"/>
      <c r="IZO13" s="102"/>
      <c r="IZP13" s="102"/>
      <c r="IZQ13" s="102"/>
      <c r="IZR13" s="102"/>
      <c r="IZS13" s="102"/>
      <c r="IZT13" s="102"/>
      <c r="IZU13" s="102"/>
      <c r="IZV13" s="102"/>
      <c r="IZW13" s="102"/>
      <c r="IZX13" s="102"/>
      <c r="IZY13" s="102"/>
      <c r="IZZ13" s="102"/>
      <c r="JAA13" s="102"/>
      <c r="JAB13" s="102"/>
      <c r="JAC13" s="102"/>
      <c r="JAD13" s="102"/>
      <c r="JAE13" s="102"/>
      <c r="JAF13" s="102"/>
      <c r="JAG13" s="102"/>
      <c r="JAH13" s="102"/>
      <c r="JAI13" s="102"/>
      <c r="JAJ13" s="102"/>
      <c r="JAK13" s="102"/>
      <c r="JAL13" s="102"/>
      <c r="JAM13" s="102"/>
      <c r="JAN13" s="102"/>
      <c r="JAO13" s="102"/>
      <c r="JAP13" s="102"/>
      <c r="JAQ13" s="102"/>
      <c r="JAR13" s="102"/>
      <c r="JAS13" s="102"/>
      <c r="JAT13" s="102"/>
      <c r="JAU13" s="102"/>
      <c r="JAV13" s="102"/>
      <c r="JAW13" s="102"/>
      <c r="JAX13" s="102"/>
      <c r="JAY13" s="102"/>
      <c r="JAZ13" s="102"/>
      <c r="JBA13" s="102"/>
      <c r="JBB13" s="102"/>
      <c r="JBC13" s="102"/>
      <c r="JBD13" s="102"/>
      <c r="JBE13" s="102"/>
      <c r="JBF13" s="102"/>
      <c r="JBG13" s="102"/>
      <c r="JBH13" s="102"/>
      <c r="JBI13" s="102"/>
      <c r="JBJ13" s="102"/>
      <c r="JBK13" s="102"/>
      <c r="JBL13" s="102"/>
      <c r="JBM13" s="102"/>
      <c r="JBN13" s="102"/>
      <c r="JBO13" s="102"/>
      <c r="JBP13" s="102"/>
      <c r="JBQ13" s="102"/>
      <c r="JBR13" s="102"/>
      <c r="JBS13" s="102"/>
      <c r="JBT13" s="102"/>
      <c r="JBU13" s="102"/>
      <c r="JBV13" s="102"/>
      <c r="JBW13" s="102"/>
      <c r="JBX13" s="102"/>
      <c r="JBY13" s="102"/>
      <c r="JBZ13" s="102"/>
      <c r="JCA13" s="102"/>
      <c r="JCB13" s="102"/>
      <c r="JCC13" s="102"/>
      <c r="JCD13" s="102"/>
      <c r="JCE13" s="102"/>
      <c r="JCF13" s="102"/>
      <c r="JCG13" s="102"/>
      <c r="JCH13" s="102"/>
      <c r="JCI13" s="102"/>
      <c r="JCJ13" s="102"/>
      <c r="JCK13" s="102"/>
      <c r="JCL13" s="102"/>
      <c r="JCM13" s="102"/>
      <c r="JCN13" s="102"/>
      <c r="JCO13" s="102"/>
      <c r="JCP13" s="102"/>
      <c r="JCQ13" s="102"/>
      <c r="JCR13" s="102"/>
      <c r="JCS13" s="102"/>
      <c r="JCT13" s="102"/>
      <c r="JCU13" s="102"/>
      <c r="JCV13" s="102"/>
      <c r="JCW13" s="102"/>
      <c r="JCX13" s="102"/>
      <c r="JCY13" s="102"/>
      <c r="JCZ13" s="102"/>
      <c r="JDA13" s="102"/>
      <c r="JDB13" s="102"/>
      <c r="JDC13" s="102"/>
      <c r="JDD13" s="102"/>
      <c r="JDE13" s="102"/>
      <c r="JDF13" s="102"/>
      <c r="JDG13" s="102"/>
      <c r="JDH13" s="102"/>
      <c r="JDI13" s="102"/>
      <c r="JDJ13" s="102"/>
      <c r="JDK13" s="102"/>
      <c r="JDL13" s="102"/>
      <c r="JDM13" s="102"/>
      <c r="JDN13" s="102"/>
      <c r="JDO13" s="102"/>
      <c r="JDP13" s="102"/>
      <c r="JDQ13" s="102"/>
      <c r="JDR13" s="102"/>
      <c r="JDS13" s="102"/>
      <c r="JDT13" s="102"/>
      <c r="JDU13" s="102"/>
      <c r="JDV13" s="102"/>
      <c r="JDW13" s="102"/>
      <c r="JDX13" s="102"/>
      <c r="JDY13" s="102"/>
      <c r="JDZ13" s="102"/>
      <c r="JEA13" s="102"/>
      <c r="JEB13" s="102"/>
      <c r="JEC13" s="102"/>
      <c r="JED13" s="102"/>
      <c r="JEE13" s="102"/>
      <c r="JEF13" s="102"/>
      <c r="JEG13" s="102"/>
      <c r="JEH13" s="102"/>
      <c r="JEI13" s="102"/>
      <c r="JEJ13" s="102"/>
      <c r="JEK13" s="102"/>
      <c r="JEL13" s="102"/>
      <c r="JEM13" s="102"/>
      <c r="JEN13" s="102"/>
      <c r="JEO13" s="102"/>
      <c r="JEP13" s="102"/>
      <c r="JEQ13" s="102"/>
      <c r="JER13" s="102"/>
      <c r="JES13" s="102"/>
      <c r="JET13" s="102"/>
      <c r="JEU13" s="102"/>
      <c r="JEV13" s="102"/>
      <c r="JEW13" s="102"/>
      <c r="JEX13" s="102"/>
      <c r="JEY13" s="102"/>
      <c r="JEZ13" s="102"/>
      <c r="JFA13" s="102"/>
      <c r="JFB13" s="102"/>
      <c r="JFC13" s="102"/>
      <c r="JFD13" s="102"/>
      <c r="JFE13" s="102"/>
      <c r="JFF13" s="102"/>
      <c r="JFG13" s="102"/>
      <c r="JFH13" s="102"/>
      <c r="JFI13" s="102"/>
      <c r="JFJ13" s="102"/>
      <c r="JFK13" s="102"/>
      <c r="JFL13" s="102"/>
      <c r="JFM13" s="102"/>
      <c r="JFN13" s="102"/>
      <c r="JFO13" s="102"/>
      <c r="JFP13" s="102"/>
      <c r="JFQ13" s="102"/>
      <c r="JFR13" s="102"/>
      <c r="JFS13" s="102"/>
      <c r="JFT13" s="102"/>
      <c r="JFU13" s="102"/>
      <c r="JFV13" s="102"/>
      <c r="JFW13" s="102"/>
      <c r="JFX13" s="102"/>
      <c r="JFY13" s="102"/>
      <c r="JFZ13" s="102"/>
      <c r="JGA13" s="102"/>
      <c r="JGB13" s="102"/>
      <c r="JGC13" s="102"/>
      <c r="JGD13" s="102"/>
      <c r="JGE13" s="102"/>
      <c r="JGF13" s="102"/>
      <c r="JGG13" s="102"/>
      <c r="JGH13" s="102"/>
      <c r="JGI13" s="102"/>
      <c r="JGJ13" s="102"/>
      <c r="JGK13" s="102"/>
      <c r="JGL13" s="102"/>
      <c r="JGM13" s="102"/>
      <c r="JGN13" s="102"/>
      <c r="JGO13" s="102"/>
      <c r="JGP13" s="102"/>
      <c r="JGQ13" s="102"/>
      <c r="JGR13" s="102"/>
      <c r="JGS13" s="102"/>
      <c r="JGT13" s="102"/>
      <c r="JGU13" s="102"/>
      <c r="JGV13" s="102"/>
      <c r="JGW13" s="102"/>
      <c r="JGX13" s="102"/>
      <c r="JGY13" s="102"/>
      <c r="JGZ13" s="102"/>
      <c r="JHA13" s="102"/>
      <c r="JHB13" s="102"/>
      <c r="JHC13" s="102"/>
      <c r="JHD13" s="102"/>
      <c r="JHE13" s="102"/>
      <c r="JHF13" s="102"/>
      <c r="JHG13" s="102"/>
      <c r="JHH13" s="102"/>
      <c r="JHI13" s="102"/>
      <c r="JHJ13" s="102"/>
      <c r="JHK13" s="102"/>
      <c r="JHL13" s="102"/>
      <c r="JHM13" s="102"/>
      <c r="JHN13" s="102"/>
      <c r="JHO13" s="102"/>
      <c r="JHP13" s="102"/>
      <c r="JHQ13" s="102"/>
      <c r="JHR13" s="102"/>
      <c r="JHS13" s="102"/>
      <c r="JHT13" s="102"/>
      <c r="JHU13" s="102"/>
      <c r="JHV13" s="102"/>
      <c r="JHW13" s="102"/>
      <c r="JHX13" s="102"/>
      <c r="JHY13" s="102"/>
      <c r="JHZ13" s="102"/>
      <c r="JIA13" s="102"/>
      <c r="JIB13" s="102"/>
      <c r="JIC13" s="102"/>
      <c r="JID13" s="102"/>
      <c r="JIE13" s="102"/>
      <c r="JIF13" s="102"/>
      <c r="JIG13" s="102"/>
      <c r="JIH13" s="102"/>
      <c r="JII13" s="102"/>
      <c r="JIJ13" s="102"/>
      <c r="JIK13" s="102"/>
      <c r="JIL13" s="102"/>
      <c r="JIM13" s="102"/>
      <c r="JIN13" s="102"/>
      <c r="JIO13" s="102"/>
      <c r="JIP13" s="102"/>
      <c r="JIQ13" s="102"/>
      <c r="JIR13" s="102"/>
      <c r="JIS13" s="102"/>
      <c r="JIT13" s="102"/>
      <c r="JIU13" s="102"/>
      <c r="JIV13" s="102"/>
      <c r="JIW13" s="102"/>
      <c r="JIX13" s="102"/>
      <c r="JIY13" s="102"/>
      <c r="JIZ13" s="102"/>
      <c r="JJA13" s="102"/>
      <c r="JJB13" s="102"/>
      <c r="JJC13" s="102"/>
      <c r="JJD13" s="102"/>
      <c r="JJE13" s="102"/>
      <c r="JJF13" s="102"/>
      <c r="JJG13" s="102"/>
      <c r="JJH13" s="102"/>
      <c r="JJI13" s="102"/>
      <c r="JJJ13" s="102"/>
      <c r="JJK13" s="102"/>
      <c r="JJL13" s="102"/>
      <c r="JJM13" s="102"/>
      <c r="JJN13" s="102"/>
      <c r="JJO13" s="102"/>
      <c r="JJP13" s="102"/>
      <c r="JJQ13" s="102"/>
      <c r="JJR13" s="102"/>
      <c r="JJS13" s="102"/>
      <c r="JJT13" s="102"/>
      <c r="JJU13" s="102"/>
      <c r="JJV13" s="102"/>
      <c r="JJW13" s="102"/>
      <c r="JJX13" s="102"/>
      <c r="JJY13" s="102"/>
      <c r="JJZ13" s="102"/>
      <c r="JKA13" s="102"/>
      <c r="JKB13" s="102"/>
      <c r="JKC13" s="102"/>
      <c r="JKD13" s="102"/>
      <c r="JKE13" s="102"/>
      <c r="JKF13" s="102"/>
      <c r="JKG13" s="102"/>
      <c r="JKH13" s="102"/>
      <c r="JKI13" s="102"/>
      <c r="JKJ13" s="102"/>
      <c r="JKK13" s="102"/>
      <c r="JKL13" s="102"/>
      <c r="JKM13" s="102"/>
      <c r="JKN13" s="102"/>
      <c r="JKO13" s="102"/>
      <c r="JKP13" s="102"/>
      <c r="JKQ13" s="102"/>
      <c r="JKR13" s="102"/>
      <c r="JKS13" s="102"/>
      <c r="JKT13" s="102"/>
      <c r="JKU13" s="102"/>
      <c r="JKV13" s="102"/>
      <c r="JKW13" s="102"/>
      <c r="JKX13" s="102"/>
      <c r="JKY13" s="102"/>
      <c r="JKZ13" s="102"/>
      <c r="JLA13" s="102"/>
      <c r="JLB13" s="102"/>
      <c r="JLC13" s="102"/>
      <c r="JLD13" s="102"/>
      <c r="JLE13" s="102"/>
      <c r="JLF13" s="102"/>
      <c r="JLG13" s="102"/>
      <c r="JLH13" s="102"/>
      <c r="JLI13" s="102"/>
      <c r="JLJ13" s="102"/>
      <c r="JLK13" s="102"/>
      <c r="JLL13" s="102"/>
      <c r="JLM13" s="102"/>
      <c r="JLN13" s="102"/>
      <c r="JLO13" s="102"/>
      <c r="JLP13" s="102"/>
      <c r="JLQ13" s="102"/>
      <c r="JLR13" s="102"/>
      <c r="JLS13" s="102"/>
      <c r="JLT13" s="102"/>
      <c r="JLU13" s="102"/>
      <c r="JLV13" s="102"/>
      <c r="JLW13" s="102"/>
      <c r="JLX13" s="102"/>
      <c r="JLY13" s="102"/>
      <c r="JLZ13" s="102"/>
      <c r="JMA13" s="102"/>
      <c r="JMB13" s="102"/>
      <c r="JMC13" s="102"/>
      <c r="JMD13" s="102"/>
      <c r="JME13" s="102"/>
      <c r="JMF13" s="102"/>
      <c r="JMG13" s="102"/>
      <c r="JMH13" s="102"/>
      <c r="JMI13" s="102"/>
      <c r="JMJ13" s="102"/>
      <c r="JMK13" s="102"/>
      <c r="JML13" s="102"/>
      <c r="JMM13" s="102"/>
      <c r="JMN13" s="102"/>
      <c r="JMO13" s="102"/>
      <c r="JMP13" s="102"/>
      <c r="JMQ13" s="102"/>
      <c r="JMR13" s="102"/>
      <c r="JMS13" s="102"/>
      <c r="JMT13" s="102"/>
      <c r="JMU13" s="102"/>
      <c r="JMV13" s="102"/>
      <c r="JMW13" s="102"/>
      <c r="JMX13" s="102"/>
      <c r="JMY13" s="102"/>
      <c r="JMZ13" s="102"/>
      <c r="JNA13" s="102"/>
      <c r="JNB13" s="102"/>
      <c r="JNC13" s="102"/>
      <c r="JND13" s="102"/>
      <c r="JNE13" s="102"/>
      <c r="JNF13" s="102"/>
      <c r="JNG13" s="102"/>
      <c r="JNH13" s="102"/>
      <c r="JNI13" s="102"/>
      <c r="JNJ13" s="102"/>
      <c r="JNK13" s="102"/>
      <c r="JNL13" s="102"/>
      <c r="JNM13" s="102"/>
      <c r="JNN13" s="102"/>
      <c r="JNO13" s="102"/>
      <c r="JNP13" s="102"/>
      <c r="JNQ13" s="102"/>
      <c r="JNR13" s="102"/>
      <c r="JNS13" s="102"/>
      <c r="JNT13" s="102"/>
      <c r="JNU13" s="102"/>
      <c r="JNV13" s="102"/>
      <c r="JNW13" s="102"/>
      <c r="JNX13" s="102"/>
      <c r="JNY13" s="102"/>
      <c r="JNZ13" s="102"/>
      <c r="JOA13" s="102"/>
      <c r="JOB13" s="102"/>
      <c r="JOC13" s="102"/>
      <c r="JOD13" s="102"/>
      <c r="JOE13" s="102"/>
      <c r="JOF13" s="102"/>
      <c r="JOG13" s="102"/>
      <c r="JOH13" s="102"/>
      <c r="JOI13" s="102"/>
      <c r="JOJ13" s="102"/>
      <c r="JOK13" s="102"/>
      <c r="JOL13" s="102"/>
      <c r="JOM13" s="102"/>
      <c r="JON13" s="102"/>
      <c r="JOO13" s="102"/>
      <c r="JOP13" s="102"/>
      <c r="JOQ13" s="102"/>
      <c r="JOR13" s="102"/>
      <c r="JOS13" s="102"/>
      <c r="JOT13" s="102"/>
      <c r="JOU13" s="102"/>
      <c r="JOV13" s="102"/>
      <c r="JOW13" s="102"/>
      <c r="JOX13" s="102"/>
      <c r="JOY13" s="102"/>
      <c r="JOZ13" s="102"/>
      <c r="JPA13" s="102"/>
      <c r="JPB13" s="102"/>
      <c r="JPC13" s="102"/>
      <c r="JPD13" s="102"/>
      <c r="JPE13" s="102"/>
      <c r="JPF13" s="102"/>
      <c r="JPG13" s="102"/>
      <c r="JPH13" s="102"/>
      <c r="JPI13" s="102"/>
      <c r="JPJ13" s="102"/>
      <c r="JPK13" s="102"/>
      <c r="JPL13" s="102"/>
      <c r="JPM13" s="102"/>
      <c r="JPN13" s="102"/>
      <c r="JPO13" s="102"/>
      <c r="JPP13" s="102"/>
      <c r="JPQ13" s="102"/>
      <c r="JPR13" s="102"/>
      <c r="JPS13" s="102"/>
      <c r="JPT13" s="102"/>
      <c r="JPU13" s="102"/>
      <c r="JPV13" s="102"/>
      <c r="JPW13" s="102"/>
      <c r="JPX13" s="102"/>
      <c r="JPY13" s="102"/>
      <c r="JPZ13" s="102"/>
      <c r="JQA13" s="102"/>
      <c r="JQB13" s="102"/>
      <c r="JQC13" s="102"/>
      <c r="JQD13" s="102"/>
      <c r="JQE13" s="102"/>
      <c r="JQF13" s="102"/>
      <c r="JQG13" s="102"/>
      <c r="JQH13" s="102"/>
      <c r="JQI13" s="102"/>
      <c r="JQJ13" s="102"/>
      <c r="JQK13" s="102"/>
      <c r="JQL13" s="102"/>
      <c r="JQM13" s="102"/>
      <c r="JQN13" s="102"/>
      <c r="JQO13" s="102"/>
      <c r="JQP13" s="102"/>
      <c r="JQQ13" s="102"/>
      <c r="JQR13" s="102"/>
      <c r="JQS13" s="102"/>
      <c r="JQT13" s="102"/>
      <c r="JQU13" s="102"/>
      <c r="JQV13" s="102"/>
      <c r="JQW13" s="102"/>
      <c r="JQX13" s="102"/>
      <c r="JQY13" s="102"/>
      <c r="JQZ13" s="102"/>
      <c r="JRA13" s="102"/>
      <c r="JRB13" s="102"/>
      <c r="JRC13" s="102"/>
      <c r="JRD13" s="102"/>
      <c r="JRE13" s="102"/>
      <c r="JRF13" s="102"/>
      <c r="JRG13" s="102"/>
      <c r="JRH13" s="102"/>
      <c r="JRI13" s="102"/>
      <c r="JRJ13" s="102"/>
      <c r="JRK13" s="102"/>
      <c r="JRL13" s="102"/>
      <c r="JRM13" s="102"/>
      <c r="JRN13" s="102"/>
      <c r="JRO13" s="102"/>
      <c r="JRP13" s="102"/>
      <c r="JRQ13" s="102"/>
      <c r="JRR13" s="102"/>
      <c r="JRS13" s="102"/>
      <c r="JRT13" s="102"/>
      <c r="JRU13" s="102"/>
      <c r="JRV13" s="102"/>
      <c r="JRW13" s="102"/>
      <c r="JRX13" s="102"/>
      <c r="JRY13" s="102"/>
      <c r="JRZ13" s="102"/>
      <c r="JSA13" s="102"/>
      <c r="JSB13" s="102"/>
      <c r="JSC13" s="102"/>
      <c r="JSD13" s="102"/>
      <c r="JSE13" s="102"/>
      <c r="JSF13" s="102"/>
      <c r="JSG13" s="102"/>
      <c r="JSH13" s="102"/>
      <c r="JSI13" s="102"/>
      <c r="JSJ13" s="102"/>
      <c r="JSK13" s="102"/>
      <c r="JSL13" s="102"/>
      <c r="JSM13" s="102"/>
      <c r="JSN13" s="102"/>
      <c r="JSO13" s="102"/>
      <c r="JSP13" s="102"/>
      <c r="JSQ13" s="102"/>
      <c r="JSR13" s="102"/>
      <c r="JSS13" s="102"/>
      <c r="JST13" s="102"/>
      <c r="JSU13" s="102"/>
      <c r="JSV13" s="102"/>
      <c r="JSW13" s="102"/>
      <c r="JSX13" s="102"/>
      <c r="JSY13" s="102"/>
      <c r="JSZ13" s="102"/>
      <c r="JTA13" s="102"/>
      <c r="JTB13" s="102"/>
      <c r="JTC13" s="102"/>
      <c r="JTD13" s="102"/>
      <c r="JTE13" s="102"/>
      <c r="JTF13" s="102"/>
      <c r="JTG13" s="102"/>
      <c r="JTH13" s="102"/>
      <c r="JTI13" s="102"/>
      <c r="JTJ13" s="102"/>
      <c r="JTK13" s="102"/>
      <c r="JTL13" s="102"/>
      <c r="JTM13" s="102"/>
      <c r="JTN13" s="102"/>
      <c r="JTO13" s="102"/>
      <c r="JTP13" s="102"/>
      <c r="JTQ13" s="102"/>
      <c r="JTR13" s="102"/>
      <c r="JTS13" s="102"/>
      <c r="JTT13" s="102"/>
      <c r="JTU13" s="102"/>
      <c r="JTV13" s="102"/>
      <c r="JTW13" s="102"/>
      <c r="JTX13" s="102"/>
      <c r="JTY13" s="102"/>
      <c r="JTZ13" s="102"/>
      <c r="JUA13" s="102"/>
      <c r="JUB13" s="102"/>
      <c r="JUC13" s="102"/>
      <c r="JUD13" s="102"/>
      <c r="JUE13" s="102"/>
      <c r="JUF13" s="102"/>
      <c r="JUG13" s="102"/>
      <c r="JUH13" s="102"/>
      <c r="JUI13" s="102"/>
      <c r="JUJ13" s="102"/>
      <c r="JUK13" s="102"/>
      <c r="JUL13" s="102"/>
      <c r="JUM13" s="102"/>
      <c r="JUN13" s="102"/>
      <c r="JUO13" s="102"/>
      <c r="JUP13" s="102"/>
      <c r="JUQ13" s="102"/>
      <c r="JUR13" s="102"/>
      <c r="JUS13" s="102"/>
      <c r="JUT13" s="102"/>
      <c r="JUU13" s="102"/>
      <c r="JUV13" s="102"/>
      <c r="JUW13" s="102"/>
      <c r="JUX13" s="102"/>
      <c r="JUY13" s="102"/>
      <c r="JUZ13" s="102"/>
      <c r="JVA13" s="102"/>
      <c r="JVB13" s="102"/>
      <c r="JVC13" s="102"/>
      <c r="JVD13" s="102"/>
      <c r="JVE13" s="102"/>
      <c r="JVF13" s="102"/>
      <c r="JVG13" s="102"/>
      <c r="JVH13" s="102"/>
      <c r="JVI13" s="102"/>
      <c r="JVJ13" s="102"/>
      <c r="JVK13" s="102"/>
      <c r="JVL13" s="102"/>
      <c r="JVM13" s="102"/>
      <c r="JVN13" s="102"/>
      <c r="JVO13" s="102"/>
      <c r="JVP13" s="102"/>
      <c r="JVQ13" s="102"/>
      <c r="JVR13" s="102"/>
      <c r="JVS13" s="102"/>
      <c r="JVT13" s="102"/>
      <c r="JVU13" s="102"/>
      <c r="JVV13" s="102"/>
      <c r="JVW13" s="102"/>
      <c r="JVX13" s="102"/>
      <c r="JVY13" s="102"/>
      <c r="JVZ13" s="102"/>
      <c r="JWA13" s="102"/>
      <c r="JWB13" s="102"/>
      <c r="JWC13" s="102"/>
      <c r="JWD13" s="102"/>
      <c r="JWE13" s="102"/>
      <c r="JWF13" s="102"/>
      <c r="JWG13" s="102"/>
      <c r="JWH13" s="102"/>
      <c r="JWI13" s="102"/>
      <c r="JWJ13" s="102"/>
      <c r="JWK13" s="102"/>
      <c r="JWL13" s="102"/>
      <c r="JWM13" s="102"/>
      <c r="JWN13" s="102"/>
      <c r="JWO13" s="102"/>
      <c r="JWP13" s="102"/>
      <c r="JWQ13" s="102"/>
      <c r="JWR13" s="102"/>
      <c r="JWS13" s="102"/>
      <c r="JWT13" s="102"/>
      <c r="JWU13" s="102"/>
      <c r="JWV13" s="102"/>
      <c r="JWW13" s="102"/>
      <c r="JWX13" s="102"/>
      <c r="JWY13" s="102"/>
      <c r="JWZ13" s="102"/>
      <c r="JXA13" s="102"/>
      <c r="JXB13" s="102"/>
      <c r="JXC13" s="102"/>
      <c r="JXD13" s="102"/>
      <c r="JXE13" s="102"/>
      <c r="JXF13" s="102"/>
      <c r="JXG13" s="102"/>
      <c r="JXH13" s="102"/>
      <c r="JXI13" s="102"/>
      <c r="JXJ13" s="102"/>
      <c r="JXK13" s="102"/>
      <c r="JXL13" s="102"/>
      <c r="JXM13" s="102"/>
      <c r="JXN13" s="102"/>
      <c r="JXO13" s="102"/>
      <c r="JXP13" s="102"/>
      <c r="JXQ13" s="102"/>
      <c r="JXR13" s="102"/>
      <c r="JXS13" s="102"/>
      <c r="JXT13" s="102"/>
      <c r="JXU13" s="102"/>
      <c r="JXV13" s="102"/>
      <c r="JXW13" s="102"/>
      <c r="JXX13" s="102"/>
      <c r="JXY13" s="102"/>
      <c r="JXZ13" s="102"/>
      <c r="JYA13" s="102"/>
      <c r="JYB13" s="102"/>
      <c r="JYC13" s="102"/>
      <c r="JYD13" s="102"/>
      <c r="JYE13" s="102"/>
      <c r="JYF13" s="102"/>
      <c r="JYG13" s="102"/>
      <c r="JYH13" s="102"/>
      <c r="JYI13" s="102"/>
      <c r="JYJ13" s="102"/>
      <c r="JYK13" s="102"/>
      <c r="JYL13" s="102"/>
      <c r="JYM13" s="102"/>
      <c r="JYN13" s="102"/>
      <c r="JYO13" s="102"/>
      <c r="JYP13" s="102"/>
      <c r="JYQ13" s="102"/>
      <c r="JYR13" s="102"/>
      <c r="JYS13" s="102"/>
      <c r="JYT13" s="102"/>
      <c r="JYU13" s="102"/>
      <c r="JYV13" s="102"/>
      <c r="JYW13" s="102"/>
      <c r="JYX13" s="102"/>
      <c r="JYY13" s="102"/>
      <c r="JYZ13" s="102"/>
      <c r="JZA13" s="102"/>
      <c r="JZB13" s="102"/>
      <c r="JZC13" s="102"/>
      <c r="JZD13" s="102"/>
      <c r="JZE13" s="102"/>
      <c r="JZF13" s="102"/>
      <c r="JZG13" s="102"/>
      <c r="JZH13" s="102"/>
      <c r="JZI13" s="102"/>
      <c r="JZJ13" s="102"/>
      <c r="JZK13" s="102"/>
      <c r="JZL13" s="102"/>
      <c r="JZM13" s="102"/>
      <c r="JZN13" s="102"/>
      <c r="JZO13" s="102"/>
      <c r="JZP13" s="102"/>
      <c r="JZQ13" s="102"/>
      <c r="JZR13" s="102"/>
      <c r="JZS13" s="102"/>
      <c r="JZT13" s="102"/>
      <c r="JZU13" s="102"/>
      <c r="JZV13" s="102"/>
      <c r="JZW13" s="102"/>
      <c r="JZX13" s="102"/>
      <c r="JZY13" s="102"/>
      <c r="JZZ13" s="102"/>
      <c r="KAA13" s="102"/>
      <c r="KAB13" s="102"/>
      <c r="KAC13" s="102"/>
      <c r="KAD13" s="102"/>
      <c r="KAE13" s="102"/>
      <c r="KAF13" s="102"/>
      <c r="KAG13" s="102"/>
      <c r="KAH13" s="102"/>
      <c r="KAI13" s="102"/>
      <c r="KAJ13" s="102"/>
      <c r="KAK13" s="102"/>
      <c r="KAL13" s="102"/>
      <c r="KAM13" s="102"/>
      <c r="KAN13" s="102"/>
      <c r="KAO13" s="102"/>
      <c r="KAP13" s="102"/>
      <c r="KAQ13" s="102"/>
      <c r="KAR13" s="102"/>
      <c r="KAS13" s="102"/>
      <c r="KAT13" s="102"/>
      <c r="KAU13" s="102"/>
      <c r="KAV13" s="102"/>
      <c r="KAW13" s="102"/>
      <c r="KAX13" s="102"/>
      <c r="KAY13" s="102"/>
      <c r="KAZ13" s="102"/>
      <c r="KBA13" s="102"/>
      <c r="KBB13" s="102"/>
      <c r="KBC13" s="102"/>
      <c r="KBD13" s="102"/>
      <c r="KBE13" s="102"/>
      <c r="KBF13" s="102"/>
      <c r="KBG13" s="102"/>
      <c r="KBH13" s="102"/>
      <c r="KBI13" s="102"/>
      <c r="KBJ13" s="102"/>
      <c r="KBK13" s="102"/>
      <c r="KBL13" s="102"/>
      <c r="KBM13" s="102"/>
      <c r="KBN13" s="102"/>
      <c r="KBO13" s="102"/>
      <c r="KBP13" s="102"/>
      <c r="KBQ13" s="102"/>
      <c r="KBR13" s="102"/>
      <c r="KBS13" s="102"/>
      <c r="KBT13" s="102"/>
      <c r="KBU13" s="102"/>
      <c r="KBV13" s="102"/>
      <c r="KBW13" s="102"/>
      <c r="KBX13" s="102"/>
      <c r="KBY13" s="102"/>
      <c r="KBZ13" s="102"/>
      <c r="KCA13" s="102"/>
      <c r="KCB13" s="102"/>
      <c r="KCC13" s="102"/>
      <c r="KCD13" s="102"/>
      <c r="KCE13" s="102"/>
      <c r="KCF13" s="102"/>
      <c r="KCG13" s="102"/>
      <c r="KCH13" s="102"/>
      <c r="KCI13" s="102"/>
      <c r="KCJ13" s="102"/>
      <c r="KCK13" s="102"/>
      <c r="KCL13" s="102"/>
      <c r="KCM13" s="102"/>
      <c r="KCN13" s="102"/>
      <c r="KCO13" s="102"/>
      <c r="KCP13" s="102"/>
      <c r="KCQ13" s="102"/>
      <c r="KCR13" s="102"/>
      <c r="KCS13" s="102"/>
      <c r="KCT13" s="102"/>
      <c r="KCU13" s="102"/>
      <c r="KCV13" s="102"/>
      <c r="KCW13" s="102"/>
      <c r="KCX13" s="102"/>
      <c r="KCY13" s="102"/>
      <c r="KCZ13" s="102"/>
      <c r="KDA13" s="102"/>
      <c r="KDB13" s="102"/>
      <c r="KDC13" s="102"/>
      <c r="KDD13" s="102"/>
      <c r="KDE13" s="102"/>
      <c r="KDF13" s="102"/>
      <c r="KDG13" s="102"/>
      <c r="KDH13" s="102"/>
      <c r="KDI13" s="102"/>
      <c r="KDJ13" s="102"/>
      <c r="KDK13" s="102"/>
      <c r="KDL13" s="102"/>
      <c r="KDM13" s="102"/>
      <c r="KDN13" s="102"/>
      <c r="KDO13" s="102"/>
      <c r="KDP13" s="102"/>
      <c r="KDQ13" s="102"/>
      <c r="KDR13" s="102"/>
      <c r="KDS13" s="102"/>
      <c r="KDT13" s="102"/>
      <c r="KDU13" s="102"/>
      <c r="KDV13" s="102"/>
      <c r="KDW13" s="102"/>
      <c r="KDX13" s="102"/>
      <c r="KDY13" s="102"/>
      <c r="KDZ13" s="102"/>
      <c r="KEA13" s="102"/>
      <c r="KEB13" s="102"/>
      <c r="KEC13" s="102"/>
      <c r="KED13" s="102"/>
      <c r="KEE13" s="102"/>
      <c r="KEF13" s="102"/>
      <c r="KEG13" s="102"/>
      <c r="KEH13" s="102"/>
      <c r="KEI13" s="102"/>
      <c r="KEJ13" s="102"/>
      <c r="KEK13" s="102"/>
      <c r="KEL13" s="102"/>
      <c r="KEM13" s="102"/>
      <c r="KEN13" s="102"/>
      <c r="KEO13" s="102"/>
      <c r="KEP13" s="102"/>
      <c r="KEQ13" s="102"/>
      <c r="KER13" s="102"/>
      <c r="KES13" s="102"/>
      <c r="KET13" s="102"/>
      <c r="KEU13" s="102"/>
      <c r="KEV13" s="102"/>
      <c r="KEW13" s="102"/>
      <c r="KEX13" s="102"/>
      <c r="KEY13" s="102"/>
      <c r="KEZ13" s="102"/>
      <c r="KFA13" s="102"/>
      <c r="KFB13" s="102"/>
      <c r="KFC13" s="102"/>
      <c r="KFD13" s="102"/>
      <c r="KFE13" s="102"/>
      <c r="KFF13" s="102"/>
      <c r="KFG13" s="102"/>
      <c r="KFH13" s="102"/>
      <c r="KFI13" s="102"/>
      <c r="KFJ13" s="102"/>
      <c r="KFK13" s="102"/>
      <c r="KFL13" s="102"/>
      <c r="KFM13" s="102"/>
      <c r="KFN13" s="102"/>
      <c r="KFO13" s="102"/>
      <c r="KFP13" s="102"/>
      <c r="KFQ13" s="102"/>
      <c r="KFR13" s="102"/>
      <c r="KFS13" s="102"/>
      <c r="KFT13" s="102"/>
      <c r="KFU13" s="102"/>
      <c r="KFV13" s="102"/>
      <c r="KFW13" s="102"/>
      <c r="KFX13" s="102"/>
      <c r="KFY13" s="102"/>
      <c r="KFZ13" s="102"/>
      <c r="KGA13" s="102"/>
      <c r="KGB13" s="102"/>
      <c r="KGC13" s="102"/>
      <c r="KGD13" s="102"/>
      <c r="KGE13" s="102"/>
      <c r="KGF13" s="102"/>
      <c r="KGG13" s="102"/>
      <c r="KGH13" s="102"/>
      <c r="KGI13" s="102"/>
      <c r="KGJ13" s="102"/>
      <c r="KGK13" s="102"/>
      <c r="KGL13" s="102"/>
      <c r="KGM13" s="102"/>
      <c r="KGN13" s="102"/>
      <c r="KGO13" s="102"/>
      <c r="KGP13" s="102"/>
      <c r="KGQ13" s="102"/>
      <c r="KGR13" s="102"/>
      <c r="KGS13" s="102"/>
      <c r="KGT13" s="102"/>
      <c r="KGU13" s="102"/>
      <c r="KGV13" s="102"/>
      <c r="KGW13" s="102"/>
      <c r="KGX13" s="102"/>
      <c r="KGY13" s="102"/>
      <c r="KGZ13" s="102"/>
      <c r="KHA13" s="102"/>
      <c r="KHB13" s="102"/>
      <c r="KHC13" s="102"/>
      <c r="KHD13" s="102"/>
      <c r="KHE13" s="102"/>
      <c r="KHF13" s="102"/>
      <c r="KHG13" s="102"/>
      <c r="KHH13" s="102"/>
      <c r="KHI13" s="102"/>
      <c r="KHJ13" s="102"/>
      <c r="KHK13" s="102"/>
      <c r="KHL13" s="102"/>
      <c r="KHM13" s="102"/>
      <c r="KHN13" s="102"/>
      <c r="KHO13" s="102"/>
      <c r="KHP13" s="102"/>
      <c r="KHQ13" s="102"/>
      <c r="KHR13" s="102"/>
      <c r="KHS13" s="102"/>
      <c r="KHT13" s="102"/>
      <c r="KHU13" s="102"/>
      <c r="KHV13" s="102"/>
      <c r="KHW13" s="102"/>
      <c r="KHX13" s="102"/>
      <c r="KHY13" s="102"/>
      <c r="KHZ13" s="102"/>
      <c r="KIA13" s="102"/>
      <c r="KIB13" s="102"/>
      <c r="KIC13" s="102"/>
      <c r="KID13" s="102"/>
      <c r="KIE13" s="102"/>
      <c r="KIF13" s="102"/>
      <c r="KIG13" s="102"/>
      <c r="KIH13" s="102"/>
      <c r="KII13" s="102"/>
      <c r="KIJ13" s="102"/>
      <c r="KIK13" s="102"/>
      <c r="KIL13" s="102"/>
      <c r="KIM13" s="102"/>
      <c r="KIN13" s="102"/>
      <c r="KIO13" s="102"/>
      <c r="KIP13" s="102"/>
      <c r="KIQ13" s="102"/>
      <c r="KIR13" s="102"/>
      <c r="KIS13" s="102"/>
      <c r="KIT13" s="102"/>
      <c r="KIU13" s="102"/>
      <c r="KIV13" s="102"/>
      <c r="KIW13" s="102"/>
      <c r="KIX13" s="102"/>
      <c r="KIY13" s="102"/>
      <c r="KIZ13" s="102"/>
      <c r="KJA13" s="102"/>
      <c r="KJB13" s="102"/>
      <c r="KJC13" s="102"/>
      <c r="KJD13" s="102"/>
      <c r="KJE13" s="102"/>
      <c r="KJF13" s="102"/>
      <c r="KJG13" s="102"/>
      <c r="KJH13" s="102"/>
      <c r="KJI13" s="102"/>
      <c r="KJJ13" s="102"/>
      <c r="KJK13" s="102"/>
      <c r="KJL13" s="102"/>
      <c r="KJM13" s="102"/>
      <c r="KJN13" s="102"/>
      <c r="KJO13" s="102"/>
      <c r="KJP13" s="102"/>
      <c r="KJQ13" s="102"/>
      <c r="KJR13" s="102"/>
      <c r="KJS13" s="102"/>
      <c r="KJT13" s="102"/>
      <c r="KJU13" s="102"/>
      <c r="KJV13" s="102"/>
      <c r="KJW13" s="102"/>
      <c r="KJX13" s="102"/>
      <c r="KJY13" s="102"/>
      <c r="KJZ13" s="102"/>
      <c r="KKA13" s="102"/>
      <c r="KKB13" s="102"/>
      <c r="KKC13" s="102"/>
      <c r="KKD13" s="102"/>
      <c r="KKE13" s="102"/>
      <c r="KKF13" s="102"/>
      <c r="KKG13" s="102"/>
      <c r="KKH13" s="102"/>
      <c r="KKI13" s="102"/>
      <c r="KKJ13" s="102"/>
      <c r="KKK13" s="102"/>
      <c r="KKL13" s="102"/>
      <c r="KKM13" s="102"/>
      <c r="KKN13" s="102"/>
      <c r="KKO13" s="102"/>
      <c r="KKP13" s="102"/>
      <c r="KKQ13" s="102"/>
      <c r="KKR13" s="102"/>
      <c r="KKS13" s="102"/>
      <c r="KKT13" s="102"/>
      <c r="KKU13" s="102"/>
      <c r="KKV13" s="102"/>
      <c r="KKW13" s="102"/>
      <c r="KKX13" s="102"/>
      <c r="KKY13" s="102"/>
      <c r="KKZ13" s="102"/>
      <c r="KLA13" s="102"/>
      <c r="KLB13" s="102"/>
      <c r="KLC13" s="102"/>
      <c r="KLD13" s="102"/>
      <c r="KLE13" s="102"/>
      <c r="KLF13" s="102"/>
      <c r="KLG13" s="102"/>
      <c r="KLH13" s="102"/>
      <c r="KLI13" s="102"/>
      <c r="KLJ13" s="102"/>
      <c r="KLK13" s="102"/>
      <c r="KLL13" s="102"/>
      <c r="KLM13" s="102"/>
      <c r="KLN13" s="102"/>
      <c r="KLO13" s="102"/>
      <c r="KLP13" s="102"/>
      <c r="KLQ13" s="102"/>
      <c r="KLR13" s="102"/>
      <c r="KLS13" s="102"/>
      <c r="KLT13" s="102"/>
      <c r="KLU13" s="102"/>
      <c r="KLV13" s="102"/>
      <c r="KLW13" s="102"/>
      <c r="KLX13" s="102"/>
      <c r="KLY13" s="102"/>
      <c r="KLZ13" s="102"/>
      <c r="KMA13" s="102"/>
      <c r="KMB13" s="102"/>
      <c r="KMC13" s="102"/>
      <c r="KMD13" s="102"/>
      <c r="KME13" s="102"/>
      <c r="KMF13" s="102"/>
      <c r="KMG13" s="102"/>
      <c r="KMH13" s="102"/>
      <c r="KMI13" s="102"/>
      <c r="KMJ13" s="102"/>
      <c r="KMK13" s="102"/>
      <c r="KML13" s="102"/>
      <c r="KMM13" s="102"/>
      <c r="KMN13" s="102"/>
      <c r="KMO13" s="102"/>
      <c r="KMP13" s="102"/>
      <c r="KMQ13" s="102"/>
      <c r="KMR13" s="102"/>
      <c r="KMS13" s="102"/>
      <c r="KMT13" s="102"/>
      <c r="KMU13" s="102"/>
      <c r="KMV13" s="102"/>
      <c r="KMW13" s="102"/>
      <c r="KMX13" s="102"/>
      <c r="KMY13" s="102"/>
      <c r="KMZ13" s="102"/>
      <c r="KNA13" s="102"/>
      <c r="KNB13" s="102"/>
      <c r="KNC13" s="102"/>
      <c r="KND13" s="102"/>
      <c r="KNE13" s="102"/>
      <c r="KNF13" s="102"/>
      <c r="KNG13" s="102"/>
      <c r="KNH13" s="102"/>
      <c r="KNI13" s="102"/>
      <c r="KNJ13" s="102"/>
      <c r="KNK13" s="102"/>
      <c r="KNL13" s="102"/>
      <c r="KNM13" s="102"/>
      <c r="KNN13" s="102"/>
      <c r="KNO13" s="102"/>
      <c r="KNP13" s="102"/>
      <c r="KNQ13" s="102"/>
      <c r="KNR13" s="102"/>
      <c r="KNS13" s="102"/>
      <c r="KNT13" s="102"/>
      <c r="KNU13" s="102"/>
      <c r="KNV13" s="102"/>
      <c r="KNW13" s="102"/>
      <c r="KNX13" s="102"/>
      <c r="KNY13" s="102"/>
      <c r="KNZ13" s="102"/>
      <c r="KOA13" s="102"/>
      <c r="KOB13" s="102"/>
      <c r="KOC13" s="102"/>
      <c r="KOD13" s="102"/>
      <c r="KOE13" s="102"/>
      <c r="KOF13" s="102"/>
      <c r="KOG13" s="102"/>
      <c r="KOH13" s="102"/>
      <c r="KOI13" s="102"/>
      <c r="KOJ13" s="102"/>
      <c r="KOK13" s="102"/>
      <c r="KOL13" s="102"/>
      <c r="KOM13" s="102"/>
      <c r="KON13" s="102"/>
      <c r="KOO13" s="102"/>
      <c r="KOP13" s="102"/>
      <c r="KOQ13" s="102"/>
      <c r="KOR13" s="102"/>
      <c r="KOS13" s="102"/>
      <c r="KOT13" s="102"/>
      <c r="KOU13" s="102"/>
      <c r="KOV13" s="102"/>
      <c r="KOW13" s="102"/>
      <c r="KOX13" s="102"/>
      <c r="KOY13" s="102"/>
      <c r="KOZ13" s="102"/>
      <c r="KPA13" s="102"/>
      <c r="KPB13" s="102"/>
      <c r="KPC13" s="102"/>
      <c r="KPD13" s="102"/>
      <c r="KPE13" s="102"/>
      <c r="KPF13" s="102"/>
      <c r="KPG13" s="102"/>
      <c r="KPH13" s="102"/>
      <c r="KPI13" s="102"/>
      <c r="KPJ13" s="102"/>
      <c r="KPK13" s="102"/>
      <c r="KPL13" s="102"/>
      <c r="KPM13" s="102"/>
      <c r="KPN13" s="102"/>
      <c r="KPO13" s="102"/>
      <c r="KPP13" s="102"/>
      <c r="KPQ13" s="102"/>
      <c r="KPR13" s="102"/>
      <c r="KPS13" s="102"/>
      <c r="KPT13" s="102"/>
      <c r="KPU13" s="102"/>
      <c r="KPV13" s="102"/>
      <c r="KPW13" s="102"/>
      <c r="KPX13" s="102"/>
      <c r="KPY13" s="102"/>
      <c r="KPZ13" s="102"/>
      <c r="KQA13" s="102"/>
      <c r="KQB13" s="102"/>
      <c r="KQC13" s="102"/>
      <c r="KQD13" s="102"/>
      <c r="KQE13" s="102"/>
      <c r="KQF13" s="102"/>
      <c r="KQG13" s="102"/>
      <c r="KQH13" s="102"/>
      <c r="KQI13" s="102"/>
      <c r="KQJ13" s="102"/>
      <c r="KQK13" s="102"/>
      <c r="KQL13" s="102"/>
      <c r="KQM13" s="102"/>
      <c r="KQN13" s="102"/>
      <c r="KQO13" s="102"/>
      <c r="KQP13" s="102"/>
      <c r="KQQ13" s="102"/>
      <c r="KQR13" s="102"/>
      <c r="KQS13" s="102"/>
      <c r="KQT13" s="102"/>
      <c r="KQU13" s="102"/>
      <c r="KQV13" s="102"/>
      <c r="KQW13" s="102"/>
      <c r="KQX13" s="102"/>
      <c r="KQY13" s="102"/>
      <c r="KQZ13" s="102"/>
      <c r="KRA13" s="102"/>
      <c r="KRB13" s="102"/>
      <c r="KRC13" s="102"/>
      <c r="KRD13" s="102"/>
      <c r="KRE13" s="102"/>
      <c r="KRF13" s="102"/>
      <c r="KRG13" s="102"/>
      <c r="KRH13" s="102"/>
      <c r="KRI13" s="102"/>
      <c r="KRJ13" s="102"/>
      <c r="KRK13" s="102"/>
      <c r="KRL13" s="102"/>
      <c r="KRM13" s="102"/>
      <c r="KRN13" s="102"/>
      <c r="KRO13" s="102"/>
      <c r="KRP13" s="102"/>
      <c r="KRQ13" s="102"/>
      <c r="KRR13" s="102"/>
      <c r="KRS13" s="102"/>
      <c r="KRT13" s="102"/>
      <c r="KRU13" s="102"/>
      <c r="KRV13" s="102"/>
      <c r="KRW13" s="102"/>
      <c r="KRX13" s="102"/>
      <c r="KRY13" s="102"/>
      <c r="KRZ13" s="102"/>
      <c r="KSA13" s="102"/>
      <c r="KSB13" s="102"/>
      <c r="KSC13" s="102"/>
      <c r="KSD13" s="102"/>
      <c r="KSE13" s="102"/>
      <c r="KSF13" s="102"/>
      <c r="KSG13" s="102"/>
      <c r="KSH13" s="102"/>
      <c r="KSI13" s="102"/>
      <c r="KSJ13" s="102"/>
      <c r="KSK13" s="102"/>
      <c r="KSL13" s="102"/>
      <c r="KSM13" s="102"/>
      <c r="KSN13" s="102"/>
      <c r="KSO13" s="102"/>
      <c r="KSP13" s="102"/>
      <c r="KSQ13" s="102"/>
      <c r="KSR13" s="102"/>
      <c r="KSS13" s="102"/>
      <c r="KST13" s="102"/>
      <c r="KSU13" s="102"/>
      <c r="KSV13" s="102"/>
      <c r="KSW13" s="102"/>
      <c r="KSX13" s="102"/>
      <c r="KSY13" s="102"/>
      <c r="KSZ13" s="102"/>
      <c r="KTA13" s="102"/>
      <c r="KTB13" s="102"/>
      <c r="KTC13" s="102"/>
      <c r="KTD13" s="102"/>
      <c r="KTE13" s="102"/>
      <c r="KTF13" s="102"/>
      <c r="KTG13" s="102"/>
      <c r="KTH13" s="102"/>
      <c r="KTI13" s="102"/>
      <c r="KTJ13" s="102"/>
      <c r="KTK13" s="102"/>
      <c r="KTL13" s="102"/>
      <c r="KTM13" s="102"/>
      <c r="KTN13" s="102"/>
      <c r="KTO13" s="102"/>
      <c r="KTP13" s="102"/>
      <c r="KTQ13" s="102"/>
      <c r="KTR13" s="102"/>
      <c r="KTS13" s="102"/>
      <c r="KTT13" s="102"/>
      <c r="KTU13" s="102"/>
      <c r="KTV13" s="102"/>
      <c r="KTW13" s="102"/>
      <c r="KTX13" s="102"/>
      <c r="KTY13" s="102"/>
      <c r="KTZ13" s="102"/>
      <c r="KUA13" s="102"/>
      <c r="KUB13" s="102"/>
      <c r="KUC13" s="102"/>
      <c r="KUD13" s="102"/>
      <c r="KUE13" s="102"/>
      <c r="KUF13" s="102"/>
      <c r="KUG13" s="102"/>
      <c r="KUH13" s="102"/>
      <c r="KUI13" s="102"/>
      <c r="KUJ13" s="102"/>
      <c r="KUK13" s="102"/>
      <c r="KUL13" s="102"/>
      <c r="KUM13" s="102"/>
      <c r="KUN13" s="102"/>
      <c r="KUO13" s="102"/>
      <c r="KUP13" s="102"/>
      <c r="KUQ13" s="102"/>
      <c r="KUR13" s="102"/>
      <c r="KUS13" s="102"/>
      <c r="KUT13" s="102"/>
      <c r="KUU13" s="102"/>
      <c r="KUV13" s="102"/>
      <c r="KUW13" s="102"/>
      <c r="KUX13" s="102"/>
      <c r="KUY13" s="102"/>
      <c r="KUZ13" s="102"/>
      <c r="KVA13" s="102"/>
      <c r="KVB13" s="102"/>
      <c r="KVC13" s="102"/>
      <c r="KVD13" s="102"/>
      <c r="KVE13" s="102"/>
      <c r="KVF13" s="102"/>
      <c r="KVG13" s="102"/>
      <c r="KVH13" s="102"/>
      <c r="KVI13" s="102"/>
      <c r="KVJ13" s="102"/>
      <c r="KVK13" s="102"/>
      <c r="KVL13" s="102"/>
      <c r="KVM13" s="102"/>
      <c r="KVN13" s="102"/>
      <c r="KVO13" s="102"/>
      <c r="KVP13" s="102"/>
      <c r="KVQ13" s="102"/>
      <c r="KVR13" s="102"/>
      <c r="KVS13" s="102"/>
      <c r="KVT13" s="102"/>
      <c r="KVU13" s="102"/>
      <c r="KVV13" s="102"/>
      <c r="KVW13" s="102"/>
      <c r="KVX13" s="102"/>
      <c r="KVY13" s="102"/>
      <c r="KVZ13" s="102"/>
      <c r="KWA13" s="102"/>
      <c r="KWB13" s="102"/>
      <c r="KWC13" s="102"/>
      <c r="KWD13" s="102"/>
      <c r="KWE13" s="102"/>
      <c r="KWF13" s="102"/>
      <c r="KWG13" s="102"/>
      <c r="KWH13" s="102"/>
      <c r="KWI13" s="102"/>
      <c r="KWJ13" s="102"/>
      <c r="KWK13" s="102"/>
      <c r="KWL13" s="102"/>
      <c r="KWM13" s="102"/>
      <c r="KWN13" s="102"/>
      <c r="KWO13" s="102"/>
      <c r="KWP13" s="102"/>
      <c r="KWQ13" s="102"/>
      <c r="KWR13" s="102"/>
      <c r="KWS13" s="102"/>
      <c r="KWT13" s="102"/>
      <c r="KWU13" s="102"/>
      <c r="KWV13" s="102"/>
      <c r="KWW13" s="102"/>
      <c r="KWX13" s="102"/>
      <c r="KWY13" s="102"/>
      <c r="KWZ13" s="102"/>
      <c r="KXA13" s="102"/>
      <c r="KXB13" s="102"/>
      <c r="KXC13" s="102"/>
      <c r="KXD13" s="102"/>
      <c r="KXE13" s="102"/>
      <c r="KXF13" s="102"/>
      <c r="KXG13" s="102"/>
      <c r="KXH13" s="102"/>
      <c r="KXI13" s="102"/>
      <c r="KXJ13" s="102"/>
      <c r="KXK13" s="102"/>
      <c r="KXL13" s="102"/>
      <c r="KXM13" s="102"/>
      <c r="KXN13" s="102"/>
      <c r="KXO13" s="102"/>
      <c r="KXP13" s="102"/>
      <c r="KXQ13" s="102"/>
      <c r="KXR13" s="102"/>
      <c r="KXS13" s="102"/>
      <c r="KXT13" s="102"/>
      <c r="KXU13" s="102"/>
      <c r="KXV13" s="102"/>
      <c r="KXW13" s="102"/>
      <c r="KXX13" s="102"/>
      <c r="KXY13" s="102"/>
      <c r="KXZ13" s="102"/>
      <c r="KYA13" s="102"/>
      <c r="KYB13" s="102"/>
      <c r="KYC13" s="102"/>
      <c r="KYD13" s="102"/>
      <c r="KYE13" s="102"/>
      <c r="KYF13" s="102"/>
      <c r="KYG13" s="102"/>
      <c r="KYH13" s="102"/>
      <c r="KYI13" s="102"/>
      <c r="KYJ13" s="102"/>
      <c r="KYK13" s="102"/>
      <c r="KYL13" s="102"/>
      <c r="KYM13" s="102"/>
      <c r="KYN13" s="102"/>
      <c r="KYO13" s="102"/>
      <c r="KYP13" s="102"/>
      <c r="KYQ13" s="102"/>
      <c r="KYR13" s="102"/>
      <c r="KYS13" s="102"/>
      <c r="KYT13" s="102"/>
      <c r="KYU13" s="102"/>
      <c r="KYV13" s="102"/>
      <c r="KYW13" s="102"/>
      <c r="KYX13" s="102"/>
      <c r="KYY13" s="102"/>
      <c r="KYZ13" s="102"/>
      <c r="KZA13" s="102"/>
      <c r="KZB13" s="102"/>
      <c r="KZC13" s="102"/>
      <c r="KZD13" s="102"/>
      <c r="KZE13" s="102"/>
      <c r="KZF13" s="102"/>
      <c r="KZG13" s="102"/>
      <c r="KZH13" s="102"/>
      <c r="KZI13" s="102"/>
      <c r="KZJ13" s="102"/>
      <c r="KZK13" s="102"/>
      <c r="KZL13" s="102"/>
      <c r="KZM13" s="102"/>
      <c r="KZN13" s="102"/>
      <c r="KZO13" s="102"/>
      <c r="KZP13" s="102"/>
      <c r="KZQ13" s="102"/>
      <c r="KZR13" s="102"/>
      <c r="KZS13" s="102"/>
      <c r="KZT13" s="102"/>
      <c r="KZU13" s="102"/>
      <c r="KZV13" s="102"/>
      <c r="KZW13" s="102"/>
      <c r="KZX13" s="102"/>
      <c r="KZY13" s="102"/>
      <c r="KZZ13" s="102"/>
      <c r="LAA13" s="102"/>
      <c r="LAB13" s="102"/>
      <c r="LAC13" s="102"/>
      <c r="LAD13" s="102"/>
      <c r="LAE13" s="102"/>
      <c r="LAF13" s="102"/>
      <c r="LAG13" s="102"/>
      <c r="LAH13" s="102"/>
      <c r="LAI13" s="102"/>
      <c r="LAJ13" s="102"/>
      <c r="LAK13" s="102"/>
      <c r="LAL13" s="102"/>
      <c r="LAM13" s="102"/>
      <c r="LAN13" s="102"/>
      <c r="LAO13" s="102"/>
      <c r="LAP13" s="102"/>
      <c r="LAQ13" s="102"/>
      <c r="LAR13" s="102"/>
      <c r="LAS13" s="102"/>
      <c r="LAT13" s="102"/>
      <c r="LAU13" s="102"/>
      <c r="LAV13" s="102"/>
      <c r="LAW13" s="102"/>
      <c r="LAX13" s="102"/>
      <c r="LAY13" s="102"/>
      <c r="LAZ13" s="102"/>
      <c r="LBA13" s="102"/>
      <c r="LBB13" s="102"/>
      <c r="LBC13" s="102"/>
      <c r="LBD13" s="102"/>
      <c r="LBE13" s="102"/>
      <c r="LBF13" s="102"/>
      <c r="LBG13" s="102"/>
      <c r="LBH13" s="102"/>
      <c r="LBI13" s="102"/>
      <c r="LBJ13" s="102"/>
      <c r="LBK13" s="102"/>
      <c r="LBL13" s="102"/>
      <c r="LBM13" s="102"/>
      <c r="LBN13" s="102"/>
      <c r="LBO13" s="102"/>
      <c r="LBP13" s="102"/>
      <c r="LBQ13" s="102"/>
      <c r="LBR13" s="102"/>
      <c r="LBS13" s="102"/>
      <c r="LBT13" s="102"/>
      <c r="LBU13" s="102"/>
      <c r="LBV13" s="102"/>
      <c r="LBW13" s="102"/>
      <c r="LBX13" s="102"/>
      <c r="LBY13" s="102"/>
      <c r="LBZ13" s="102"/>
      <c r="LCA13" s="102"/>
      <c r="LCB13" s="102"/>
      <c r="LCC13" s="102"/>
      <c r="LCD13" s="102"/>
      <c r="LCE13" s="102"/>
      <c r="LCF13" s="102"/>
      <c r="LCG13" s="102"/>
      <c r="LCH13" s="102"/>
      <c r="LCI13" s="102"/>
      <c r="LCJ13" s="102"/>
      <c r="LCK13" s="102"/>
      <c r="LCL13" s="102"/>
      <c r="LCM13" s="102"/>
      <c r="LCN13" s="102"/>
      <c r="LCO13" s="102"/>
      <c r="LCP13" s="102"/>
      <c r="LCQ13" s="102"/>
      <c r="LCR13" s="102"/>
      <c r="LCS13" s="102"/>
      <c r="LCT13" s="102"/>
      <c r="LCU13" s="102"/>
      <c r="LCV13" s="102"/>
      <c r="LCW13" s="102"/>
      <c r="LCX13" s="102"/>
      <c r="LCY13" s="102"/>
      <c r="LCZ13" s="102"/>
      <c r="LDA13" s="102"/>
      <c r="LDB13" s="102"/>
      <c r="LDC13" s="102"/>
      <c r="LDD13" s="102"/>
      <c r="LDE13" s="102"/>
      <c r="LDF13" s="102"/>
      <c r="LDG13" s="102"/>
      <c r="LDH13" s="102"/>
      <c r="LDI13" s="102"/>
      <c r="LDJ13" s="102"/>
      <c r="LDK13" s="102"/>
      <c r="LDL13" s="102"/>
      <c r="LDM13" s="102"/>
      <c r="LDN13" s="102"/>
      <c r="LDO13" s="102"/>
      <c r="LDP13" s="102"/>
      <c r="LDQ13" s="102"/>
      <c r="LDR13" s="102"/>
      <c r="LDS13" s="102"/>
      <c r="LDT13" s="102"/>
      <c r="LDU13" s="102"/>
      <c r="LDV13" s="102"/>
      <c r="LDW13" s="102"/>
      <c r="LDX13" s="102"/>
      <c r="LDY13" s="102"/>
      <c r="LDZ13" s="102"/>
      <c r="LEA13" s="102"/>
      <c r="LEB13" s="102"/>
      <c r="LEC13" s="102"/>
      <c r="LED13" s="102"/>
      <c r="LEE13" s="102"/>
      <c r="LEF13" s="102"/>
      <c r="LEG13" s="102"/>
      <c r="LEH13" s="102"/>
      <c r="LEI13" s="102"/>
      <c r="LEJ13" s="102"/>
      <c r="LEK13" s="102"/>
      <c r="LEL13" s="102"/>
      <c r="LEM13" s="102"/>
      <c r="LEN13" s="102"/>
      <c r="LEO13" s="102"/>
      <c r="LEP13" s="102"/>
      <c r="LEQ13" s="102"/>
      <c r="LER13" s="102"/>
      <c r="LES13" s="102"/>
      <c r="LET13" s="102"/>
      <c r="LEU13" s="102"/>
      <c r="LEV13" s="102"/>
      <c r="LEW13" s="102"/>
      <c r="LEX13" s="102"/>
      <c r="LEY13" s="102"/>
      <c r="LEZ13" s="102"/>
      <c r="LFA13" s="102"/>
      <c r="LFB13" s="102"/>
      <c r="LFC13" s="102"/>
      <c r="LFD13" s="102"/>
      <c r="LFE13" s="102"/>
      <c r="LFF13" s="102"/>
      <c r="LFG13" s="102"/>
      <c r="LFH13" s="102"/>
      <c r="LFI13" s="102"/>
      <c r="LFJ13" s="102"/>
      <c r="LFK13" s="102"/>
      <c r="LFL13" s="102"/>
      <c r="LFM13" s="102"/>
      <c r="LFN13" s="102"/>
      <c r="LFO13" s="102"/>
      <c r="LFP13" s="102"/>
      <c r="LFQ13" s="102"/>
      <c r="LFR13" s="102"/>
      <c r="LFS13" s="102"/>
      <c r="LFT13" s="102"/>
      <c r="LFU13" s="102"/>
      <c r="LFV13" s="102"/>
      <c r="LFW13" s="102"/>
      <c r="LFX13" s="102"/>
      <c r="LFY13" s="102"/>
      <c r="LFZ13" s="102"/>
      <c r="LGA13" s="102"/>
      <c r="LGB13" s="102"/>
      <c r="LGC13" s="102"/>
      <c r="LGD13" s="102"/>
      <c r="LGE13" s="102"/>
      <c r="LGF13" s="102"/>
      <c r="LGG13" s="102"/>
      <c r="LGH13" s="102"/>
      <c r="LGI13" s="102"/>
      <c r="LGJ13" s="102"/>
      <c r="LGK13" s="102"/>
      <c r="LGL13" s="102"/>
      <c r="LGM13" s="102"/>
      <c r="LGN13" s="102"/>
      <c r="LGO13" s="102"/>
      <c r="LGP13" s="102"/>
      <c r="LGQ13" s="102"/>
      <c r="LGR13" s="102"/>
      <c r="LGS13" s="102"/>
      <c r="LGT13" s="102"/>
      <c r="LGU13" s="102"/>
      <c r="LGV13" s="102"/>
      <c r="LGW13" s="102"/>
      <c r="LGX13" s="102"/>
      <c r="LGY13" s="102"/>
      <c r="LGZ13" s="102"/>
      <c r="LHA13" s="102"/>
      <c r="LHB13" s="102"/>
      <c r="LHC13" s="102"/>
      <c r="LHD13" s="102"/>
      <c r="LHE13" s="102"/>
      <c r="LHF13" s="102"/>
      <c r="LHG13" s="102"/>
      <c r="LHH13" s="102"/>
      <c r="LHI13" s="102"/>
      <c r="LHJ13" s="102"/>
      <c r="LHK13" s="102"/>
      <c r="LHL13" s="102"/>
      <c r="LHM13" s="102"/>
      <c r="LHN13" s="102"/>
      <c r="LHO13" s="102"/>
      <c r="LHP13" s="102"/>
      <c r="LHQ13" s="102"/>
      <c r="LHR13" s="102"/>
      <c r="LHS13" s="102"/>
      <c r="LHT13" s="102"/>
      <c r="LHU13" s="102"/>
      <c r="LHV13" s="102"/>
      <c r="LHW13" s="102"/>
      <c r="LHX13" s="102"/>
      <c r="LHY13" s="102"/>
      <c r="LHZ13" s="102"/>
      <c r="LIA13" s="102"/>
      <c r="LIB13" s="102"/>
      <c r="LIC13" s="102"/>
      <c r="LID13" s="102"/>
      <c r="LIE13" s="102"/>
      <c r="LIF13" s="102"/>
      <c r="LIG13" s="102"/>
      <c r="LIH13" s="102"/>
      <c r="LII13" s="102"/>
      <c r="LIJ13" s="102"/>
      <c r="LIK13" s="102"/>
      <c r="LIL13" s="102"/>
      <c r="LIM13" s="102"/>
      <c r="LIN13" s="102"/>
      <c r="LIO13" s="102"/>
      <c r="LIP13" s="102"/>
      <c r="LIQ13" s="102"/>
      <c r="LIR13" s="102"/>
      <c r="LIS13" s="102"/>
      <c r="LIT13" s="102"/>
      <c r="LIU13" s="102"/>
      <c r="LIV13" s="102"/>
      <c r="LIW13" s="102"/>
      <c r="LIX13" s="102"/>
      <c r="LIY13" s="102"/>
      <c r="LIZ13" s="102"/>
      <c r="LJA13" s="102"/>
      <c r="LJB13" s="102"/>
      <c r="LJC13" s="102"/>
      <c r="LJD13" s="102"/>
      <c r="LJE13" s="102"/>
      <c r="LJF13" s="102"/>
      <c r="LJG13" s="102"/>
      <c r="LJH13" s="102"/>
      <c r="LJI13" s="102"/>
      <c r="LJJ13" s="102"/>
      <c r="LJK13" s="102"/>
      <c r="LJL13" s="102"/>
      <c r="LJM13" s="102"/>
      <c r="LJN13" s="102"/>
      <c r="LJO13" s="102"/>
      <c r="LJP13" s="102"/>
      <c r="LJQ13" s="102"/>
      <c r="LJR13" s="102"/>
      <c r="LJS13" s="102"/>
      <c r="LJT13" s="102"/>
      <c r="LJU13" s="102"/>
      <c r="LJV13" s="102"/>
      <c r="LJW13" s="102"/>
      <c r="LJX13" s="102"/>
      <c r="LJY13" s="102"/>
      <c r="LJZ13" s="102"/>
      <c r="LKA13" s="102"/>
      <c r="LKB13" s="102"/>
      <c r="LKC13" s="102"/>
      <c r="LKD13" s="102"/>
      <c r="LKE13" s="102"/>
      <c r="LKF13" s="102"/>
      <c r="LKG13" s="102"/>
      <c r="LKH13" s="102"/>
      <c r="LKI13" s="102"/>
      <c r="LKJ13" s="102"/>
      <c r="LKK13" s="102"/>
      <c r="LKL13" s="102"/>
      <c r="LKM13" s="102"/>
      <c r="LKN13" s="102"/>
      <c r="LKO13" s="102"/>
      <c r="LKP13" s="102"/>
      <c r="LKQ13" s="102"/>
      <c r="LKR13" s="102"/>
      <c r="LKS13" s="102"/>
      <c r="LKT13" s="102"/>
      <c r="LKU13" s="102"/>
      <c r="LKV13" s="102"/>
      <c r="LKW13" s="102"/>
      <c r="LKX13" s="102"/>
      <c r="LKY13" s="102"/>
      <c r="LKZ13" s="102"/>
      <c r="LLA13" s="102"/>
      <c r="LLB13" s="102"/>
      <c r="LLC13" s="102"/>
      <c r="LLD13" s="102"/>
      <c r="LLE13" s="102"/>
      <c r="LLF13" s="102"/>
      <c r="LLG13" s="102"/>
      <c r="LLH13" s="102"/>
      <c r="LLI13" s="102"/>
      <c r="LLJ13" s="102"/>
      <c r="LLK13" s="102"/>
      <c r="LLL13" s="102"/>
      <c r="LLM13" s="102"/>
      <c r="LLN13" s="102"/>
      <c r="LLO13" s="102"/>
      <c r="LLP13" s="102"/>
      <c r="LLQ13" s="102"/>
      <c r="LLR13" s="102"/>
      <c r="LLS13" s="102"/>
      <c r="LLT13" s="102"/>
      <c r="LLU13" s="102"/>
      <c r="LLV13" s="102"/>
      <c r="LLW13" s="102"/>
      <c r="LLX13" s="102"/>
      <c r="LLY13" s="102"/>
      <c r="LLZ13" s="102"/>
      <c r="LMA13" s="102"/>
      <c r="LMB13" s="102"/>
      <c r="LMC13" s="102"/>
      <c r="LMD13" s="102"/>
      <c r="LME13" s="102"/>
      <c r="LMF13" s="102"/>
      <c r="LMG13" s="102"/>
      <c r="LMH13" s="102"/>
      <c r="LMI13" s="102"/>
      <c r="LMJ13" s="102"/>
      <c r="LMK13" s="102"/>
      <c r="LML13" s="102"/>
      <c r="LMM13" s="102"/>
      <c r="LMN13" s="102"/>
      <c r="LMO13" s="102"/>
      <c r="LMP13" s="102"/>
      <c r="LMQ13" s="102"/>
      <c r="LMR13" s="102"/>
      <c r="LMS13" s="102"/>
      <c r="LMT13" s="102"/>
      <c r="LMU13" s="102"/>
      <c r="LMV13" s="102"/>
      <c r="LMW13" s="102"/>
      <c r="LMX13" s="102"/>
      <c r="LMY13" s="102"/>
      <c r="LMZ13" s="102"/>
      <c r="LNA13" s="102"/>
      <c r="LNB13" s="102"/>
      <c r="LNC13" s="102"/>
      <c r="LND13" s="102"/>
      <c r="LNE13" s="102"/>
      <c r="LNF13" s="102"/>
      <c r="LNG13" s="102"/>
      <c r="LNH13" s="102"/>
      <c r="LNI13" s="102"/>
      <c r="LNJ13" s="102"/>
      <c r="LNK13" s="102"/>
      <c r="LNL13" s="102"/>
      <c r="LNM13" s="102"/>
      <c r="LNN13" s="102"/>
      <c r="LNO13" s="102"/>
      <c r="LNP13" s="102"/>
      <c r="LNQ13" s="102"/>
      <c r="LNR13" s="102"/>
      <c r="LNS13" s="102"/>
      <c r="LNT13" s="102"/>
      <c r="LNU13" s="102"/>
      <c r="LNV13" s="102"/>
      <c r="LNW13" s="102"/>
      <c r="LNX13" s="102"/>
      <c r="LNY13" s="102"/>
      <c r="LNZ13" s="102"/>
      <c r="LOA13" s="102"/>
      <c r="LOB13" s="102"/>
      <c r="LOC13" s="102"/>
      <c r="LOD13" s="102"/>
      <c r="LOE13" s="102"/>
      <c r="LOF13" s="102"/>
      <c r="LOG13" s="102"/>
      <c r="LOH13" s="102"/>
      <c r="LOI13" s="102"/>
      <c r="LOJ13" s="102"/>
      <c r="LOK13" s="102"/>
      <c r="LOL13" s="102"/>
      <c r="LOM13" s="102"/>
      <c r="LON13" s="102"/>
      <c r="LOO13" s="102"/>
      <c r="LOP13" s="102"/>
      <c r="LOQ13" s="102"/>
      <c r="LOR13" s="102"/>
      <c r="LOS13" s="102"/>
      <c r="LOT13" s="102"/>
      <c r="LOU13" s="102"/>
      <c r="LOV13" s="102"/>
      <c r="LOW13" s="102"/>
      <c r="LOX13" s="102"/>
      <c r="LOY13" s="102"/>
      <c r="LOZ13" s="102"/>
      <c r="LPA13" s="102"/>
      <c r="LPB13" s="102"/>
      <c r="LPC13" s="102"/>
      <c r="LPD13" s="102"/>
      <c r="LPE13" s="102"/>
      <c r="LPF13" s="102"/>
      <c r="LPG13" s="102"/>
      <c r="LPH13" s="102"/>
      <c r="LPI13" s="102"/>
      <c r="LPJ13" s="102"/>
      <c r="LPK13" s="102"/>
      <c r="LPL13" s="102"/>
      <c r="LPM13" s="102"/>
      <c r="LPN13" s="102"/>
      <c r="LPO13" s="102"/>
      <c r="LPP13" s="102"/>
      <c r="LPQ13" s="102"/>
      <c r="LPR13" s="102"/>
      <c r="LPS13" s="102"/>
      <c r="LPT13" s="102"/>
      <c r="LPU13" s="102"/>
      <c r="LPV13" s="102"/>
      <c r="LPW13" s="102"/>
      <c r="LPX13" s="102"/>
      <c r="LPY13" s="102"/>
      <c r="LPZ13" s="102"/>
      <c r="LQA13" s="102"/>
      <c r="LQB13" s="102"/>
      <c r="LQC13" s="102"/>
      <c r="LQD13" s="102"/>
      <c r="LQE13" s="102"/>
      <c r="LQF13" s="102"/>
      <c r="LQG13" s="102"/>
      <c r="LQH13" s="102"/>
      <c r="LQI13" s="102"/>
      <c r="LQJ13" s="102"/>
      <c r="LQK13" s="102"/>
      <c r="LQL13" s="102"/>
      <c r="LQM13" s="102"/>
      <c r="LQN13" s="102"/>
      <c r="LQO13" s="102"/>
      <c r="LQP13" s="102"/>
      <c r="LQQ13" s="102"/>
      <c r="LQR13" s="102"/>
      <c r="LQS13" s="102"/>
      <c r="LQT13" s="102"/>
      <c r="LQU13" s="102"/>
      <c r="LQV13" s="102"/>
      <c r="LQW13" s="102"/>
      <c r="LQX13" s="102"/>
      <c r="LQY13" s="102"/>
      <c r="LQZ13" s="102"/>
      <c r="LRA13" s="102"/>
      <c r="LRB13" s="102"/>
      <c r="LRC13" s="102"/>
      <c r="LRD13" s="102"/>
      <c r="LRE13" s="102"/>
      <c r="LRF13" s="102"/>
      <c r="LRG13" s="102"/>
      <c r="LRH13" s="102"/>
      <c r="LRI13" s="102"/>
      <c r="LRJ13" s="102"/>
      <c r="LRK13" s="102"/>
      <c r="LRL13" s="102"/>
      <c r="LRM13" s="102"/>
      <c r="LRN13" s="102"/>
      <c r="LRO13" s="102"/>
      <c r="LRP13" s="102"/>
      <c r="LRQ13" s="102"/>
      <c r="LRR13" s="102"/>
      <c r="LRS13" s="102"/>
      <c r="LRT13" s="102"/>
      <c r="LRU13" s="102"/>
      <c r="LRV13" s="102"/>
      <c r="LRW13" s="102"/>
      <c r="LRX13" s="102"/>
      <c r="LRY13" s="102"/>
      <c r="LRZ13" s="102"/>
      <c r="LSA13" s="102"/>
      <c r="LSB13" s="102"/>
      <c r="LSC13" s="102"/>
      <c r="LSD13" s="102"/>
      <c r="LSE13" s="102"/>
      <c r="LSF13" s="102"/>
      <c r="LSG13" s="102"/>
      <c r="LSH13" s="102"/>
      <c r="LSI13" s="102"/>
      <c r="LSJ13" s="102"/>
      <c r="LSK13" s="102"/>
      <c r="LSL13" s="102"/>
      <c r="LSM13" s="102"/>
      <c r="LSN13" s="102"/>
      <c r="LSO13" s="102"/>
      <c r="LSP13" s="102"/>
      <c r="LSQ13" s="102"/>
      <c r="LSR13" s="102"/>
      <c r="LSS13" s="102"/>
      <c r="LST13" s="102"/>
      <c r="LSU13" s="102"/>
      <c r="LSV13" s="102"/>
      <c r="LSW13" s="102"/>
      <c r="LSX13" s="102"/>
      <c r="LSY13" s="102"/>
      <c r="LSZ13" s="102"/>
      <c r="LTA13" s="102"/>
      <c r="LTB13" s="102"/>
      <c r="LTC13" s="102"/>
      <c r="LTD13" s="102"/>
      <c r="LTE13" s="102"/>
      <c r="LTF13" s="102"/>
      <c r="LTG13" s="102"/>
      <c r="LTH13" s="102"/>
      <c r="LTI13" s="102"/>
      <c r="LTJ13" s="102"/>
      <c r="LTK13" s="102"/>
      <c r="LTL13" s="102"/>
      <c r="LTM13" s="102"/>
      <c r="LTN13" s="102"/>
      <c r="LTO13" s="102"/>
      <c r="LTP13" s="102"/>
      <c r="LTQ13" s="102"/>
      <c r="LTR13" s="102"/>
      <c r="LTS13" s="102"/>
      <c r="LTT13" s="102"/>
      <c r="LTU13" s="102"/>
      <c r="LTV13" s="102"/>
      <c r="LTW13" s="102"/>
      <c r="LTX13" s="102"/>
      <c r="LTY13" s="102"/>
      <c r="LTZ13" s="102"/>
      <c r="LUA13" s="102"/>
      <c r="LUB13" s="102"/>
      <c r="LUC13" s="102"/>
      <c r="LUD13" s="102"/>
      <c r="LUE13" s="102"/>
      <c r="LUF13" s="102"/>
      <c r="LUG13" s="102"/>
      <c r="LUH13" s="102"/>
      <c r="LUI13" s="102"/>
      <c r="LUJ13" s="102"/>
      <c r="LUK13" s="102"/>
      <c r="LUL13" s="102"/>
      <c r="LUM13" s="102"/>
      <c r="LUN13" s="102"/>
      <c r="LUO13" s="102"/>
      <c r="LUP13" s="102"/>
      <c r="LUQ13" s="102"/>
      <c r="LUR13" s="102"/>
      <c r="LUS13" s="102"/>
      <c r="LUT13" s="102"/>
      <c r="LUU13" s="102"/>
      <c r="LUV13" s="102"/>
      <c r="LUW13" s="102"/>
      <c r="LUX13" s="102"/>
      <c r="LUY13" s="102"/>
      <c r="LUZ13" s="102"/>
      <c r="LVA13" s="102"/>
      <c r="LVB13" s="102"/>
      <c r="LVC13" s="102"/>
      <c r="LVD13" s="102"/>
      <c r="LVE13" s="102"/>
      <c r="LVF13" s="102"/>
      <c r="LVG13" s="102"/>
      <c r="LVH13" s="102"/>
      <c r="LVI13" s="102"/>
      <c r="LVJ13" s="102"/>
      <c r="LVK13" s="102"/>
      <c r="LVL13" s="102"/>
      <c r="LVM13" s="102"/>
      <c r="LVN13" s="102"/>
      <c r="LVO13" s="102"/>
      <c r="LVP13" s="102"/>
      <c r="LVQ13" s="102"/>
      <c r="LVR13" s="102"/>
      <c r="LVS13" s="102"/>
      <c r="LVT13" s="102"/>
      <c r="LVU13" s="102"/>
      <c r="LVV13" s="102"/>
      <c r="LVW13" s="102"/>
      <c r="LVX13" s="102"/>
      <c r="LVY13" s="102"/>
      <c r="LVZ13" s="102"/>
      <c r="LWA13" s="102"/>
      <c r="LWB13" s="102"/>
      <c r="LWC13" s="102"/>
      <c r="LWD13" s="102"/>
      <c r="LWE13" s="102"/>
      <c r="LWF13" s="102"/>
      <c r="LWG13" s="102"/>
      <c r="LWH13" s="102"/>
      <c r="LWI13" s="102"/>
      <c r="LWJ13" s="102"/>
      <c r="LWK13" s="102"/>
      <c r="LWL13" s="102"/>
      <c r="LWM13" s="102"/>
      <c r="LWN13" s="102"/>
      <c r="LWO13" s="102"/>
      <c r="LWP13" s="102"/>
      <c r="LWQ13" s="102"/>
      <c r="LWR13" s="102"/>
      <c r="LWS13" s="102"/>
      <c r="LWT13" s="102"/>
      <c r="LWU13" s="102"/>
      <c r="LWV13" s="102"/>
      <c r="LWW13" s="102"/>
      <c r="LWX13" s="102"/>
      <c r="LWY13" s="102"/>
      <c r="LWZ13" s="102"/>
      <c r="LXA13" s="102"/>
      <c r="LXB13" s="102"/>
      <c r="LXC13" s="102"/>
      <c r="LXD13" s="102"/>
      <c r="LXE13" s="102"/>
      <c r="LXF13" s="102"/>
      <c r="LXG13" s="102"/>
      <c r="LXH13" s="102"/>
      <c r="LXI13" s="102"/>
      <c r="LXJ13" s="102"/>
      <c r="LXK13" s="102"/>
      <c r="LXL13" s="102"/>
      <c r="LXM13" s="102"/>
      <c r="LXN13" s="102"/>
      <c r="LXO13" s="102"/>
      <c r="LXP13" s="102"/>
      <c r="LXQ13" s="102"/>
      <c r="LXR13" s="102"/>
      <c r="LXS13" s="102"/>
      <c r="LXT13" s="102"/>
      <c r="LXU13" s="102"/>
      <c r="LXV13" s="102"/>
      <c r="LXW13" s="102"/>
      <c r="LXX13" s="102"/>
      <c r="LXY13" s="102"/>
      <c r="LXZ13" s="102"/>
      <c r="LYA13" s="102"/>
      <c r="LYB13" s="102"/>
      <c r="LYC13" s="102"/>
      <c r="LYD13" s="102"/>
      <c r="LYE13" s="102"/>
      <c r="LYF13" s="102"/>
      <c r="LYG13" s="102"/>
      <c r="LYH13" s="102"/>
      <c r="LYI13" s="102"/>
      <c r="LYJ13" s="102"/>
      <c r="LYK13" s="102"/>
      <c r="LYL13" s="102"/>
      <c r="LYM13" s="102"/>
      <c r="LYN13" s="102"/>
      <c r="LYO13" s="102"/>
      <c r="LYP13" s="102"/>
      <c r="LYQ13" s="102"/>
      <c r="LYR13" s="102"/>
      <c r="LYS13" s="102"/>
      <c r="LYT13" s="102"/>
      <c r="LYU13" s="102"/>
      <c r="LYV13" s="102"/>
      <c r="LYW13" s="102"/>
      <c r="LYX13" s="102"/>
      <c r="LYY13" s="102"/>
      <c r="LYZ13" s="102"/>
      <c r="LZA13" s="102"/>
      <c r="LZB13" s="102"/>
      <c r="LZC13" s="102"/>
      <c r="LZD13" s="102"/>
      <c r="LZE13" s="102"/>
      <c r="LZF13" s="102"/>
      <c r="LZG13" s="102"/>
      <c r="LZH13" s="102"/>
      <c r="LZI13" s="102"/>
      <c r="LZJ13" s="102"/>
      <c r="LZK13" s="102"/>
      <c r="LZL13" s="102"/>
      <c r="LZM13" s="102"/>
      <c r="LZN13" s="102"/>
      <c r="LZO13" s="102"/>
      <c r="LZP13" s="102"/>
      <c r="LZQ13" s="102"/>
      <c r="LZR13" s="102"/>
      <c r="LZS13" s="102"/>
      <c r="LZT13" s="102"/>
      <c r="LZU13" s="102"/>
      <c r="LZV13" s="102"/>
      <c r="LZW13" s="102"/>
      <c r="LZX13" s="102"/>
      <c r="LZY13" s="102"/>
      <c r="LZZ13" s="102"/>
      <c r="MAA13" s="102"/>
      <c r="MAB13" s="102"/>
      <c r="MAC13" s="102"/>
      <c r="MAD13" s="102"/>
      <c r="MAE13" s="102"/>
      <c r="MAF13" s="102"/>
      <c r="MAG13" s="102"/>
      <c r="MAH13" s="102"/>
      <c r="MAI13" s="102"/>
      <c r="MAJ13" s="102"/>
      <c r="MAK13" s="102"/>
      <c r="MAL13" s="102"/>
      <c r="MAM13" s="102"/>
      <c r="MAN13" s="102"/>
      <c r="MAO13" s="102"/>
      <c r="MAP13" s="102"/>
      <c r="MAQ13" s="102"/>
      <c r="MAR13" s="102"/>
      <c r="MAS13" s="102"/>
      <c r="MAT13" s="102"/>
      <c r="MAU13" s="102"/>
      <c r="MAV13" s="102"/>
      <c r="MAW13" s="102"/>
      <c r="MAX13" s="102"/>
      <c r="MAY13" s="102"/>
      <c r="MAZ13" s="102"/>
      <c r="MBA13" s="102"/>
      <c r="MBB13" s="102"/>
      <c r="MBC13" s="102"/>
      <c r="MBD13" s="102"/>
      <c r="MBE13" s="102"/>
      <c r="MBF13" s="102"/>
      <c r="MBG13" s="102"/>
      <c r="MBH13" s="102"/>
      <c r="MBI13" s="102"/>
      <c r="MBJ13" s="102"/>
      <c r="MBK13" s="102"/>
      <c r="MBL13" s="102"/>
      <c r="MBM13" s="102"/>
      <c r="MBN13" s="102"/>
      <c r="MBO13" s="102"/>
      <c r="MBP13" s="102"/>
      <c r="MBQ13" s="102"/>
      <c r="MBR13" s="102"/>
      <c r="MBS13" s="102"/>
      <c r="MBT13" s="102"/>
      <c r="MBU13" s="102"/>
      <c r="MBV13" s="102"/>
      <c r="MBW13" s="102"/>
      <c r="MBX13" s="102"/>
      <c r="MBY13" s="102"/>
      <c r="MBZ13" s="102"/>
      <c r="MCA13" s="102"/>
      <c r="MCB13" s="102"/>
      <c r="MCC13" s="102"/>
      <c r="MCD13" s="102"/>
      <c r="MCE13" s="102"/>
      <c r="MCF13" s="102"/>
      <c r="MCG13" s="102"/>
      <c r="MCH13" s="102"/>
      <c r="MCI13" s="102"/>
      <c r="MCJ13" s="102"/>
      <c r="MCK13" s="102"/>
      <c r="MCL13" s="102"/>
      <c r="MCM13" s="102"/>
      <c r="MCN13" s="102"/>
      <c r="MCO13" s="102"/>
      <c r="MCP13" s="102"/>
      <c r="MCQ13" s="102"/>
      <c r="MCR13" s="102"/>
      <c r="MCS13" s="102"/>
      <c r="MCT13" s="102"/>
      <c r="MCU13" s="102"/>
      <c r="MCV13" s="102"/>
      <c r="MCW13" s="102"/>
      <c r="MCX13" s="102"/>
      <c r="MCY13" s="102"/>
      <c r="MCZ13" s="102"/>
      <c r="MDA13" s="102"/>
      <c r="MDB13" s="102"/>
      <c r="MDC13" s="102"/>
      <c r="MDD13" s="102"/>
      <c r="MDE13" s="102"/>
      <c r="MDF13" s="102"/>
      <c r="MDG13" s="102"/>
      <c r="MDH13" s="102"/>
      <c r="MDI13" s="102"/>
      <c r="MDJ13" s="102"/>
      <c r="MDK13" s="102"/>
      <c r="MDL13" s="102"/>
      <c r="MDM13" s="102"/>
      <c r="MDN13" s="102"/>
      <c r="MDO13" s="102"/>
      <c r="MDP13" s="102"/>
      <c r="MDQ13" s="102"/>
      <c r="MDR13" s="102"/>
      <c r="MDS13" s="102"/>
      <c r="MDT13" s="102"/>
      <c r="MDU13" s="102"/>
      <c r="MDV13" s="102"/>
      <c r="MDW13" s="102"/>
      <c r="MDX13" s="102"/>
      <c r="MDY13" s="102"/>
      <c r="MDZ13" s="102"/>
      <c r="MEA13" s="102"/>
      <c r="MEB13" s="102"/>
      <c r="MEC13" s="102"/>
      <c r="MED13" s="102"/>
      <c r="MEE13" s="102"/>
      <c r="MEF13" s="102"/>
      <c r="MEG13" s="102"/>
      <c r="MEH13" s="102"/>
      <c r="MEI13" s="102"/>
      <c r="MEJ13" s="102"/>
      <c r="MEK13" s="102"/>
      <c r="MEL13" s="102"/>
      <c r="MEM13" s="102"/>
      <c r="MEN13" s="102"/>
      <c r="MEO13" s="102"/>
      <c r="MEP13" s="102"/>
      <c r="MEQ13" s="102"/>
      <c r="MER13" s="102"/>
      <c r="MES13" s="102"/>
      <c r="MET13" s="102"/>
      <c r="MEU13" s="102"/>
      <c r="MEV13" s="102"/>
      <c r="MEW13" s="102"/>
      <c r="MEX13" s="102"/>
      <c r="MEY13" s="102"/>
      <c r="MEZ13" s="102"/>
      <c r="MFA13" s="102"/>
      <c r="MFB13" s="102"/>
      <c r="MFC13" s="102"/>
      <c r="MFD13" s="102"/>
      <c r="MFE13" s="102"/>
      <c r="MFF13" s="102"/>
      <c r="MFG13" s="102"/>
      <c r="MFH13" s="102"/>
      <c r="MFI13" s="102"/>
      <c r="MFJ13" s="102"/>
      <c r="MFK13" s="102"/>
      <c r="MFL13" s="102"/>
      <c r="MFM13" s="102"/>
      <c r="MFN13" s="102"/>
      <c r="MFO13" s="102"/>
      <c r="MFP13" s="102"/>
      <c r="MFQ13" s="102"/>
      <c r="MFR13" s="102"/>
      <c r="MFS13" s="102"/>
      <c r="MFT13" s="102"/>
      <c r="MFU13" s="102"/>
      <c r="MFV13" s="102"/>
      <c r="MFW13" s="102"/>
      <c r="MFX13" s="102"/>
      <c r="MFY13" s="102"/>
      <c r="MFZ13" s="102"/>
      <c r="MGA13" s="102"/>
      <c r="MGB13" s="102"/>
      <c r="MGC13" s="102"/>
      <c r="MGD13" s="102"/>
      <c r="MGE13" s="102"/>
      <c r="MGF13" s="102"/>
      <c r="MGG13" s="102"/>
      <c r="MGH13" s="102"/>
      <c r="MGI13" s="102"/>
      <c r="MGJ13" s="102"/>
      <c r="MGK13" s="102"/>
      <c r="MGL13" s="102"/>
      <c r="MGM13" s="102"/>
      <c r="MGN13" s="102"/>
      <c r="MGO13" s="102"/>
      <c r="MGP13" s="102"/>
      <c r="MGQ13" s="102"/>
      <c r="MGR13" s="102"/>
      <c r="MGS13" s="102"/>
      <c r="MGT13" s="102"/>
      <c r="MGU13" s="102"/>
      <c r="MGV13" s="102"/>
      <c r="MGW13" s="102"/>
      <c r="MGX13" s="102"/>
      <c r="MGY13" s="102"/>
      <c r="MGZ13" s="102"/>
      <c r="MHA13" s="102"/>
      <c r="MHB13" s="102"/>
      <c r="MHC13" s="102"/>
      <c r="MHD13" s="102"/>
      <c r="MHE13" s="102"/>
      <c r="MHF13" s="102"/>
      <c r="MHG13" s="102"/>
      <c r="MHH13" s="102"/>
      <c r="MHI13" s="102"/>
      <c r="MHJ13" s="102"/>
      <c r="MHK13" s="102"/>
      <c r="MHL13" s="102"/>
      <c r="MHM13" s="102"/>
      <c r="MHN13" s="102"/>
      <c r="MHO13" s="102"/>
      <c r="MHP13" s="102"/>
      <c r="MHQ13" s="102"/>
      <c r="MHR13" s="102"/>
      <c r="MHS13" s="102"/>
      <c r="MHT13" s="102"/>
      <c r="MHU13" s="102"/>
      <c r="MHV13" s="102"/>
      <c r="MHW13" s="102"/>
      <c r="MHX13" s="102"/>
      <c r="MHY13" s="102"/>
      <c r="MHZ13" s="102"/>
      <c r="MIA13" s="102"/>
      <c r="MIB13" s="102"/>
      <c r="MIC13" s="102"/>
      <c r="MID13" s="102"/>
      <c r="MIE13" s="102"/>
      <c r="MIF13" s="102"/>
      <c r="MIG13" s="102"/>
      <c r="MIH13" s="102"/>
      <c r="MII13" s="102"/>
      <c r="MIJ13" s="102"/>
      <c r="MIK13" s="102"/>
      <c r="MIL13" s="102"/>
      <c r="MIM13" s="102"/>
      <c r="MIN13" s="102"/>
      <c r="MIO13" s="102"/>
      <c r="MIP13" s="102"/>
      <c r="MIQ13" s="102"/>
      <c r="MIR13" s="102"/>
      <c r="MIS13" s="102"/>
      <c r="MIT13" s="102"/>
      <c r="MIU13" s="102"/>
      <c r="MIV13" s="102"/>
      <c r="MIW13" s="102"/>
      <c r="MIX13" s="102"/>
      <c r="MIY13" s="102"/>
      <c r="MIZ13" s="102"/>
      <c r="MJA13" s="102"/>
      <c r="MJB13" s="102"/>
      <c r="MJC13" s="102"/>
      <c r="MJD13" s="102"/>
      <c r="MJE13" s="102"/>
      <c r="MJF13" s="102"/>
      <c r="MJG13" s="102"/>
      <c r="MJH13" s="102"/>
      <c r="MJI13" s="102"/>
      <c r="MJJ13" s="102"/>
      <c r="MJK13" s="102"/>
      <c r="MJL13" s="102"/>
      <c r="MJM13" s="102"/>
      <c r="MJN13" s="102"/>
      <c r="MJO13" s="102"/>
      <c r="MJP13" s="102"/>
      <c r="MJQ13" s="102"/>
      <c r="MJR13" s="102"/>
      <c r="MJS13" s="102"/>
      <c r="MJT13" s="102"/>
      <c r="MJU13" s="102"/>
      <c r="MJV13" s="102"/>
      <c r="MJW13" s="102"/>
      <c r="MJX13" s="102"/>
      <c r="MJY13" s="102"/>
      <c r="MJZ13" s="102"/>
      <c r="MKA13" s="102"/>
      <c r="MKB13" s="102"/>
      <c r="MKC13" s="102"/>
      <c r="MKD13" s="102"/>
      <c r="MKE13" s="102"/>
      <c r="MKF13" s="102"/>
      <c r="MKG13" s="102"/>
      <c r="MKH13" s="102"/>
      <c r="MKI13" s="102"/>
      <c r="MKJ13" s="102"/>
      <c r="MKK13" s="102"/>
      <c r="MKL13" s="102"/>
      <c r="MKM13" s="102"/>
      <c r="MKN13" s="102"/>
      <c r="MKO13" s="102"/>
      <c r="MKP13" s="102"/>
      <c r="MKQ13" s="102"/>
      <c r="MKR13" s="102"/>
      <c r="MKS13" s="102"/>
      <c r="MKT13" s="102"/>
      <c r="MKU13" s="102"/>
      <c r="MKV13" s="102"/>
      <c r="MKW13" s="102"/>
      <c r="MKX13" s="102"/>
      <c r="MKY13" s="102"/>
      <c r="MKZ13" s="102"/>
      <c r="MLA13" s="102"/>
      <c r="MLB13" s="102"/>
      <c r="MLC13" s="102"/>
      <c r="MLD13" s="102"/>
      <c r="MLE13" s="102"/>
      <c r="MLF13" s="102"/>
      <c r="MLG13" s="102"/>
      <c r="MLH13" s="102"/>
      <c r="MLI13" s="102"/>
      <c r="MLJ13" s="102"/>
      <c r="MLK13" s="102"/>
      <c r="MLL13" s="102"/>
      <c r="MLM13" s="102"/>
      <c r="MLN13" s="102"/>
      <c r="MLO13" s="102"/>
      <c r="MLP13" s="102"/>
      <c r="MLQ13" s="102"/>
      <c r="MLR13" s="102"/>
      <c r="MLS13" s="102"/>
      <c r="MLT13" s="102"/>
      <c r="MLU13" s="102"/>
      <c r="MLV13" s="102"/>
      <c r="MLW13" s="102"/>
      <c r="MLX13" s="102"/>
      <c r="MLY13" s="102"/>
      <c r="MLZ13" s="102"/>
      <c r="MMA13" s="102"/>
      <c r="MMB13" s="102"/>
      <c r="MMC13" s="102"/>
      <c r="MMD13" s="102"/>
      <c r="MME13" s="102"/>
      <c r="MMF13" s="102"/>
      <c r="MMG13" s="102"/>
      <c r="MMH13" s="102"/>
      <c r="MMI13" s="102"/>
      <c r="MMJ13" s="102"/>
      <c r="MMK13" s="102"/>
      <c r="MML13" s="102"/>
      <c r="MMM13" s="102"/>
      <c r="MMN13" s="102"/>
      <c r="MMO13" s="102"/>
      <c r="MMP13" s="102"/>
      <c r="MMQ13" s="102"/>
      <c r="MMR13" s="102"/>
      <c r="MMS13" s="102"/>
      <c r="MMT13" s="102"/>
      <c r="MMU13" s="102"/>
      <c r="MMV13" s="102"/>
      <c r="MMW13" s="102"/>
      <c r="MMX13" s="102"/>
      <c r="MMY13" s="102"/>
      <c r="MMZ13" s="102"/>
      <c r="MNA13" s="102"/>
      <c r="MNB13" s="102"/>
      <c r="MNC13" s="102"/>
      <c r="MND13" s="102"/>
      <c r="MNE13" s="102"/>
      <c r="MNF13" s="102"/>
      <c r="MNG13" s="102"/>
      <c r="MNH13" s="102"/>
      <c r="MNI13" s="102"/>
      <c r="MNJ13" s="102"/>
      <c r="MNK13" s="102"/>
      <c r="MNL13" s="102"/>
      <c r="MNM13" s="102"/>
      <c r="MNN13" s="102"/>
      <c r="MNO13" s="102"/>
      <c r="MNP13" s="102"/>
      <c r="MNQ13" s="102"/>
      <c r="MNR13" s="102"/>
      <c r="MNS13" s="102"/>
      <c r="MNT13" s="102"/>
      <c r="MNU13" s="102"/>
      <c r="MNV13" s="102"/>
      <c r="MNW13" s="102"/>
      <c r="MNX13" s="102"/>
      <c r="MNY13" s="102"/>
      <c r="MNZ13" s="102"/>
      <c r="MOA13" s="102"/>
      <c r="MOB13" s="102"/>
      <c r="MOC13" s="102"/>
      <c r="MOD13" s="102"/>
      <c r="MOE13" s="102"/>
      <c r="MOF13" s="102"/>
      <c r="MOG13" s="102"/>
      <c r="MOH13" s="102"/>
      <c r="MOI13" s="102"/>
      <c r="MOJ13" s="102"/>
      <c r="MOK13" s="102"/>
      <c r="MOL13" s="102"/>
      <c r="MOM13" s="102"/>
      <c r="MON13" s="102"/>
      <c r="MOO13" s="102"/>
      <c r="MOP13" s="102"/>
      <c r="MOQ13" s="102"/>
      <c r="MOR13" s="102"/>
      <c r="MOS13" s="102"/>
      <c r="MOT13" s="102"/>
      <c r="MOU13" s="102"/>
      <c r="MOV13" s="102"/>
      <c r="MOW13" s="102"/>
      <c r="MOX13" s="102"/>
      <c r="MOY13" s="102"/>
      <c r="MOZ13" s="102"/>
      <c r="MPA13" s="102"/>
      <c r="MPB13" s="102"/>
      <c r="MPC13" s="102"/>
      <c r="MPD13" s="102"/>
      <c r="MPE13" s="102"/>
      <c r="MPF13" s="102"/>
      <c r="MPG13" s="102"/>
      <c r="MPH13" s="102"/>
      <c r="MPI13" s="102"/>
      <c r="MPJ13" s="102"/>
      <c r="MPK13" s="102"/>
      <c r="MPL13" s="102"/>
      <c r="MPM13" s="102"/>
      <c r="MPN13" s="102"/>
      <c r="MPO13" s="102"/>
      <c r="MPP13" s="102"/>
      <c r="MPQ13" s="102"/>
      <c r="MPR13" s="102"/>
      <c r="MPS13" s="102"/>
      <c r="MPT13" s="102"/>
      <c r="MPU13" s="102"/>
      <c r="MPV13" s="102"/>
      <c r="MPW13" s="102"/>
      <c r="MPX13" s="102"/>
      <c r="MPY13" s="102"/>
      <c r="MPZ13" s="102"/>
      <c r="MQA13" s="102"/>
      <c r="MQB13" s="102"/>
      <c r="MQC13" s="102"/>
      <c r="MQD13" s="102"/>
      <c r="MQE13" s="102"/>
      <c r="MQF13" s="102"/>
      <c r="MQG13" s="102"/>
      <c r="MQH13" s="102"/>
      <c r="MQI13" s="102"/>
      <c r="MQJ13" s="102"/>
      <c r="MQK13" s="102"/>
      <c r="MQL13" s="102"/>
      <c r="MQM13" s="102"/>
      <c r="MQN13" s="102"/>
      <c r="MQO13" s="102"/>
      <c r="MQP13" s="102"/>
      <c r="MQQ13" s="102"/>
      <c r="MQR13" s="102"/>
      <c r="MQS13" s="102"/>
      <c r="MQT13" s="102"/>
      <c r="MQU13" s="102"/>
      <c r="MQV13" s="102"/>
      <c r="MQW13" s="102"/>
      <c r="MQX13" s="102"/>
      <c r="MQY13" s="102"/>
      <c r="MQZ13" s="102"/>
      <c r="MRA13" s="102"/>
      <c r="MRB13" s="102"/>
      <c r="MRC13" s="102"/>
      <c r="MRD13" s="102"/>
      <c r="MRE13" s="102"/>
      <c r="MRF13" s="102"/>
      <c r="MRG13" s="102"/>
      <c r="MRH13" s="102"/>
      <c r="MRI13" s="102"/>
      <c r="MRJ13" s="102"/>
      <c r="MRK13" s="102"/>
      <c r="MRL13" s="102"/>
      <c r="MRM13" s="102"/>
      <c r="MRN13" s="102"/>
      <c r="MRO13" s="102"/>
      <c r="MRP13" s="102"/>
      <c r="MRQ13" s="102"/>
      <c r="MRR13" s="102"/>
      <c r="MRS13" s="102"/>
      <c r="MRT13" s="102"/>
      <c r="MRU13" s="102"/>
      <c r="MRV13" s="102"/>
      <c r="MRW13" s="102"/>
      <c r="MRX13" s="102"/>
      <c r="MRY13" s="102"/>
      <c r="MRZ13" s="102"/>
      <c r="MSA13" s="102"/>
      <c r="MSB13" s="102"/>
      <c r="MSC13" s="102"/>
      <c r="MSD13" s="102"/>
      <c r="MSE13" s="102"/>
      <c r="MSF13" s="102"/>
      <c r="MSG13" s="102"/>
      <c r="MSH13" s="102"/>
      <c r="MSI13" s="102"/>
      <c r="MSJ13" s="102"/>
      <c r="MSK13" s="102"/>
      <c r="MSL13" s="102"/>
      <c r="MSM13" s="102"/>
      <c r="MSN13" s="102"/>
      <c r="MSO13" s="102"/>
      <c r="MSP13" s="102"/>
      <c r="MSQ13" s="102"/>
      <c r="MSR13" s="102"/>
      <c r="MSS13" s="102"/>
      <c r="MST13" s="102"/>
      <c r="MSU13" s="102"/>
      <c r="MSV13" s="102"/>
      <c r="MSW13" s="102"/>
      <c r="MSX13" s="102"/>
      <c r="MSY13" s="102"/>
      <c r="MSZ13" s="102"/>
      <c r="MTA13" s="102"/>
      <c r="MTB13" s="102"/>
      <c r="MTC13" s="102"/>
      <c r="MTD13" s="102"/>
      <c r="MTE13" s="102"/>
      <c r="MTF13" s="102"/>
      <c r="MTG13" s="102"/>
      <c r="MTH13" s="102"/>
      <c r="MTI13" s="102"/>
      <c r="MTJ13" s="102"/>
      <c r="MTK13" s="102"/>
      <c r="MTL13" s="102"/>
      <c r="MTM13" s="102"/>
      <c r="MTN13" s="102"/>
      <c r="MTO13" s="102"/>
      <c r="MTP13" s="102"/>
      <c r="MTQ13" s="102"/>
      <c r="MTR13" s="102"/>
      <c r="MTS13" s="102"/>
      <c r="MTT13" s="102"/>
      <c r="MTU13" s="102"/>
      <c r="MTV13" s="102"/>
      <c r="MTW13" s="102"/>
      <c r="MTX13" s="102"/>
      <c r="MTY13" s="102"/>
      <c r="MTZ13" s="102"/>
      <c r="MUA13" s="102"/>
      <c r="MUB13" s="102"/>
      <c r="MUC13" s="102"/>
      <c r="MUD13" s="102"/>
      <c r="MUE13" s="102"/>
      <c r="MUF13" s="102"/>
      <c r="MUG13" s="102"/>
      <c r="MUH13" s="102"/>
      <c r="MUI13" s="102"/>
      <c r="MUJ13" s="102"/>
      <c r="MUK13" s="102"/>
      <c r="MUL13" s="102"/>
      <c r="MUM13" s="102"/>
      <c r="MUN13" s="102"/>
      <c r="MUO13" s="102"/>
      <c r="MUP13" s="102"/>
      <c r="MUQ13" s="102"/>
      <c r="MUR13" s="102"/>
      <c r="MUS13" s="102"/>
      <c r="MUT13" s="102"/>
      <c r="MUU13" s="102"/>
      <c r="MUV13" s="102"/>
      <c r="MUW13" s="102"/>
      <c r="MUX13" s="102"/>
      <c r="MUY13" s="102"/>
      <c r="MUZ13" s="102"/>
      <c r="MVA13" s="102"/>
      <c r="MVB13" s="102"/>
      <c r="MVC13" s="102"/>
      <c r="MVD13" s="102"/>
      <c r="MVE13" s="102"/>
      <c r="MVF13" s="102"/>
      <c r="MVG13" s="102"/>
      <c r="MVH13" s="102"/>
      <c r="MVI13" s="102"/>
      <c r="MVJ13" s="102"/>
      <c r="MVK13" s="102"/>
      <c r="MVL13" s="102"/>
      <c r="MVM13" s="102"/>
      <c r="MVN13" s="102"/>
      <c r="MVO13" s="102"/>
      <c r="MVP13" s="102"/>
      <c r="MVQ13" s="102"/>
      <c r="MVR13" s="102"/>
      <c r="MVS13" s="102"/>
      <c r="MVT13" s="102"/>
      <c r="MVU13" s="102"/>
      <c r="MVV13" s="102"/>
      <c r="MVW13" s="102"/>
      <c r="MVX13" s="102"/>
      <c r="MVY13" s="102"/>
      <c r="MVZ13" s="102"/>
      <c r="MWA13" s="102"/>
      <c r="MWB13" s="102"/>
      <c r="MWC13" s="102"/>
      <c r="MWD13" s="102"/>
      <c r="MWE13" s="102"/>
      <c r="MWF13" s="102"/>
      <c r="MWG13" s="102"/>
      <c r="MWH13" s="102"/>
      <c r="MWI13" s="102"/>
      <c r="MWJ13" s="102"/>
      <c r="MWK13" s="102"/>
      <c r="MWL13" s="102"/>
      <c r="MWM13" s="102"/>
      <c r="MWN13" s="102"/>
      <c r="MWO13" s="102"/>
      <c r="MWP13" s="102"/>
      <c r="MWQ13" s="102"/>
      <c r="MWR13" s="102"/>
      <c r="MWS13" s="102"/>
      <c r="MWT13" s="102"/>
      <c r="MWU13" s="102"/>
      <c r="MWV13" s="102"/>
      <c r="MWW13" s="102"/>
      <c r="MWX13" s="102"/>
      <c r="MWY13" s="102"/>
      <c r="MWZ13" s="102"/>
      <c r="MXA13" s="102"/>
      <c r="MXB13" s="102"/>
      <c r="MXC13" s="102"/>
      <c r="MXD13" s="102"/>
      <c r="MXE13" s="102"/>
      <c r="MXF13" s="102"/>
      <c r="MXG13" s="102"/>
      <c r="MXH13" s="102"/>
      <c r="MXI13" s="102"/>
      <c r="MXJ13" s="102"/>
      <c r="MXK13" s="102"/>
      <c r="MXL13" s="102"/>
      <c r="MXM13" s="102"/>
      <c r="MXN13" s="102"/>
      <c r="MXO13" s="102"/>
      <c r="MXP13" s="102"/>
      <c r="MXQ13" s="102"/>
      <c r="MXR13" s="102"/>
      <c r="MXS13" s="102"/>
      <c r="MXT13" s="102"/>
      <c r="MXU13" s="102"/>
      <c r="MXV13" s="102"/>
      <c r="MXW13" s="102"/>
      <c r="MXX13" s="102"/>
      <c r="MXY13" s="102"/>
      <c r="MXZ13" s="102"/>
      <c r="MYA13" s="102"/>
      <c r="MYB13" s="102"/>
      <c r="MYC13" s="102"/>
      <c r="MYD13" s="102"/>
      <c r="MYE13" s="102"/>
      <c r="MYF13" s="102"/>
      <c r="MYG13" s="102"/>
      <c r="MYH13" s="102"/>
      <c r="MYI13" s="102"/>
      <c r="MYJ13" s="102"/>
      <c r="MYK13" s="102"/>
      <c r="MYL13" s="102"/>
      <c r="MYM13" s="102"/>
      <c r="MYN13" s="102"/>
      <c r="MYO13" s="102"/>
      <c r="MYP13" s="102"/>
      <c r="MYQ13" s="102"/>
      <c r="MYR13" s="102"/>
      <c r="MYS13" s="102"/>
      <c r="MYT13" s="102"/>
      <c r="MYU13" s="102"/>
      <c r="MYV13" s="102"/>
      <c r="MYW13" s="102"/>
      <c r="MYX13" s="102"/>
      <c r="MYY13" s="102"/>
      <c r="MYZ13" s="102"/>
      <c r="MZA13" s="102"/>
      <c r="MZB13" s="102"/>
      <c r="MZC13" s="102"/>
      <c r="MZD13" s="102"/>
      <c r="MZE13" s="102"/>
      <c r="MZF13" s="102"/>
      <c r="MZG13" s="102"/>
      <c r="MZH13" s="102"/>
      <c r="MZI13" s="102"/>
      <c r="MZJ13" s="102"/>
      <c r="MZK13" s="102"/>
      <c r="MZL13" s="102"/>
      <c r="MZM13" s="102"/>
      <c r="MZN13" s="102"/>
      <c r="MZO13" s="102"/>
      <c r="MZP13" s="102"/>
      <c r="MZQ13" s="102"/>
      <c r="MZR13" s="102"/>
      <c r="MZS13" s="102"/>
      <c r="MZT13" s="102"/>
      <c r="MZU13" s="102"/>
      <c r="MZV13" s="102"/>
      <c r="MZW13" s="102"/>
      <c r="MZX13" s="102"/>
      <c r="MZY13" s="102"/>
      <c r="MZZ13" s="102"/>
      <c r="NAA13" s="102"/>
      <c r="NAB13" s="102"/>
      <c r="NAC13" s="102"/>
      <c r="NAD13" s="102"/>
      <c r="NAE13" s="102"/>
      <c r="NAF13" s="102"/>
      <c r="NAG13" s="102"/>
      <c r="NAH13" s="102"/>
      <c r="NAI13" s="102"/>
      <c r="NAJ13" s="102"/>
      <c r="NAK13" s="102"/>
      <c r="NAL13" s="102"/>
      <c r="NAM13" s="102"/>
      <c r="NAN13" s="102"/>
      <c r="NAO13" s="102"/>
      <c r="NAP13" s="102"/>
      <c r="NAQ13" s="102"/>
      <c r="NAR13" s="102"/>
      <c r="NAS13" s="102"/>
      <c r="NAT13" s="102"/>
      <c r="NAU13" s="102"/>
      <c r="NAV13" s="102"/>
      <c r="NAW13" s="102"/>
      <c r="NAX13" s="102"/>
      <c r="NAY13" s="102"/>
      <c r="NAZ13" s="102"/>
      <c r="NBA13" s="102"/>
      <c r="NBB13" s="102"/>
      <c r="NBC13" s="102"/>
      <c r="NBD13" s="102"/>
      <c r="NBE13" s="102"/>
      <c r="NBF13" s="102"/>
      <c r="NBG13" s="102"/>
      <c r="NBH13" s="102"/>
      <c r="NBI13" s="102"/>
      <c r="NBJ13" s="102"/>
      <c r="NBK13" s="102"/>
      <c r="NBL13" s="102"/>
      <c r="NBM13" s="102"/>
      <c r="NBN13" s="102"/>
      <c r="NBO13" s="102"/>
      <c r="NBP13" s="102"/>
      <c r="NBQ13" s="102"/>
      <c r="NBR13" s="102"/>
      <c r="NBS13" s="102"/>
      <c r="NBT13" s="102"/>
      <c r="NBU13" s="102"/>
      <c r="NBV13" s="102"/>
      <c r="NBW13" s="102"/>
      <c r="NBX13" s="102"/>
      <c r="NBY13" s="102"/>
      <c r="NBZ13" s="102"/>
      <c r="NCA13" s="102"/>
      <c r="NCB13" s="102"/>
      <c r="NCC13" s="102"/>
      <c r="NCD13" s="102"/>
      <c r="NCE13" s="102"/>
      <c r="NCF13" s="102"/>
      <c r="NCG13" s="102"/>
      <c r="NCH13" s="102"/>
      <c r="NCI13" s="102"/>
      <c r="NCJ13" s="102"/>
      <c r="NCK13" s="102"/>
      <c r="NCL13" s="102"/>
      <c r="NCM13" s="102"/>
      <c r="NCN13" s="102"/>
      <c r="NCO13" s="102"/>
      <c r="NCP13" s="102"/>
      <c r="NCQ13" s="102"/>
      <c r="NCR13" s="102"/>
      <c r="NCS13" s="102"/>
      <c r="NCT13" s="102"/>
      <c r="NCU13" s="102"/>
      <c r="NCV13" s="102"/>
      <c r="NCW13" s="102"/>
      <c r="NCX13" s="102"/>
      <c r="NCY13" s="102"/>
      <c r="NCZ13" s="102"/>
      <c r="NDA13" s="102"/>
      <c r="NDB13" s="102"/>
      <c r="NDC13" s="102"/>
      <c r="NDD13" s="102"/>
      <c r="NDE13" s="102"/>
      <c r="NDF13" s="102"/>
      <c r="NDG13" s="102"/>
      <c r="NDH13" s="102"/>
      <c r="NDI13" s="102"/>
      <c r="NDJ13" s="102"/>
      <c r="NDK13" s="102"/>
      <c r="NDL13" s="102"/>
      <c r="NDM13" s="102"/>
      <c r="NDN13" s="102"/>
      <c r="NDO13" s="102"/>
      <c r="NDP13" s="102"/>
      <c r="NDQ13" s="102"/>
      <c r="NDR13" s="102"/>
      <c r="NDS13" s="102"/>
      <c r="NDT13" s="102"/>
      <c r="NDU13" s="102"/>
      <c r="NDV13" s="102"/>
      <c r="NDW13" s="102"/>
      <c r="NDX13" s="102"/>
      <c r="NDY13" s="102"/>
      <c r="NDZ13" s="102"/>
      <c r="NEA13" s="102"/>
      <c r="NEB13" s="102"/>
      <c r="NEC13" s="102"/>
      <c r="NED13" s="102"/>
      <c r="NEE13" s="102"/>
      <c r="NEF13" s="102"/>
      <c r="NEG13" s="102"/>
      <c r="NEH13" s="102"/>
      <c r="NEI13" s="102"/>
      <c r="NEJ13" s="102"/>
      <c r="NEK13" s="102"/>
      <c r="NEL13" s="102"/>
      <c r="NEM13" s="102"/>
      <c r="NEN13" s="102"/>
      <c r="NEO13" s="102"/>
      <c r="NEP13" s="102"/>
      <c r="NEQ13" s="102"/>
      <c r="NER13" s="102"/>
      <c r="NES13" s="102"/>
      <c r="NET13" s="102"/>
      <c r="NEU13" s="102"/>
      <c r="NEV13" s="102"/>
      <c r="NEW13" s="102"/>
      <c r="NEX13" s="102"/>
      <c r="NEY13" s="102"/>
      <c r="NEZ13" s="102"/>
      <c r="NFA13" s="102"/>
      <c r="NFB13" s="102"/>
      <c r="NFC13" s="102"/>
      <c r="NFD13" s="102"/>
      <c r="NFE13" s="102"/>
      <c r="NFF13" s="102"/>
      <c r="NFG13" s="102"/>
      <c r="NFH13" s="102"/>
      <c r="NFI13" s="102"/>
      <c r="NFJ13" s="102"/>
      <c r="NFK13" s="102"/>
      <c r="NFL13" s="102"/>
      <c r="NFM13" s="102"/>
      <c r="NFN13" s="102"/>
      <c r="NFO13" s="102"/>
      <c r="NFP13" s="102"/>
      <c r="NFQ13" s="102"/>
      <c r="NFR13" s="102"/>
      <c r="NFS13" s="102"/>
      <c r="NFT13" s="102"/>
      <c r="NFU13" s="102"/>
      <c r="NFV13" s="102"/>
      <c r="NFW13" s="102"/>
      <c r="NFX13" s="102"/>
      <c r="NFY13" s="102"/>
      <c r="NFZ13" s="102"/>
      <c r="NGA13" s="102"/>
      <c r="NGB13" s="102"/>
      <c r="NGC13" s="102"/>
      <c r="NGD13" s="102"/>
      <c r="NGE13" s="102"/>
      <c r="NGF13" s="102"/>
      <c r="NGG13" s="102"/>
      <c r="NGH13" s="102"/>
      <c r="NGI13" s="102"/>
      <c r="NGJ13" s="102"/>
      <c r="NGK13" s="102"/>
      <c r="NGL13" s="102"/>
      <c r="NGM13" s="102"/>
      <c r="NGN13" s="102"/>
      <c r="NGO13" s="102"/>
      <c r="NGP13" s="102"/>
      <c r="NGQ13" s="102"/>
      <c r="NGR13" s="102"/>
      <c r="NGS13" s="102"/>
      <c r="NGT13" s="102"/>
      <c r="NGU13" s="102"/>
      <c r="NGV13" s="102"/>
      <c r="NGW13" s="102"/>
      <c r="NGX13" s="102"/>
      <c r="NGY13" s="102"/>
      <c r="NGZ13" s="102"/>
      <c r="NHA13" s="102"/>
      <c r="NHB13" s="102"/>
      <c r="NHC13" s="102"/>
      <c r="NHD13" s="102"/>
      <c r="NHE13" s="102"/>
      <c r="NHF13" s="102"/>
      <c r="NHG13" s="102"/>
      <c r="NHH13" s="102"/>
      <c r="NHI13" s="102"/>
      <c r="NHJ13" s="102"/>
      <c r="NHK13" s="102"/>
      <c r="NHL13" s="102"/>
      <c r="NHM13" s="102"/>
      <c r="NHN13" s="102"/>
      <c r="NHO13" s="102"/>
      <c r="NHP13" s="102"/>
      <c r="NHQ13" s="102"/>
      <c r="NHR13" s="102"/>
      <c r="NHS13" s="102"/>
      <c r="NHT13" s="102"/>
      <c r="NHU13" s="102"/>
      <c r="NHV13" s="102"/>
      <c r="NHW13" s="102"/>
      <c r="NHX13" s="102"/>
      <c r="NHY13" s="102"/>
      <c r="NHZ13" s="102"/>
      <c r="NIA13" s="102"/>
      <c r="NIB13" s="102"/>
      <c r="NIC13" s="102"/>
      <c r="NID13" s="102"/>
      <c r="NIE13" s="102"/>
      <c r="NIF13" s="102"/>
      <c r="NIG13" s="102"/>
      <c r="NIH13" s="102"/>
      <c r="NII13" s="102"/>
      <c r="NIJ13" s="102"/>
      <c r="NIK13" s="102"/>
      <c r="NIL13" s="102"/>
      <c r="NIM13" s="102"/>
      <c r="NIN13" s="102"/>
      <c r="NIO13" s="102"/>
      <c r="NIP13" s="102"/>
      <c r="NIQ13" s="102"/>
      <c r="NIR13" s="102"/>
      <c r="NIS13" s="102"/>
      <c r="NIT13" s="102"/>
      <c r="NIU13" s="102"/>
      <c r="NIV13" s="102"/>
      <c r="NIW13" s="102"/>
      <c r="NIX13" s="102"/>
      <c r="NIY13" s="102"/>
      <c r="NIZ13" s="102"/>
      <c r="NJA13" s="102"/>
      <c r="NJB13" s="102"/>
      <c r="NJC13" s="102"/>
      <c r="NJD13" s="102"/>
      <c r="NJE13" s="102"/>
      <c r="NJF13" s="102"/>
      <c r="NJG13" s="102"/>
      <c r="NJH13" s="102"/>
      <c r="NJI13" s="102"/>
      <c r="NJJ13" s="102"/>
      <c r="NJK13" s="102"/>
      <c r="NJL13" s="102"/>
      <c r="NJM13" s="102"/>
      <c r="NJN13" s="102"/>
      <c r="NJO13" s="102"/>
      <c r="NJP13" s="102"/>
      <c r="NJQ13" s="102"/>
      <c r="NJR13" s="102"/>
      <c r="NJS13" s="102"/>
      <c r="NJT13" s="102"/>
      <c r="NJU13" s="102"/>
      <c r="NJV13" s="102"/>
      <c r="NJW13" s="102"/>
      <c r="NJX13" s="102"/>
      <c r="NJY13" s="102"/>
      <c r="NJZ13" s="102"/>
      <c r="NKA13" s="102"/>
      <c r="NKB13" s="102"/>
      <c r="NKC13" s="102"/>
      <c r="NKD13" s="102"/>
      <c r="NKE13" s="102"/>
      <c r="NKF13" s="102"/>
      <c r="NKG13" s="102"/>
      <c r="NKH13" s="102"/>
      <c r="NKI13" s="102"/>
      <c r="NKJ13" s="102"/>
      <c r="NKK13" s="102"/>
      <c r="NKL13" s="102"/>
      <c r="NKM13" s="102"/>
      <c r="NKN13" s="102"/>
      <c r="NKO13" s="102"/>
      <c r="NKP13" s="102"/>
      <c r="NKQ13" s="102"/>
      <c r="NKR13" s="102"/>
      <c r="NKS13" s="102"/>
      <c r="NKT13" s="102"/>
      <c r="NKU13" s="102"/>
      <c r="NKV13" s="102"/>
      <c r="NKW13" s="102"/>
      <c r="NKX13" s="102"/>
      <c r="NKY13" s="102"/>
      <c r="NKZ13" s="102"/>
      <c r="NLA13" s="102"/>
      <c r="NLB13" s="102"/>
      <c r="NLC13" s="102"/>
      <c r="NLD13" s="102"/>
      <c r="NLE13" s="102"/>
      <c r="NLF13" s="102"/>
      <c r="NLG13" s="102"/>
      <c r="NLH13" s="102"/>
      <c r="NLI13" s="102"/>
      <c r="NLJ13" s="102"/>
      <c r="NLK13" s="102"/>
      <c r="NLL13" s="102"/>
      <c r="NLM13" s="102"/>
      <c r="NLN13" s="102"/>
      <c r="NLO13" s="102"/>
      <c r="NLP13" s="102"/>
      <c r="NLQ13" s="102"/>
      <c r="NLR13" s="102"/>
      <c r="NLS13" s="102"/>
      <c r="NLT13" s="102"/>
      <c r="NLU13" s="102"/>
      <c r="NLV13" s="102"/>
      <c r="NLW13" s="102"/>
      <c r="NLX13" s="102"/>
      <c r="NLY13" s="102"/>
      <c r="NLZ13" s="102"/>
      <c r="NMA13" s="102"/>
      <c r="NMB13" s="102"/>
      <c r="NMC13" s="102"/>
      <c r="NMD13" s="102"/>
      <c r="NME13" s="102"/>
      <c r="NMF13" s="102"/>
      <c r="NMG13" s="102"/>
      <c r="NMH13" s="102"/>
      <c r="NMI13" s="102"/>
      <c r="NMJ13" s="102"/>
      <c r="NMK13" s="102"/>
      <c r="NML13" s="102"/>
      <c r="NMM13" s="102"/>
      <c r="NMN13" s="102"/>
      <c r="NMO13" s="102"/>
      <c r="NMP13" s="102"/>
      <c r="NMQ13" s="102"/>
      <c r="NMR13" s="102"/>
      <c r="NMS13" s="102"/>
      <c r="NMT13" s="102"/>
      <c r="NMU13" s="102"/>
      <c r="NMV13" s="102"/>
      <c r="NMW13" s="102"/>
      <c r="NMX13" s="102"/>
      <c r="NMY13" s="102"/>
      <c r="NMZ13" s="102"/>
      <c r="NNA13" s="102"/>
      <c r="NNB13" s="102"/>
      <c r="NNC13" s="102"/>
      <c r="NND13" s="102"/>
      <c r="NNE13" s="102"/>
      <c r="NNF13" s="102"/>
      <c r="NNG13" s="102"/>
      <c r="NNH13" s="102"/>
      <c r="NNI13" s="102"/>
      <c r="NNJ13" s="102"/>
      <c r="NNK13" s="102"/>
      <c r="NNL13" s="102"/>
      <c r="NNM13" s="102"/>
      <c r="NNN13" s="102"/>
      <c r="NNO13" s="102"/>
      <c r="NNP13" s="102"/>
      <c r="NNQ13" s="102"/>
      <c r="NNR13" s="102"/>
      <c r="NNS13" s="102"/>
      <c r="NNT13" s="102"/>
      <c r="NNU13" s="102"/>
      <c r="NNV13" s="102"/>
      <c r="NNW13" s="102"/>
      <c r="NNX13" s="102"/>
      <c r="NNY13" s="102"/>
      <c r="NNZ13" s="102"/>
      <c r="NOA13" s="102"/>
      <c r="NOB13" s="102"/>
      <c r="NOC13" s="102"/>
      <c r="NOD13" s="102"/>
      <c r="NOE13" s="102"/>
      <c r="NOF13" s="102"/>
      <c r="NOG13" s="102"/>
      <c r="NOH13" s="102"/>
      <c r="NOI13" s="102"/>
      <c r="NOJ13" s="102"/>
      <c r="NOK13" s="102"/>
      <c r="NOL13" s="102"/>
      <c r="NOM13" s="102"/>
      <c r="NON13" s="102"/>
      <c r="NOO13" s="102"/>
      <c r="NOP13" s="102"/>
      <c r="NOQ13" s="102"/>
      <c r="NOR13" s="102"/>
      <c r="NOS13" s="102"/>
      <c r="NOT13" s="102"/>
      <c r="NOU13" s="102"/>
      <c r="NOV13" s="102"/>
      <c r="NOW13" s="102"/>
      <c r="NOX13" s="102"/>
      <c r="NOY13" s="102"/>
      <c r="NOZ13" s="102"/>
      <c r="NPA13" s="102"/>
      <c r="NPB13" s="102"/>
      <c r="NPC13" s="102"/>
      <c r="NPD13" s="102"/>
      <c r="NPE13" s="102"/>
      <c r="NPF13" s="102"/>
      <c r="NPG13" s="102"/>
      <c r="NPH13" s="102"/>
      <c r="NPI13" s="102"/>
      <c r="NPJ13" s="102"/>
      <c r="NPK13" s="102"/>
      <c r="NPL13" s="102"/>
      <c r="NPM13" s="102"/>
      <c r="NPN13" s="102"/>
      <c r="NPO13" s="102"/>
      <c r="NPP13" s="102"/>
      <c r="NPQ13" s="102"/>
      <c r="NPR13" s="102"/>
      <c r="NPS13" s="102"/>
      <c r="NPT13" s="102"/>
      <c r="NPU13" s="102"/>
      <c r="NPV13" s="102"/>
      <c r="NPW13" s="102"/>
      <c r="NPX13" s="102"/>
      <c r="NPY13" s="102"/>
      <c r="NPZ13" s="102"/>
      <c r="NQA13" s="102"/>
      <c r="NQB13" s="102"/>
      <c r="NQC13" s="102"/>
      <c r="NQD13" s="102"/>
      <c r="NQE13" s="102"/>
      <c r="NQF13" s="102"/>
      <c r="NQG13" s="102"/>
      <c r="NQH13" s="102"/>
      <c r="NQI13" s="102"/>
      <c r="NQJ13" s="102"/>
      <c r="NQK13" s="102"/>
      <c r="NQL13" s="102"/>
      <c r="NQM13" s="102"/>
      <c r="NQN13" s="102"/>
      <c r="NQO13" s="102"/>
      <c r="NQP13" s="102"/>
      <c r="NQQ13" s="102"/>
      <c r="NQR13" s="102"/>
      <c r="NQS13" s="102"/>
      <c r="NQT13" s="102"/>
      <c r="NQU13" s="102"/>
      <c r="NQV13" s="102"/>
      <c r="NQW13" s="102"/>
      <c r="NQX13" s="102"/>
      <c r="NQY13" s="102"/>
      <c r="NQZ13" s="102"/>
      <c r="NRA13" s="102"/>
      <c r="NRB13" s="102"/>
      <c r="NRC13" s="102"/>
      <c r="NRD13" s="102"/>
      <c r="NRE13" s="102"/>
      <c r="NRF13" s="102"/>
      <c r="NRG13" s="102"/>
      <c r="NRH13" s="102"/>
      <c r="NRI13" s="102"/>
      <c r="NRJ13" s="102"/>
      <c r="NRK13" s="102"/>
      <c r="NRL13" s="102"/>
      <c r="NRM13" s="102"/>
      <c r="NRN13" s="102"/>
      <c r="NRO13" s="102"/>
      <c r="NRP13" s="102"/>
      <c r="NRQ13" s="102"/>
      <c r="NRR13" s="102"/>
      <c r="NRS13" s="102"/>
      <c r="NRT13" s="102"/>
      <c r="NRU13" s="102"/>
      <c r="NRV13" s="102"/>
      <c r="NRW13" s="102"/>
      <c r="NRX13" s="102"/>
      <c r="NRY13" s="102"/>
      <c r="NRZ13" s="102"/>
      <c r="NSA13" s="102"/>
      <c r="NSB13" s="102"/>
      <c r="NSC13" s="102"/>
      <c r="NSD13" s="102"/>
      <c r="NSE13" s="102"/>
      <c r="NSF13" s="102"/>
      <c r="NSG13" s="102"/>
      <c r="NSH13" s="102"/>
      <c r="NSI13" s="102"/>
      <c r="NSJ13" s="102"/>
      <c r="NSK13" s="102"/>
      <c r="NSL13" s="102"/>
      <c r="NSM13" s="102"/>
      <c r="NSN13" s="102"/>
      <c r="NSO13" s="102"/>
      <c r="NSP13" s="102"/>
      <c r="NSQ13" s="102"/>
      <c r="NSR13" s="102"/>
      <c r="NSS13" s="102"/>
      <c r="NST13" s="102"/>
      <c r="NSU13" s="102"/>
      <c r="NSV13" s="102"/>
      <c r="NSW13" s="102"/>
      <c r="NSX13" s="102"/>
      <c r="NSY13" s="102"/>
      <c r="NSZ13" s="102"/>
      <c r="NTA13" s="102"/>
      <c r="NTB13" s="102"/>
      <c r="NTC13" s="102"/>
      <c r="NTD13" s="102"/>
      <c r="NTE13" s="102"/>
      <c r="NTF13" s="102"/>
      <c r="NTG13" s="102"/>
      <c r="NTH13" s="102"/>
      <c r="NTI13" s="102"/>
      <c r="NTJ13" s="102"/>
      <c r="NTK13" s="102"/>
      <c r="NTL13" s="102"/>
      <c r="NTM13" s="102"/>
      <c r="NTN13" s="102"/>
      <c r="NTO13" s="102"/>
      <c r="NTP13" s="102"/>
      <c r="NTQ13" s="102"/>
      <c r="NTR13" s="102"/>
      <c r="NTS13" s="102"/>
      <c r="NTT13" s="102"/>
      <c r="NTU13" s="102"/>
      <c r="NTV13" s="102"/>
      <c r="NTW13" s="102"/>
      <c r="NTX13" s="102"/>
      <c r="NTY13" s="102"/>
      <c r="NTZ13" s="102"/>
      <c r="NUA13" s="102"/>
      <c r="NUB13" s="102"/>
      <c r="NUC13" s="102"/>
      <c r="NUD13" s="102"/>
      <c r="NUE13" s="102"/>
      <c r="NUF13" s="102"/>
      <c r="NUG13" s="102"/>
      <c r="NUH13" s="102"/>
      <c r="NUI13" s="102"/>
      <c r="NUJ13" s="102"/>
      <c r="NUK13" s="102"/>
      <c r="NUL13" s="102"/>
      <c r="NUM13" s="102"/>
      <c r="NUN13" s="102"/>
      <c r="NUO13" s="102"/>
      <c r="NUP13" s="102"/>
      <c r="NUQ13" s="102"/>
      <c r="NUR13" s="102"/>
      <c r="NUS13" s="102"/>
      <c r="NUT13" s="102"/>
      <c r="NUU13" s="102"/>
      <c r="NUV13" s="102"/>
      <c r="NUW13" s="102"/>
      <c r="NUX13" s="102"/>
      <c r="NUY13" s="102"/>
      <c r="NUZ13" s="102"/>
      <c r="NVA13" s="102"/>
      <c r="NVB13" s="102"/>
      <c r="NVC13" s="102"/>
      <c r="NVD13" s="102"/>
      <c r="NVE13" s="102"/>
      <c r="NVF13" s="102"/>
      <c r="NVG13" s="102"/>
      <c r="NVH13" s="102"/>
      <c r="NVI13" s="102"/>
      <c r="NVJ13" s="102"/>
      <c r="NVK13" s="102"/>
      <c r="NVL13" s="102"/>
      <c r="NVM13" s="102"/>
      <c r="NVN13" s="102"/>
      <c r="NVO13" s="102"/>
      <c r="NVP13" s="102"/>
      <c r="NVQ13" s="102"/>
      <c r="NVR13" s="102"/>
      <c r="NVS13" s="102"/>
      <c r="NVT13" s="102"/>
      <c r="NVU13" s="102"/>
      <c r="NVV13" s="102"/>
      <c r="NVW13" s="102"/>
      <c r="NVX13" s="102"/>
      <c r="NVY13" s="102"/>
      <c r="NVZ13" s="102"/>
      <c r="NWA13" s="102"/>
      <c r="NWB13" s="102"/>
      <c r="NWC13" s="102"/>
      <c r="NWD13" s="102"/>
      <c r="NWE13" s="102"/>
      <c r="NWF13" s="102"/>
      <c r="NWG13" s="102"/>
      <c r="NWH13" s="102"/>
      <c r="NWI13" s="102"/>
      <c r="NWJ13" s="102"/>
      <c r="NWK13" s="102"/>
      <c r="NWL13" s="102"/>
      <c r="NWM13" s="102"/>
      <c r="NWN13" s="102"/>
      <c r="NWO13" s="102"/>
      <c r="NWP13" s="102"/>
      <c r="NWQ13" s="102"/>
      <c r="NWR13" s="102"/>
      <c r="NWS13" s="102"/>
      <c r="NWT13" s="102"/>
      <c r="NWU13" s="102"/>
      <c r="NWV13" s="102"/>
      <c r="NWW13" s="102"/>
      <c r="NWX13" s="102"/>
      <c r="NWY13" s="102"/>
      <c r="NWZ13" s="102"/>
      <c r="NXA13" s="102"/>
      <c r="NXB13" s="102"/>
      <c r="NXC13" s="102"/>
      <c r="NXD13" s="102"/>
      <c r="NXE13" s="102"/>
      <c r="NXF13" s="102"/>
      <c r="NXG13" s="102"/>
      <c r="NXH13" s="102"/>
      <c r="NXI13" s="102"/>
      <c r="NXJ13" s="102"/>
      <c r="NXK13" s="102"/>
      <c r="NXL13" s="102"/>
      <c r="NXM13" s="102"/>
      <c r="NXN13" s="102"/>
      <c r="NXO13" s="102"/>
      <c r="NXP13" s="102"/>
      <c r="NXQ13" s="102"/>
      <c r="NXR13" s="102"/>
      <c r="NXS13" s="102"/>
      <c r="NXT13" s="102"/>
      <c r="NXU13" s="102"/>
      <c r="NXV13" s="102"/>
      <c r="NXW13" s="102"/>
      <c r="NXX13" s="102"/>
      <c r="NXY13" s="102"/>
      <c r="NXZ13" s="102"/>
      <c r="NYA13" s="102"/>
      <c r="NYB13" s="102"/>
      <c r="NYC13" s="102"/>
      <c r="NYD13" s="102"/>
      <c r="NYE13" s="102"/>
      <c r="NYF13" s="102"/>
      <c r="NYG13" s="102"/>
      <c r="NYH13" s="102"/>
      <c r="NYI13" s="102"/>
      <c r="NYJ13" s="102"/>
      <c r="NYK13" s="102"/>
      <c r="NYL13" s="102"/>
      <c r="NYM13" s="102"/>
      <c r="NYN13" s="102"/>
      <c r="NYO13" s="102"/>
      <c r="NYP13" s="102"/>
      <c r="NYQ13" s="102"/>
      <c r="NYR13" s="102"/>
      <c r="NYS13" s="102"/>
      <c r="NYT13" s="102"/>
      <c r="NYU13" s="102"/>
      <c r="NYV13" s="102"/>
      <c r="NYW13" s="102"/>
      <c r="NYX13" s="102"/>
      <c r="NYY13" s="102"/>
      <c r="NYZ13" s="102"/>
      <c r="NZA13" s="102"/>
      <c r="NZB13" s="102"/>
      <c r="NZC13" s="102"/>
      <c r="NZD13" s="102"/>
      <c r="NZE13" s="102"/>
      <c r="NZF13" s="102"/>
      <c r="NZG13" s="102"/>
      <c r="NZH13" s="102"/>
      <c r="NZI13" s="102"/>
      <c r="NZJ13" s="102"/>
      <c r="NZK13" s="102"/>
      <c r="NZL13" s="102"/>
      <c r="NZM13" s="102"/>
      <c r="NZN13" s="102"/>
      <c r="NZO13" s="102"/>
      <c r="NZP13" s="102"/>
      <c r="NZQ13" s="102"/>
      <c r="NZR13" s="102"/>
      <c r="NZS13" s="102"/>
      <c r="NZT13" s="102"/>
      <c r="NZU13" s="102"/>
      <c r="NZV13" s="102"/>
      <c r="NZW13" s="102"/>
      <c r="NZX13" s="102"/>
      <c r="NZY13" s="102"/>
      <c r="NZZ13" s="102"/>
      <c r="OAA13" s="102"/>
      <c r="OAB13" s="102"/>
      <c r="OAC13" s="102"/>
      <c r="OAD13" s="102"/>
      <c r="OAE13" s="102"/>
      <c r="OAF13" s="102"/>
      <c r="OAG13" s="102"/>
      <c r="OAH13" s="102"/>
      <c r="OAI13" s="102"/>
      <c r="OAJ13" s="102"/>
      <c r="OAK13" s="102"/>
      <c r="OAL13" s="102"/>
      <c r="OAM13" s="102"/>
      <c r="OAN13" s="102"/>
      <c r="OAO13" s="102"/>
      <c r="OAP13" s="102"/>
      <c r="OAQ13" s="102"/>
      <c r="OAR13" s="102"/>
      <c r="OAS13" s="102"/>
      <c r="OAT13" s="102"/>
      <c r="OAU13" s="102"/>
      <c r="OAV13" s="102"/>
      <c r="OAW13" s="102"/>
      <c r="OAX13" s="102"/>
      <c r="OAY13" s="102"/>
      <c r="OAZ13" s="102"/>
      <c r="OBA13" s="102"/>
      <c r="OBB13" s="102"/>
      <c r="OBC13" s="102"/>
      <c r="OBD13" s="102"/>
      <c r="OBE13" s="102"/>
      <c r="OBF13" s="102"/>
      <c r="OBG13" s="102"/>
      <c r="OBH13" s="102"/>
      <c r="OBI13" s="102"/>
      <c r="OBJ13" s="102"/>
      <c r="OBK13" s="102"/>
      <c r="OBL13" s="102"/>
      <c r="OBM13" s="102"/>
      <c r="OBN13" s="102"/>
      <c r="OBO13" s="102"/>
      <c r="OBP13" s="102"/>
      <c r="OBQ13" s="102"/>
      <c r="OBR13" s="102"/>
      <c r="OBS13" s="102"/>
      <c r="OBT13" s="102"/>
      <c r="OBU13" s="102"/>
      <c r="OBV13" s="102"/>
      <c r="OBW13" s="102"/>
      <c r="OBX13" s="102"/>
      <c r="OBY13" s="102"/>
      <c r="OBZ13" s="102"/>
      <c r="OCA13" s="102"/>
      <c r="OCB13" s="102"/>
      <c r="OCC13" s="102"/>
      <c r="OCD13" s="102"/>
      <c r="OCE13" s="102"/>
      <c r="OCF13" s="102"/>
      <c r="OCG13" s="102"/>
      <c r="OCH13" s="102"/>
      <c r="OCI13" s="102"/>
      <c r="OCJ13" s="102"/>
      <c r="OCK13" s="102"/>
      <c r="OCL13" s="102"/>
      <c r="OCM13" s="102"/>
      <c r="OCN13" s="102"/>
      <c r="OCO13" s="102"/>
      <c r="OCP13" s="102"/>
      <c r="OCQ13" s="102"/>
      <c r="OCR13" s="102"/>
      <c r="OCS13" s="102"/>
      <c r="OCT13" s="102"/>
      <c r="OCU13" s="102"/>
      <c r="OCV13" s="102"/>
      <c r="OCW13" s="102"/>
      <c r="OCX13" s="102"/>
      <c r="OCY13" s="102"/>
      <c r="OCZ13" s="102"/>
      <c r="ODA13" s="102"/>
      <c r="ODB13" s="102"/>
      <c r="ODC13" s="102"/>
      <c r="ODD13" s="102"/>
      <c r="ODE13" s="102"/>
      <c r="ODF13" s="102"/>
      <c r="ODG13" s="102"/>
      <c r="ODH13" s="102"/>
      <c r="ODI13" s="102"/>
      <c r="ODJ13" s="102"/>
      <c r="ODK13" s="102"/>
      <c r="ODL13" s="102"/>
      <c r="ODM13" s="102"/>
      <c r="ODN13" s="102"/>
      <c r="ODO13" s="102"/>
      <c r="ODP13" s="102"/>
      <c r="ODQ13" s="102"/>
      <c r="ODR13" s="102"/>
      <c r="ODS13" s="102"/>
      <c r="ODT13" s="102"/>
      <c r="ODU13" s="102"/>
      <c r="ODV13" s="102"/>
      <c r="ODW13" s="102"/>
      <c r="ODX13" s="102"/>
      <c r="ODY13" s="102"/>
      <c r="ODZ13" s="102"/>
      <c r="OEA13" s="102"/>
      <c r="OEB13" s="102"/>
      <c r="OEC13" s="102"/>
      <c r="OED13" s="102"/>
      <c r="OEE13" s="102"/>
      <c r="OEF13" s="102"/>
      <c r="OEG13" s="102"/>
      <c r="OEH13" s="102"/>
      <c r="OEI13" s="102"/>
      <c r="OEJ13" s="102"/>
      <c r="OEK13" s="102"/>
      <c r="OEL13" s="102"/>
      <c r="OEM13" s="102"/>
      <c r="OEN13" s="102"/>
      <c r="OEO13" s="102"/>
      <c r="OEP13" s="102"/>
      <c r="OEQ13" s="102"/>
      <c r="OER13" s="102"/>
      <c r="OES13" s="102"/>
      <c r="OET13" s="102"/>
      <c r="OEU13" s="102"/>
      <c r="OEV13" s="102"/>
      <c r="OEW13" s="102"/>
      <c r="OEX13" s="102"/>
      <c r="OEY13" s="102"/>
      <c r="OEZ13" s="102"/>
      <c r="OFA13" s="102"/>
      <c r="OFB13" s="102"/>
      <c r="OFC13" s="102"/>
      <c r="OFD13" s="102"/>
      <c r="OFE13" s="102"/>
      <c r="OFF13" s="102"/>
      <c r="OFG13" s="102"/>
      <c r="OFH13" s="102"/>
      <c r="OFI13" s="102"/>
      <c r="OFJ13" s="102"/>
      <c r="OFK13" s="102"/>
      <c r="OFL13" s="102"/>
      <c r="OFM13" s="102"/>
      <c r="OFN13" s="102"/>
      <c r="OFO13" s="102"/>
      <c r="OFP13" s="102"/>
      <c r="OFQ13" s="102"/>
      <c r="OFR13" s="102"/>
      <c r="OFS13" s="102"/>
      <c r="OFT13" s="102"/>
      <c r="OFU13" s="102"/>
      <c r="OFV13" s="102"/>
      <c r="OFW13" s="102"/>
      <c r="OFX13" s="102"/>
      <c r="OFY13" s="102"/>
      <c r="OFZ13" s="102"/>
      <c r="OGA13" s="102"/>
      <c r="OGB13" s="102"/>
      <c r="OGC13" s="102"/>
      <c r="OGD13" s="102"/>
      <c r="OGE13" s="102"/>
      <c r="OGF13" s="102"/>
      <c r="OGG13" s="102"/>
      <c r="OGH13" s="102"/>
      <c r="OGI13" s="102"/>
      <c r="OGJ13" s="102"/>
      <c r="OGK13" s="102"/>
      <c r="OGL13" s="102"/>
      <c r="OGM13" s="102"/>
      <c r="OGN13" s="102"/>
      <c r="OGO13" s="102"/>
      <c r="OGP13" s="102"/>
      <c r="OGQ13" s="102"/>
      <c r="OGR13" s="102"/>
      <c r="OGS13" s="102"/>
      <c r="OGT13" s="102"/>
      <c r="OGU13" s="102"/>
      <c r="OGV13" s="102"/>
      <c r="OGW13" s="102"/>
      <c r="OGX13" s="102"/>
      <c r="OGY13" s="102"/>
      <c r="OGZ13" s="102"/>
      <c r="OHA13" s="102"/>
      <c r="OHB13" s="102"/>
      <c r="OHC13" s="102"/>
      <c r="OHD13" s="102"/>
      <c r="OHE13" s="102"/>
      <c r="OHF13" s="102"/>
      <c r="OHG13" s="102"/>
      <c r="OHH13" s="102"/>
      <c r="OHI13" s="102"/>
      <c r="OHJ13" s="102"/>
      <c r="OHK13" s="102"/>
      <c r="OHL13" s="102"/>
      <c r="OHM13" s="102"/>
      <c r="OHN13" s="102"/>
      <c r="OHO13" s="102"/>
      <c r="OHP13" s="102"/>
      <c r="OHQ13" s="102"/>
      <c r="OHR13" s="102"/>
      <c r="OHS13" s="102"/>
      <c r="OHT13" s="102"/>
      <c r="OHU13" s="102"/>
      <c r="OHV13" s="102"/>
      <c r="OHW13" s="102"/>
      <c r="OHX13" s="102"/>
      <c r="OHY13" s="102"/>
      <c r="OHZ13" s="102"/>
      <c r="OIA13" s="102"/>
      <c r="OIB13" s="102"/>
      <c r="OIC13" s="102"/>
      <c r="OID13" s="102"/>
      <c r="OIE13" s="102"/>
      <c r="OIF13" s="102"/>
      <c r="OIG13" s="102"/>
      <c r="OIH13" s="102"/>
      <c r="OII13" s="102"/>
      <c r="OIJ13" s="102"/>
      <c r="OIK13" s="102"/>
      <c r="OIL13" s="102"/>
      <c r="OIM13" s="102"/>
      <c r="OIN13" s="102"/>
      <c r="OIO13" s="102"/>
      <c r="OIP13" s="102"/>
      <c r="OIQ13" s="102"/>
      <c r="OIR13" s="102"/>
      <c r="OIS13" s="102"/>
      <c r="OIT13" s="102"/>
      <c r="OIU13" s="102"/>
      <c r="OIV13" s="102"/>
      <c r="OIW13" s="102"/>
      <c r="OIX13" s="102"/>
      <c r="OIY13" s="102"/>
      <c r="OIZ13" s="102"/>
      <c r="OJA13" s="102"/>
      <c r="OJB13" s="102"/>
      <c r="OJC13" s="102"/>
      <c r="OJD13" s="102"/>
      <c r="OJE13" s="102"/>
      <c r="OJF13" s="102"/>
      <c r="OJG13" s="102"/>
      <c r="OJH13" s="102"/>
      <c r="OJI13" s="102"/>
      <c r="OJJ13" s="102"/>
      <c r="OJK13" s="102"/>
      <c r="OJL13" s="102"/>
      <c r="OJM13" s="102"/>
      <c r="OJN13" s="102"/>
      <c r="OJO13" s="102"/>
      <c r="OJP13" s="102"/>
      <c r="OJQ13" s="102"/>
      <c r="OJR13" s="102"/>
      <c r="OJS13" s="102"/>
      <c r="OJT13" s="102"/>
      <c r="OJU13" s="102"/>
      <c r="OJV13" s="102"/>
      <c r="OJW13" s="102"/>
      <c r="OJX13" s="102"/>
      <c r="OJY13" s="102"/>
      <c r="OJZ13" s="102"/>
      <c r="OKA13" s="102"/>
      <c r="OKB13" s="102"/>
      <c r="OKC13" s="102"/>
      <c r="OKD13" s="102"/>
      <c r="OKE13" s="102"/>
      <c r="OKF13" s="102"/>
      <c r="OKG13" s="102"/>
      <c r="OKH13" s="102"/>
      <c r="OKI13" s="102"/>
      <c r="OKJ13" s="102"/>
      <c r="OKK13" s="102"/>
      <c r="OKL13" s="102"/>
      <c r="OKM13" s="102"/>
      <c r="OKN13" s="102"/>
      <c r="OKO13" s="102"/>
      <c r="OKP13" s="102"/>
      <c r="OKQ13" s="102"/>
      <c r="OKR13" s="102"/>
      <c r="OKS13" s="102"/>
      <c r="OKT13" s="102"/>
      <c r="OKU13" s="102"/>
      <c r="OKV13" s="102"/>
      <c r="OKW13" s="102"/>
      <c r="OKX13" s="102"/>
      <c r="OKY13" s="102"/>
      <c r="OKZ13" s="102"/>
      <c r="OLA13" s="102"/>
      <c r="OLB13" s="102"/>
      <c r="OLC13" s="102"/>
      <c r="OLD13" s="102"/>
      <c r="OLE13" s="102"/>
      <c r="OLF13" s="102"/>
      <c r="OLG13" s="102"/>
      <c r="OLH13" s="102"/>
      <c r="OLI13" s="102"/>
      <c r="OLJ13" s="102"/>
      <c r="OLK13" s="102"/>
      <c r="OLL13" s="102"/>
      <c r="OLM13" s="102"/>
      <c r="OLN13" s="102"/>
      <c r="OLO13" s="102"/>
      <c r="OLP13" s="102"/>
      <c r="OLQ13" s="102"/>
      <c r="OLR13" s="102"/>
      <c r="OLS13" s="102"/>
      <c r="OLT13" s="102"/>
      <c r="OLU13" s="102"/>
      <c r="OLV13" s="102"/>
      <c r="OLW13" s="102"/>
      <c r="OLX13" s="102"/>
      <c r="OLY13" s="102"/>
      <c r="OLZ13" s="102"/>
      <c r="OMA13" s="102"/>
      <c r="OMB13" s="102"/>
      <c r="OMC13" s="102"/>
      <c r="OMD13" s="102"/>
      <c r="OME13" s="102"/>
      <c r="OMF13" s="102"/>
      <c r="OMG13" s="102"/>
      <c r="OMH13" s="102"/>
      <c r="OMI13" s="102"/>
      <c r="OMJ13" s="102"/>
      <c r="OMK13" s="102"/>
      <c r="OML13" s="102"/>
      <c r="OMM13" s="102"/>
      <c r="OMN13" s="102"/>
      <c r="OMO13" s="102"/>
      <c r="OMP13" s="102"/>
      <c r="OMQ13" s="102"/>
      <c r="OMR13" s="102"/>
      <c r="OMS13" s="102"/>
      <c r="OMT13" s="102"/>
      <c r="OMU13" s="102"/>
      <c r="OMV13" s="102"/>
      <c r="OMW13" s="102"/>
      <c r="OMX13" s="102"/>
      <c r="OMY13" s="102"/>
      <c r="OMZ13" s="102"/>
      <c r="ONA13" s="102"/>
      <c r="ONB13" s="102"/>
      <c r="ONC13" s="102"/>
      <c r="OND13" s="102"/>
      <c r="ONE13" s="102"/>
      <c r="ONF13" s="102"/>
      <c r="ONG13" s="102"/>
      <c r="ONH13" s="102"/>
      <c r="ONI13" s="102"/>
      <c r="ONJ13" s="102"/>
      <c r="ONK13" s="102"/>
      <c r="ONL13" s="102"/>
      <c r="ONM13" s="102"/>
      <c r="ONN13" s="102"/>
      <c r="ONO13" s="102"/>
      <c r="ONP13" s="102"/>
      <c r="ONQ13" s="102"/>
      <c r="ONR13" s="102"/>
      <c r="ONS13" s="102"/>
      <c r="ONT13" s="102"/>
      <c r="ONU13" s="102"/>
      <c r="ONV13" s="102"/>
      <c r="ONW13" s="102"/>
      <c r="ONX13" s="102"/>
      <c r="ONY13" s="102"/>
      <c r="ONZ13" s="102"/>
      <c r="OOA13" s="102"/>
      <c r="OOB13" s="102"/>
      <c r="OOC13" s="102"/>
      <c r="OOD13" s="102"/>
      <c r="OOE13" s="102"/>
      <c r="OOF13" s="102"/>
      <c r="OOG13" s="102"/>
      <c r="OOH13" s="102"/>
      <c r="OOI13" s="102"/>
      <c r="OOJ13" s="102"/>
      <c r="OOK13" s="102"/>
      <c r="OOL13" s="102"/>
      <c r="OOM13" s="102"/>
      <c r="OON13" s="102"/>
      <c r="OOO13" s="102"/>
      <c r="OOP13" s="102"/>
      <c r="OOQ13" s="102"/>
      <c r="OOR13" s="102"/>
      <c r="OOS13" s="102"/>
      <c r="OOT13" s="102"/>
      <c r="OOU13" s="102"/>
      <c r="OOV13" s="102"/>
      <c r="OOW13" s="102"/>
      <c r="OOX13" s="102"/>
      <c r="OOY13" s="102"/>
      <c r="OOZ13" s="102"/>
      <c r="OPA13" s="102"/>
      <c r="OPB13" s="102"/>
      <c r="OPC13" s="102"/>
      <c r="OPD13" s="102"/>
      <c r="OPE13" s="102"/>
      <c r="OPF13" s="102"/>
      <c r="OPG13" s="102"/>
      <c r="OPH13" s="102"/>
      <c r="OPI13" s="102"/>
      <c r="OPJ13" s="102"/>
      <c r="OPK13" s="102"/>
      <c r="OPL13" s="102"/>
      <c r="OPM13" s="102"/>
      <c r="OPN13" s="102"/>
      <c r="OPO13" s="102"/>
      <c r="OPP13" s="102"/>
      <c r="OPQ13" s="102"/>
      <c r="OPR13" s="102"/>
      <c r="OPS13" s="102"/>
      <c r="OPT13" s="102"/>
      <c r="OPU13" s="102"/>
      <c r="OPV13" s="102"/>
      <c r="OPW13" s="102"/>
      <c r="OPX13" s="102"/>
      <c r="OPY13" s="102"/>
      <c r="OPZ13" s="102"/>
      <c r="OQA13" s="102"/>
      <c r="OQB13" s="102"/>
      <c r="OQC13" s="102"/>
      <c r="OQD13" s="102"/>
      <c r="OQE13" s="102"/>
      <c r="OQF13" s="102"/>
      <c r="OQG13" s="102"/>
      <c r="OQH13" s="102"/>
      <c r="OQI13" s="102"/>
      <c r="OQJ13" s="102"/>
      <c r="OQK13" s="102"/>
      <c r="OQL13" s="102"/>
      <c r="OQM13" s="102"/>
      <c r="OQN13" s="102"/>
      <c r="OQO13" s="102"/>
      <c r="OQP13" s="102"/>
      <c r="OQQ13" s="102"/>
      <c r="OQR13" s="102"/>
      <c r="OQS13" s="102"/>
      <c r="OQT13" s="102"/>
      <c r="OQU13" s="102"/>
      <c r="OQV13" s="102"/>
      <c r="OQW13" s="102"/>
      <c r="OQX13" s="102"/>
      <c r="OQY13" s="102"/>
      <c r="OQZ13" s="102"/>
      <c r="ORA13" s="102"/>
      <c r="ORB13" s="102"/>
      <c r="ORC13" s="102"/>
      <c r="ORD13" s="102"/>
      <c r="ORE13" s="102"/>
      <c r="ORF13" s="102"/>
      <c r="ORG13" s="102"/>
      <c r="ORH13" s="102"/>
      <c r="ORI13" s="102"/>
      <c r="ORJ13" s="102"/>
      <c r="ORK13" s="102"/>
      <c r="ORL13" s="102"/>
      <c r="ORM13" s="102"/>
      <c r="ORN13" s="102"/>
      <c r="ORO13" s="102"/>
      <c r="ORP13" s="102"/>
      <c r="ORQ13" s="102"/>
      <c r="ORR13" s="102"/>
      <c r="ORS13" s="102"/>
      <c r="ORT13" s="102"/>
      <c r="ORU13" s="102"/>
      <c r="ORV13" s="102"/>
      <c r="ORW13" s="102"/>
      <c r="ORX13" s="102"/>
      <c r="ORY13" s="102"/>
      <c r="ORZ13" s="102"/>
      <c r="OSA13" s="102"/>
      <c r="OSB13" s="102"/>
      <c r="OSC13" s="102"/>
      <c r="OSD13" s="102"/>
      <c r="OSE13" s="102"/>
      <c r="OSF13" s="102"/>
      <c r="OSG13" s="102"/>
      <c r="OSH13" s="102"/>
      <c r="OSI13" s="102"/>
      <c r="OSJ13" s="102"/>
      <c r="OSK13" s="102"/>
      <c r="OSL13" s="102"/>
      <c r="OSM13" s="102"/>
      <c r="OSN13" s="102"/>
      <c r="OSO13" s="102"/>
      <c r="OSP13" s="102"/>
      <c r="OSQ13" s="102"/>
      <c r="OSR13" s="102"/>
      <c r="OSS13" s="102"/>
      <c r="OST13" s="102"/>
      <c r="OSU13" s="102"/>
      <c r="OSV13" s="102"/>
      <c r="OSW13" s="102"/>
      <c r="OSX13" s="102"/>
      <c r="OSY13" s="102"/>
      <c r="OSZ13" s="102"/>
      <c r="OTA13" s="102"/>
      <c r="OTB13" s="102"/>
      <c r="OTC13" s="102"/>
      <c r="OTD13" s="102"/>
      <c r="OTE13" s="102"/>
      <c r="OTF13" s="102"/>
      <c r="OTG13" s="102"/>
      <c r="OTH13" s="102"/>
      <c r="OTI13" s="102"/>
      <c r="OTJ13" s="102"/>
      <c r="OTK13" s="102"/>
      <c r="OTL13" s="102"/>
      <c r="OTM13" s="102"/>
      <c r="OTN13" s="102"/>
      <c r="OTO13" s="102"/>
      <c r="OTP13" s="102"/>
      <c r="OTQ13" s="102"/>
      <c r="OTR13" s="102"/>
      <c r="OTS13" s="102"/>
      <c r="OTT13" s="102"/>
      <c r="OTU13" s="102"/>
      <c r="OTV13" s="102"/>
      <c r="OTW13" s="102"/>
      <c r="OTX13" s="102"/>
      <c r="OTY13" s="102"/>
      <c r="OTZ13" s="102"/>
      <c r="OUA13" s="102"/>
      <c r="OUB13" s="102"/>
      <c r="OUC13" s="102"/>
      <c r="OUD13" s="102"/>
      <c r="OUE13" s="102"/>
      <c r="OUF13" s="102"/>
      <c r="OUG13" s="102"/>
      <c r="OUH13" s="102"/>
      <c r="OUI13" s="102"/>
      <c r="OUJ13" s="102"/>
      <c r="OUK13" s="102"/>
      <c r="OUL13" s="102"/>
      <c r="OUM13" s="102"/>
      <c r="OUN13" s="102"/>
      <c r="OUO13" s="102"/>
      <c r="OUP13" s="102"/>
      <c r="OUQ13" s="102"/>
      <c r="OUR13" s="102"/>
      <c r="OUS13" s="102"/>
      <c r="OUT13" s="102"/>
      <c r="OUU13" s="102"/>
      <c r="OUV13" s="102"/>
      <c r="OUW13" s="102"/>
      <c r="OUX13" s="102"/>
      <c r="OUY13" s="102"/>
      <c r="OUZ13" s="102"/>
      <c r="OVA13" s="102"/>
      <c r="OVB13" s="102"/>
      <c r="OVC13" s="102"/>
      <c r="OVD13" s="102"/>
      <c r="OVE13" s="102"/>
      <c r="OVF13" s="102"/>
      <c r="OVG13" s="102"/>
      <c r="OVH13" s="102"/>
      <c r="OVI13" s="102"/>
      <c r="OVJ13" s="102"/>
      <c r="OVK13" s="102"/>
      <c r="OVL13" s="102"/>
      <c r="OVM13" s="102"/>
      <c r="OVN13" s="102"/>
      <c r="OVO13" s="102"/>
      <c r="OVP13" s="102"/>
      <c r="OVQ13" s="102"/>
      <c r="OVR13" s="102"/>
      <c r="OVS13" s="102"/>
      <c r="OVT13" s="102"/>
      <c r="OVU13" s="102"/>
      <c r="OVV13" s="102"/>
      <c r="OVW13" s="102"/>
      <c r="OVX13" s="102"/>
      <c r="OVY13" s="102"/>
      <c r="OVZ13" s="102"/>
      <c r="OWA13" s="102"/>
      <c r="OWB13" s="102"/>
      <c r="OWC13" s="102"/>
      <c r="OWD13" s="102"/>
      <c r="OWE13" s="102"/>
      <c r="OWF13" s="102"/>
      <c r="OWG13" s="102"/>
      <c r="OWH13" s="102"/>
      <c r="OWI13" s="102"/>
      <c r="OWJ13" s="102"/>
      <c r="OWK13" s="102"/>
      <c r="OWL13" s="102"/>
      <c r="OWM13" s="102"/>
      <c r="OWN13" s="102"/>
      <c r="OWO13" s="102"/>
      <c r="OWP13" s="102"/>
      <c r="OWQ13" s="102"/>
      <c r="OWR13" s="102"/>
      <c r="OWS13" s="102"/>
      <c r="OWT13" s="102"/>
      <c r="OWU13" s="102"/>
      <c r="OWV13" s="102"/>
      <c r="OWW13" s="102"/>
      <c r="OWX13" s="102"/>
      <c r="OWY13" s="102"/>
      <c r="OWZ13" s="102"/>
      <c r="OXA13" s="102"/>
      <c r="OXB13" s="102"/>
      <c r="OXC13" s="102"/>
      <c r="OXD13" s="102"/>
      <c r="OXE13" s="102"/>
      <c r="OXF13" s="102"/>
      <c r="OXG13" s="102"/>
      <c r="OXH13" s="102"/>
      <c r="OXI13" s="102"/>
      <c r="OXJ13" s="102"/>
      <c r="OXK13" s="102"/>
      <c r="OXL13" s="102"/>
      <c r="OXM13" s="102"/>
      <c r="OXN13" s="102"/>
      <c r="OXO13" s="102"/>
      <c r="OXP13" s="102"/>
      <c r="OXQ13" s="102"/>
      <c r="OXR13" s="102"/>
      <c r="OXS13" s="102"/>
      <c r="OXT13" s="102"/>
      <c r="OXU13" s="102"/>
      <c r="OXV13" s="102"/>
      <c r="OXW13" s="102"/>
      <c r="OXX13" s="102"/>
      <c r="OXY13" s="102"/>
      <c r="OXZ13" s="102"/>
      <c r="OYA13" s="102"/>
      <c r="OYB13" s="102"/>
      <c r="OYC13" s="102"/>
      <c r="OYD13" s="102"/>
      <c r="OYE13" s="102"/>
      <c r="OYF13" s="102"/>
      <c r="OYG13" s="102"/>
      <c r="OYH13" s="102"/>
      <c r="OYI13" s="102"/>
      <c r="OYJ13" s="102"/>
      <c r="OYK13" s="102"/>
      <c r="OYL13" s="102"/>
      <c r="OYM13" s="102"/>
      <c r="OYN13" s="102"/>
      <c r="OYO13" s="102"/>
      <c r="OYP13" s="102"/>
      <c r="OYQ13" s="102"/>
      <c r="OYR13" s="102"/>
      <c r="OYS13" s="102"/>
      <c r="OYT13" s="102"/>
      <c r="OYU13" s="102"/>
      <c r="OYV13" s="102"/>
      <c r="OYW13" s="102"/>
      <c r="OYX13" s="102"/>
      <c r="OYY13" s="102"/>
      <c r="OYZ13" s="102"/>
      <c r="OZA13" s="102"/>
      <c r="OZB13" s="102"/>
      <c r="OZC13" s="102"/>
      <c r="OZD13" s="102"/>
      <c r="OZE13" s="102"/>
      <c r="OZF13" s="102"/>
      <c r="OZG13" s="102"/>
      <c r="OZH13" s="102"/>
      <c r="OZI13" s="102"/>
      <c r="OZJ13" s="102"/>
      <c r="OZK13" s="102"/>
      <c r="OZL13" s="102"/>
      <c r="OZM13" s="102"/>
      <c r="OZN13" s="102"/>
      <c r="OZO13" s="102"/>
      <c r="OZP13" s="102"/>
      <c r="OZQ13" s="102"/>
      <c r="OZR13" s="102"/>
      <c r="OZS13" s="102"/>
      <c r="OZT13" s="102"/>
      <c r="OZU13" s="102"/>
      <c r="OZV13" s="102"/>
      <c r="OZW13" s="102"/>
      <c r="OZX13" s="102"/>
      <c r="OZY13" s="102"/>
      <c r="OZZ13" s="102"/>
      <c r="PAA13" s="102"/>
      <c r="PAB13" s="102"/>
      <c r="PAC13" s="102"/>
      <c r="PAD13" s="102"/>
      <c r="PAE13" s="102"/>
      <c r="PAF13" s="102"/>
      <c r="PAG13" s="102"/>
      <c r="PAH13" s="102"/>
      <c r="PAI13" s="102"/>
      <c r="PAJ13" s="102"/>
      <c r="PAK13" s="102"/>
      <c r="PAL13" s="102"/>
      <c r="PAM13" s="102"/>
      <c r="PAN13" s="102"/>
      <c r="PAO13" s="102"/>
      <c r="PAP13" s="102"/>
      <c r="PAQ13" s="102"/>
      <c r="PAR13" s="102"/>
      <c r="PAS13" s="102"/>
      <c r="PAT13" s="102"/>
      <c r="PAU13" s="102"/>
      <c r="PAV13" s="102"/>
      <c r="PAW13" s="102"/>
      <c r="PAX13" s="102"/>
      <c r="PAY13" s="102"/>
      <c r="PAZ13" s="102"/>
      <c r="PBA13" s="102"/>
      <c r="PBB13" s="102"/>
      <c r="PBC13" s="102"/>
      <c r="PBD13" s="102"/>
      <c r="PBE13" s="102"/>
      <c r="PBF13" s="102"/>
      <c r="PBG13" s="102"/>
      <c r="PBH13" s="102"/>
      <c r="PBI13" s="102"/>
      <c r="PBJ13" s="102"/>
      <c r="PBK13" s="102"/>
      <c r="PBL13" s="102"/>
      <c r="PBM13" s="102"/>
      <c r="PBN13" s="102"/>
      <c r="PBO13" s="102"/>
      <c r="PBP13" s="102"/>
      <c r="PBQ13" s="102"/>
      <c r="PBR13" s="102"/>
      <c r="PBS13" s="102"/>
      <c r="PBT13" s="102"/>
      <c r="PBU13" s="102"/>
      <c r="PBV13" s="102"/>
      <c r="PBW13" s="102"/>
      <c r="PBX13" s="102"/>
      <c r="PBY13" s="102"/>
      <c r="PBZ13" s="102"/>
      <c r="PCA13" s="102"/>
      <c r="PCB13" s="102"/>
      <c r="PCC13" s="102"/>
      <c r="PCD13" s="102"/>
      <c r="PCE13" s="102"/>
      <c r="PCF13" s="102"/>
      <c r="PCG13" s="102"/>
      <c r="PCH13" s="102"/>
      <c r="PCI13" s="102"/>
      <c r="PCJ13" s="102"/>
      <c r="PCK13" s="102"/>
      <c r="PCL13" s="102"/>
      <c r="PCM13" s="102"/>
      <c r="PCN13" s="102"/>
      <c r="PCO13" s="102"/>
      <c r="PCP13" s="102"/>
      <c r="PCQ13" s="102"/>
      <c r="PCR13" s="102"/>
      <c r="PCS13" s="102"/>
      <c r="PCT13" s="102"/>
      <c r="PCU13" s="102"/>
      <c r="PCV13" s="102"/>
      <c r="PCW13" s="102"/>
      <c r="PCX13" s="102"/>
      <c r="PCY13" s="102"/>
      <c r="PCZ13" s="102"/>
      <c r="PDA13" s="102"/>
      <c r="PDB13" s="102"/>
      <c r="PDC13" s="102"/>
      <c r="PDD13" s="102"/>
      <c r="PDE13" s="102"/>
      <c r="PDF13" s="102"/>
      <c r="PDG13" s="102"/>
      <c r="PDH13" s="102"/>
      <c r="PDI13" s="102"/>
      <c r="PDJ13" s="102"/>
      <c r="PDK13" s="102"/>
      <c r="PDL13" s="102"/>
      <c r="PDM13" s="102"/>
      <c r="PDN13" s="102"/>
      <c r="PDO13" s="102"/>
      <c r="PDP13" s="102"/>
      <c r="PDQ13" s="102"/>
      <c r="PDR13" s="102"/>
      <c r="PDS13" s="102"/>
      <c r="PDT13" s="102"/>
      <c r="PDU13" s="102"/>
      <c r="PDV13" s="102"/>
      <c r="PDW13" s="102"/>
      <c r="PDX13" s="102"/>
      <c r="PDY13" s="102"/>
      <c r="PDZ13" s="102"/>
      <c r="PEA13" s="102"/>
      <c r="PEB13" s="102"/>
      <c r="PEC13" s="102"/>
      <c r="PED13" s="102"/>
      <c r="PEE13" s="102"/>
      <c r="PEF13" s="102"/>
      <c r="PEG13" s="102"/>
      <c r="PEH13" s="102"/>
      <c r="PEI13" s="102"/>
      <c r="PEJ13" s="102"/>
      <c r="PEK13" s="102"/>
      <c r="PEL13" s="102"/>
      <c r="PEM13" s="102"/>
      <c r="PEN13" s="102"/>
      <c r="PEO13" s="102"/>
      <c r="PEP13" s="102"/>
      <c r="PEQ13" s="102"/>
      <c r="PER13" s="102"/>
      <c r="PES13" s="102"/>
      <c r="PET13" s="102"/>
      <c r="PEU13" s="102"/>
      <c r="PEV13" s="102"/>
      <c r="PEW13" s="102"/>
      <c r="PEX13" s="102"/>
      <c r="PEY13" s="102"/>
      <c r="PEZ13" s="102"/>
      <c r="PFA13" s="102"/>
      <c r="PFB13" s="102"/>
      <c r="PFC13" s="102"/>
      <c r="PFD13" s="102"/>
      <c r="PFE13" s="102"/>
      <c r="PFF13" s="102"/>
      <c r="PFG13" s="102"/>
      <c r="PFH13" s="102"/>
      <c r="PFI13" s="102"/>
      <c r="PFJ13" s="102"/>
      <c r="PFK13" s="102"/>
      <c r="PFL13" s="102"/>
      <c r="PFM13" s="102"/>
      <c r="PFN13" s="102"/>
      <c r="PFO13" s="102"/>
      <c r="PFP13" s="102"/>
      <c r="PFQ13" s="102"/>
      <c r="PFR13" s="102"/>
      <c r="PFS13" s="102"/>
      <c r="PFT13" s="102"/>
      <c r="PFU13" s="102"/>
      <c r="PFV13" s="102"/>
      <c r="PFW13" s="102"/>
      <c r="PFX13" s="102"/>
      <c r="PFY13" s="102"/>
      <c r="PFZ13" s="102"/>
      <c r="PGA13" s="102"/>
      <c r="PGB13" s="102"/>
      <c r="PGC13" s="102"/>
      <c r="PGD13" s="102"/>
      <c r="PGE13" s="102"/>
      <c r="PGF13" s="102"/>
      <c r="PGG13" s="102"/>
      <c r="PGH13" s="102"/>
      <c r="PGI13" s="102"/>
      <c r="PGJ13" s="102"/>
      <c r="PGK13" s="102"/>
      <c r="PGL13" s="102"/>
      <c r="PGM13" s="102"/>
      <c r="PGN13" s="102"/>
      <c r="PGO13" s="102"/>
      <c r="PGP13" s="102"/>
      <c r="PGQ13" s="102"/>
      <c r="PGR13" s="102"/>
      <c r="PGS13" s="102"/>
      <c r="PGT13" s="102"/>
      <c r="PGU13" s="102"/>
      <c r="PGV13" s="102"/>
      <c r="PGW13" s="102"/>
      <c r="PGX13" s="102"/>
      <c r="PGY13" s="102"/>
      <c r="PGZ13" s="102"/>
      <c r="PHA13" s="102"/>
      <c r="PHB13" s="102"/>
      <c r="PHC13" s="102"/>
      <c r="PHD13" s="102"/>
      <c r="PHE13" s="102"/>
      <c r="PHF13" s="102"/>
      <c r="PHG13" s="102"/>
      <c r="PHH13" s="102"/>
      <c r="PHI13" s="102"/>
      <c r="PHJ13" s="102"/>
      <c r="PHK13" s="102"/>
      <c r="PHL13" s="102"/>
      <c r="PHM13" s="102"/>
      <c r="PHN13" s="102"/>
      <c r="PHO13" s="102"/>
      <c r="PHP13" s="102"/>
      <c r="PHQ13" s="102"/>
      <c r="PHR13" s="102"/>
      <c r="PHS13" s="102"/>
      <c r="PHT13" s="102"/>
      <c r="PHU13" s="102"/>
      <c r="PHV13" s="102"/>
      <c r="PHW13" s="102"/>
      <c r="PHX13" s="102"/>
      <c r="PHY13" s="102"/>
      <c r="PHZ13" s="102"/>
      <c r="PIA13" s="102"/>
      <c r="PIB13" s="102"/>
      <c r="PIC13" s="102"/>
      <c r="PID13" s="102"/>
      <c r="PIE13" s="102"/>
      <c r="PIF13" s="102"/>
      <c r="PIG13" s="102"/>
      <c r="PIH13" s="102"/>
      <c r="PII13" s="102"/>
      <c r="PIJ13" s="102"/>
      <c r="PIK13" s="102"/>
      <c r="PIL13" s="102"/>
      <c r="PIM13" s="102"/>
      <c r="PIN13" s="102"/>
      <c r="PIO13" s="102"/>
      <c r="PIP13" s="102"/>
      <c r="PIQ13" s="102"/>
      <c r="PIR13" s="102"/>
      <c r="PIS13" s="102"/>
      <c r="PIT13" s="102"/>
      <c r="PIU13" s="102"/>
      <c r="PIV13" s="102"/>
      <c r="PIW13" s="102"/>
      <c r="PIX13" s="102"/>
      <c r="PIY13" s="102"/>
      <c r="PIZ13" s="102"/>
      <c r="PJA13" s="102"/>
      <c r="PJB13" s="102"/>
      <c r="PJC13" s="102"/>
      <c r="PJD13" s="102"/>
      <c r="PJE13" s="102"/>
      <c r="PJF13" s="102"/>
      <c r="PJG13" s="102"/>
      <c r="PJH13" s="102"/>
      <c r="PJI13" s="102"/>
      <c r="PJJ13" s="102"/>
      <c r="PJK13" s="102"/>
      <c r="PJL13" s="102"/>
      <c r="PJM13" s="102"/>
      <c r="PJN13" s="102"/>
      <c r="PJO13" s="102"/>
      <c r="PJP13" s="102"/>
      <c r="PJQ13" s="102"/>
      <c r="PJR13" s="102"/>
      <c r="PJS13" s="102"/>
      <c r="PJT13" s="102"/>
      <c r="PJU13" s="102"/>
      <c r="PJV13" s="102"/>
      <c r="PJW13" s="102"/>
      <c r="PJX13" s="102"/>
      <c r="PJY13" s="102"/>
      <c r="PJZ13" s="102"/>
      <c r="PKA13" s="102"/>
      <c r="PKB13" s="102"/>
      <c r="PKC13" s="102"/>
      <c r="PKD13" s="102"/>
      <c r="PKE13" s="102"/>
      <c r="PKF13" s="102"/>
      <c r="PKG13" s="102"/>
      <c r="PKH13" s="102"/>
      <c r="PKI13" s="102"/>
      <c r="PKJ13" s="102"/>
      <c r="PKK13" s="102"/>
      <c r="PKL13" s="102"/>
      <c r="PKM13" s="102"/>
      <c r="PKN13" s="102"/>
      <c r="PKO13" s="102"/>
      <c r="PKP13" s="102"/>
      <c r="PKQ13" s="102"/>
      <c r="PKR13" s="102"/>
      <c r="PKS13" s="102"/>
      <c r="PKT13" s="102"/>
      <c r="PKU13" s="102"/>
      <c r="PKV13" s="102"/>
      <c r="PKW13" s="102"/>
      <c r="PKX13" s="102"/>
      <c r="PKY13" s="102"/>
      <c r="PKZ13" s="102"/>
      <c r="PLA13" s="102"/>
      <c r="PLB13" s="102"/>
      <c r="PLC13" s="102"/>
      <c r="PLD13" s="102"/>
      <c r="PLE13" s="102"/>
      <c r="PLF13" s="102"/>
      <c r="PLG13" s="102"/>
      <c r="PLH13" s="102"/>
      <c r="PLI13" s="102"/>
      <c r="PLJ13" s="102"/>
      <c r="PLK13" s="102"/>
      <c r="PLL13" s="102"/>
      <c r="PLM13" s="102"/>
      <c r="PLN13" s="102"/>
      <c r="PLO13" s="102"/>
      <c r="PLP13" s="102"/>
      <c r="PLQ13" s="102"/>
      <c r="PLR13" s="102"/>
      <c r="PLS13" s="102"/>
      <c r="PLT13" s="102"/>
      <c r="PLU13" s="102"/>
      <c r="PLV13" s="102"/>
      <c r="PLW13" s="102"/>
      <c r="PLX13" s="102"/>
      <c r="PLY13" s="102"/>
      <c r="PLZ13" s="102"/>
      <c r="PMA13" s="102"/>
      <c r="PMB13" s="102"/>
      <c r="PMC13" s="102"/>
      <c r="PMD13" s="102"/>
      <c r="PME13" s="102"/>
      <c r="PMF13" s="102"/>
      <c r="PMG13" s="102"/>
      <c r="PMH13" s="102"/>
      <c r="PMI13" s="102"/>
      <c r="PMJ13" s="102"/>
      <c r="PMK13" s="102"/>
      <c r="PML13" s="102"/>
      <c r="PMM13" s="102"/>
      <c r="PMN13" s="102"/>
      <c r="PMO13" s="102"/>
      <c r="PMP13" s="102"/>
      <c r="PMQ13" s="102"/>
      <c r="PMR13" s="102"/>
      <c r="PMS13" s="102"/>
      <c r="PMT13" s="102"/>
      <c r="PMU13" s="102"/>
      <c r="PMV13" s="102"/>
      <c r="PMW13" s="102"/>
      <c r="PMX13" s="102"/>
      <c r="PMY13" s="102"/>
      <c r="PMZ13" s="102"/>
      <c r="PNA13" s="102"/>
      <c r="PNB13" s="102"/>
      <c r="PNC13" s="102"/>
      <c r="PND13" s="102"/>
      <c r="PNE13" s="102"/>
      <c r="PNF13" s="102"/>
      <c r="PNG13" s="102"/>
      <c r="PNH13" s="102"/>
      <c r="PNI13" s="102"/>
      <c r="PNJ13" s="102"/>
      <c r="PNK13" s="102"/>
      <c r="PNL13" s="102"/>
      <c r="PNM13" s="102"/>
      <c r="PNN13" s="102"/>
      <c r="PNO13" s="102"/>
      <c r="PNP13" s="102"/>
      <c r="PNQ13" s="102"/>
      <c r="PNR13" s="102"/>
      <c r="PNS13" s="102"/>
      <c r="PNT13" s="102"/>
      <c r="PNU13" s="102"/>
      <c r="PNV13" s="102"/>
      <c r="PNW13" s="102"/>
      <c r="PNX13" s="102"/>
      <c r="PNY13" s="102"/>
      <c r="PNZ13" s="102"/>
      <c r="POA13" s="102"/>
      <c r="POB13" s="102"/>
      <c r="POC13" s="102"/>
      <c r="POD13" s="102"/>
      <c r="POE13" s="102"/>
      <c r="POF13" s="102"/>
      <c r="POG13" s="102"/>
      <c r="POH13" s="102"/>
      <c r="POI13" s="102"/>
      <c r="POJ13" s="102"/>
      <c r="POK13" s="102"/>
      <c r="POL13" s="102"/>
      <c r="POM13" s="102"/>
      <c r="PON13" s="102"/>
      <c r="POO13" s="102"/>
      <c r="POP13" s="102"/>
      <c r="POQ13" s="102"/>
      <c r="POR13" s="102"/>
      <c r="POS13" s="102"/>
      <c r="POT13" s="102"/>
      <c r="POU13" s="102"/>
      <c r="POV13" s="102"/>
      <c r="POW13" s="102"/>
      <c r="POX13" s="102"/>
      <c r="POY13" s="102"/>
      <c r="POZ13" s="102"/>
      <c r="PPA13" s="102"/>
      <c r="PPB13" s="102"/>
      <c r="PPC13" s="102"/>
      <c r="PPD13" s="102"/>
      <c r="PPE13" s="102"/>
      <c r="PPF13" s="102"/>
      <c r="PPG13" s="102"/>
      <c r="PPH13" s="102"/>
      <c r="PPI13" s="102"/>
      <c r="PPJ13" s="102"/>
      <c r="PPK13" s="102"/>
      <c r="PPL13" s="102"/>
      <c r="PPM13" s="102"/>
      <c r="PPN13" s="102"/>
      <c r="PPO13" s="102"/>
      <c r="PPP13" s="102"/>
      <c r="PPQ13" s="102"/>
      <c r="PPR13" s="102"/>
      <c r="PPS13" s="102"/>
      <c r="PPT13" s="102"/>
      <c r="PPU13" s="102"/>
      <c r="PPV13" s="102"/>
      <c r="PPW13" s="102"/>
      <c r="PPX13" s="102"/>
      <c r="PPY13" s="102"/>
      <c r="PPZ13" s="102"/>
      <c r="PQA13" s="102"/>
      <c r="PQB13" s="102"/>
      <c r="PQC13" s="102"/>
      <c r="PQD13" s="102"/>
      <c r="PQE13" s="102"/>
      <c r="PQF13" s="102"/>
      <c r="PQG13" s="102"/>
      <c r="PQH13" s="102"/>
      <c r="PQI13" s="102"/>
      <c r="PQJ13" s="102"/>
      <c r="PQK13" s="102"/>
      <c r="PQL13" s="102"/>
      <c r="PQM13" s="102"/>
      <c r="PQN13" s="102"/>
      <c r="PQO13" s="102"/>
      <c r="PQP13" s="102"/>
      <c r="PQQ13" s="102"/>
      <c r="PQR13" s="102"/>
      <c r="PQS13" s="102"/>
      <c r="PQT13" s="102"/>
      <c r="PQU13" s="102"/>
      <c r="PQV13" s="102"/>
      <c r="PQW13" s="102"/>
      <c r="PQX13" s="102"/>
      <c r="PQY13" s="102"/>
      <c r="PQZ13" s="102"/>
      <c r="PRA13" s="102"/>
      <c r="PRB13" s="102"/>
      <c r="PRC13" s="102"/>
      <c r="PRD13" s="102"/>
      <c r="PRE13" s="102"/>
      <c r="PRF13" s="102"/>
      <c r="PRG13" s="102"/>
      <c r="PRH13" s="102"/>
      <c r="PRI13" s="102"/>
      <c r="PRJ13" s="102"/>
      <c r="PRK13" s="102"/>
      <c r="PRL13" s="102"/>
      <c r="PRM13" s="102"/>
      <c r="PRN13" s="102"/>
      <c r="PRO13" s="102"/>
      <c r="PRP13" s="102"/>
      <c r="PRQ13" s="102"/>
      <c r="PRR13" s="102"/>
      <c r="PRS13" s="102"/>
      <c r="PRT13" s="102"/>
      <c r="PRU13" s="102"/>
      <c r="PRV13" s="102"/>
      <c r="PRW13" s="102"/>
      <c r="PRX13" s="102"/>
      <c r="PRY13" s="102"/>
      <c r="PRZ13" s="102"/>
      <c r="PSA13" s="102"/>
      <c r="PSB13" s="102"/>
      <c r="PSC13" s="102"/>
      <c r="PSD13" s="102"/>
      <c r="PSE13" s="102"/>
      <c r="PSF13" s="102"/>
      <c r="PSG13" s="102"/>
      <c r="PSH13" s="102"/>
      <c r="PSI13" s="102"/>
      <c r="PSJ13" s="102"/>
      <c r="PSK13" s="102"/>
      <c r="PSL13" s="102"/>
      <c r="PSM13" s="102"/>
      <c r="PSN13" s="102"/>
      <c r="PSO13" s="102"/>
      <c r="PSP13" s="102"/>
      <c r="PSQ13" s="102"/>
      <c r="PSR13" s="102"/>
      <c r="PSS13" s="102"/>
      <c r="PST13" s="102"/>
      <c r="PSU13" s="102"/>
      <c r="PSV13" s="102"/>
      <c r="PSW13" s="102"/>
      <c r="PSX13" s="102"/>
      <c r="PSY13" s="102"/>
      <c r="PSZ13" s="102"/>
      <c r="PTA13" s="102"/>
      <c r="PTB13" s="102"/>
      <c r="PTC13" s="102"/>
      <c r="PTD13" s="102"/>
      <c r="PTE13" s="102"/>
      <c r="PTF13" s="102"/>
      <c r="PTG13" s="102"/>
      <c r="PTH13" s="102"/>
      <c r="PTI13" s="102"/>
      <c r="PTJ13" s="102"/>
      <c r="PTK13" s="102"/>
      <c r="PTL13" s="102"/>
      <c r="PTM13" s="102"/>
      <c r="PTN13" s="102"/>
      <c r="PTO13" s="102"/>
      <c r="PTP13" s="102"/>
      <c r="PTQ13" s="102"/>
      <c r="PTR13" s="102"/>
      <c r="PTS13" s="102"/>
      <c r="PTT13" s="102"/>
      <c r="PTU13" s="102"/>
      <c r="PTV13" s="102"/>
      <c r="PTW13" s="102"/>
      <c r="PTX13" s="102"/>
      <c r="PTY13" s="102"/>
      <c r="PTZ13" s="102"/>
      <c r="PUA13" s="102"/>
      <c r="PUB13" s="102"/>
      <c r="PUC13" s="102"/>
      <c r="PUD13" s="102"/>
      <c r="PUE13" s="102"/>
      <c r="PUF13" s="102"/>
      <c r="PUG13" s="102"/>
      <c r="PUH13" s="102"/>
      <c r="PUI13" s="102"/>
      <c r="PUJ13" s="102"/>
      <c r="PUK13" s="102"/>
      <c r="PUL13" s="102"/>
      <c r="PUM13" s="102"/>
      <c r="PUN13" s="102"/>
      <c r="PUO13" s="102"/>
      <c r="PUP13" s="102"/>
      <c r="PUQ13" s="102"/>
      <c r="PUR13" s="102"/>
      <c r="PUS13" s="102"/>
      <c r="PUT13" s="102"/>
      <c r="PUU13" s="102"/>
      <c r="PUV13" s="102"/>
      <c r="PUW13" s="102"/>
      <c r="PUX13" s="102"/>
      <c r="PUY13" s="102"/>
      <c r="PUZ13" s="102"/>
      <c r="PVA13" s="102"/>
      <c r="PVB13" s="102"/>
      <c r="PVC13" s="102"/>
      <c r="PVD13" s="102"/>
      <c r="PVE13" s="102"/>
      <c r="PVF13" s="102"/>
      <c r="PVG13" s="102"/>
      <c r="PVH13" s="102"/>
      <c r="PVI13" s="102"/>
      <c r="PVJ13" s="102"/>
      <c r="PVK13" s="102"/>
      <c r="PVL13" s="102"/>
      <c r="PVM13" s="102"/>
      <c r="PVN13" s="102"/>
      <c r="PVO13" s="102"/>
      <c r="PVP13" s="102"/>
      <c r="PVQ13" s="102"/>
      <c r="PVR13" s="102"/>
      <c r="PVS13" s="102"/>
      <c r="PVT13" s="102"/>
      <c r="PVU13" s="102"/>
      <c r="PVV13" s="102"/>
      <c r="PVW13" s="102"/>
      <c r="PVX13" s="102"/>
      <c r="PVY13" s="102"/>
      <c r="PVZ13" s="102"/>
      <c r="PWA13" s="102"/>
      <c r="PWB13" s="102"/>
      <c r="PWC13" s="102"/>
      <c r="PWD13" s="102"/>
      <c r="PWE13" s="102"/>
      <c r="PWF13" s="102"/>
      <c r="PWG13" s="102"/>
      <c r="PWH13" s="102"/>
      <c r="PWI13" s="102"/>
      <c r="PWJ13" s="102"/>
      <c r="PWK13" s="102"/>
      <c r="PWL13" s="102"/>
      <c r="PWM13" s="102"/>
      <c r="PWN13" s="102"/>
      <c r="PWO13" s="102"/>
      <c r="PWP13" s="102"/>
      <c r="PWQ13" s="102"/>
      <c r="PWR13" s="102"/>
      <c r="PWS13" s="102"/>
      <c r="PWT13" s="102"/>
      <c r="PWU13" s="102"/>
      <c r="PWV13" s="102"/>
      <c r="PWW13" s="102"/>
      <c r="PWX13" s="102"/>
      <c r="PWY13" s="102"/>
      <c r="PWZ13" s="102"/>
      <c r="PXA13" s="102"/>
      <c r="PXB13" s="102"/>
      <c r="PXC13" s="102"/>
      <c r="PXD13" s="102"/>
      <c r="PXE13" s="102"/>
      <c r="PXF13" s="102"/>
      <c r="PXG13" s="102"/>
      <c r="PXH13" s="102"/>
      <c r="PXI13" s="102"/>
      <c r="PXJ13" s="102"/>
      <c r="PXK13" s="102"/>
      <c r="PXL13" s="102"/>
      <c r="PXM13" s="102"/>
      <c r="PXN13" s="102"/>
      <c r="PXO13" s="102"/>
      <c r="PXP13" s="102"/>
      <c r="PXQ13" s="102"/>
      <c r="PXR13" s="102"/>
      <c r="PXS13" s="102"/>
      <c r="PXT13" s="102"/>
      <c r="PXU13" s="102"/>
      <c r="PXV13" s="102"/>
      <c r="PXW13" s="102"/>
      <c r="PXX13" s="102"/>
      <c r="PXY13" s="102"/>
      <c r="PXZ13" s="102"/>
      <c r="PYA13" s="102"/>
      <c r="PYB13" s="102"/>
      <c r="PYC13" s="102"/>
      <c r="PYD13" s="102"/>
      <c r="PYE13" s="102"/>
      <c r="PYF13" s="102"/>
      <c r="PYG13" s="102"/>
      <c r="PYH13" s="102"/>
      <c r="PYI13" s="102"/>
      <c r="PYJ13" s="102"/>
      <c r="PYK13" s="102"/>
      <c r="PYL13" s="102"/>
      <c r="PYM13" s="102"/>
      <c r="PYN13" s="102"/>
      <c r="PYO13" s="102"/>
      <c r="PYP13" s="102"/>
      <c r="PYQ13" s="102"/>
      <c r="PYR13" s="102"/>
      <c r="PYS13" s="102"/>
      <c r="PYT13" s="102"/>
      <c r="PYU13" s="102"/>
      <c r="PYV13" s="102"/>
      <c r="PYW13" s="102"/>
      <c r="PYX13" s="102"/>
      <c r="PYY13" s="102"/>
      <c r="PYZ13" s="102"/>
      <c r="PZA13" s="102"/>
      <c r="PZB13" s="102"/>
      <c r="PZC13" s="102"/>
      <c r="PZD13" s="102"/>
      <c r="PZE13" s="102"/>
      <c r="PZF13" s="102"/>
      <c r="PZG13" s="102"/>
      <c r="PZH13" s="102"/>
      <c r="PZI13" s="102"/>
      <c r="PZJ13" s="102"/>
      <c r="PZK13" s="102"/>
      <c r="PZL13" s="102"/>
      <c r="PZM13" s="102"/>
      <c r="PZN13" s="102"/>
      <c r="PZO13" s="102"/>
      <c r="PZP13" s="102"/>
      <c r="PZQ13" s="102"/>
      <c r="PZR13" s="102"/>
      <c r="PZS13" s="102"/>
      <c r="PZT13" s="102"/>
      <c r="PZU13" s="102"/>
      <c r="PZV13" s="102"/>
      <c r="PZW13" s="102"/>
      <c r="PZX13" s="102"/>
      <c r="PZY13" s="102"/>
      <c r="PZZ13" s="102"/>
      <c r="QAA13" s="102"/>
      <c r="QAB13" s="102"/>
      <c r="QAC13" s="102"/>
      <c r="QAD13" s="102"/>
      <c r="QAE13" s="102"/>
      <c r="QAF13" s="102"/>
      <c r="QAG13" s="102"/>
      <c r="QAH13" s="102"/>
      <c r="QAI13" s="102"/>
      <c r="QAJ13" s="102"/>
      <c r="QAK13" s="102"/>
      <c r="QAL13" s="102"/>
      <c r="QAM13" s="102"/>
      <c r="QAN13" s="102"/>
      <c r="QAO13" s="102"/>
      <c r="QAP13" s="102"/>
      <c r="QAQ13" s="102"/>
      <c r="QAR13" s="102"/>
      <c r="QAS13" s="102"/>
      <c r="QAT13" s="102"/>
      <c r="QAU13" s="102"/>
      <c r="QAV13" s="102"/>
      <c r="QAW13" s="102"/>
      <c r="QAX13" s="102"/>
      <c r="QAY13" s="102"/>
      <c r="QAZ13" s="102"/>
      <c r="QBA13" s="102"/>
      <c r="QBB13" s="102"/>
      <c r="QBC13" s="102"/>
      <c r="QBD13" s="102"/>
      <c r="QBE13" s="102"/>
      <c r="QBF13" s="102"/>
      <c r="QBG13" s="102"/>
      <c r="QBH13" s="102"/>
      <c r="QBI13" s="102"/>
      <c r="QBJ13" s="102"/>
      <c r="QBK13" s="102"/>
      <c r="QBL13" s="102"/>
      <c r="QBM13" s="102"/>
      <c r="QBN13" s="102"/>
      <c r="QBO13" s="102"/>
      <c r="QBP13" s="102"/>
      <c r="QBQ13" s="102"/>
      <c r="QBR13" s="102"/>
      <c r="QBS13" s="102"/>
      <c r="QBT13" s="102"/>
      <c r="QBU13" s="102"/>
      <c r="QBV13" s="102"/>
      <c r="QBW13" s="102"/>
      <c r="QBX13" s="102"/>
      <c r="QBY13" s="102"/>
      <c r="QBZ13" s="102"/>
      <c r="QCA13" s="102"/>
      <c r="QCB13" s="102"/>
      <c r="QCC13" s="102"/>
      <c r="QCD13" s="102"/>
      <c r="QCE13" s="102"/>
      <c r="QCF13" s="102"/>
      <c r="QCG13" s="102"/>
      <c r="QCH13" s="102"/>
      <c r="QCI13" s="102"/>
      <c r="QCJ13" s="102"/>
      <c r="QCK13" s="102"/>
      <c r="QCL13" s="102"/>
      <c r="QCM13" s="102"/>
      <c r="QCN13" s="102"/>
      <c r="QCO13" s="102"/>
      <c r="QCP13" s="102"/>
      <c r="QCQ13" s="102"/>
      <c r="QCR13" s="102"/>
      <c r="QCS13" s="102"/>
      <c r="QCT13" s="102"/>
      <c r="QCU13" s="102"/>
      <c r="QCV13" s="102"/>
      <c r="QCW13" s="102"/>
      <c r="QCX13" s="102"/>
      <c r="QCY13" s="102"/>
      <c r="QCZ13" s="102"/>
      <c r="QDA13" s="102"/>
      <c r="QDB13" s="102"/>
      <c r="QDC13" s="102"/>
      <c r="QDD13" s="102"/>
      <c r="QDE13" s="102"/>
      <c r="QDF13" s="102"/>
      <c r="QDG13" s="102"/>
      <c r="QDH13" s="102"/>
      <c r="QDI13" s="102"/>
      <c r="QDJ13" s="102"/>
      <c r="QDK13" s="102"/>
      <c r="QDL13" s="102"/>
      <c r="QDM13" s="102"/>
      <c r="QDN13" s="102"/>
      <c r="QDO13" s="102"/>
      <c r="QDP13" s="102"/>
      <c r="QDQ13" s="102"/>
      <c r="QDR13" s="102"/>
      <c r="QDS13" s="102"/>
      <c r="QDT13" s="102"/>
      <c r="QDU13" s="102"/>
      <c r="QDV13" s="102"/>
      <c r="QDW13" s="102"/>
      <c r="QDX13" s="102"/>
      <c r="QDY13" s="102"/>
      <c r="QDZ13" s="102"/>
      <c r="QEA13" s="102"/>
      <c r="QEB13" s="102"/>
      <c r="QEC13" s="102"/>
      <c r="QED13" s="102"/>
      <c r="QEE13" s="102"/>
      <c r="QEF13" s="102"/>
      <c r="QEG13" s="102"/>
      <c r="QEH13" s="102"/>
      <c r="QEI13" s="102"/>
      <c r="QEJ13" s="102"/>
      <c r="QEK13" s="102"/>
      <c r="QEL13" s="102"/>
      <c r="QEM13" s="102"/>
      <c r="QEN13" s="102"/>
      <c r="QEO13" s="102"/>
      <c r="QEP13" s="102"/>
      <c r="QEQ13" s="102"/>
      <c r="QER13" s="102"/>
      <c r="QES13" s="102"/>
      <c r="QET13" s="102"/>
      <c r="QEU13" s="102"/>
      <c r="QEV13" s="102"/>
      <c r="QEW13" s="102"/>
      <c r="QEX13" s="102"/>
      <c r="QEY13" s="102"/>
      <c r="QEZ13" s="102"/>
      <c r="QFA13" s="102"/>
      <c r="QFB13" s="102"/>
      <c r="QFC13" s="102"/>
      <c r="QFD13" s="102"/>
      <c r="QFE13" s="102"/>
      <c r="QFF13" s="102"/>
      <c r="QFG13" s="102"/>
      <c r="QFH13" s="102"/>
      <c r="QFI13" s="102"/>
      <c r="QFJ13" s="102"/>
      <c r="QFK13" s="102"/>
      <c r="QFL13" s="102"/>
      <c r="QFM13" s="102"/>
      <c r="QFN13" s="102"/>
      <c r="QFO13" s="102"/>
      <c r="QFP13" s="102"/>
      <c r="QFQ13" s="102"/>
      <c r="QFR13" s="102"/>
      <c r="QFS13" s="102"/>
      <c r="QFT13" s="102"/>
      <c r="QFU13" s="102"/>
      <c r="QFV13" s="102"/>
      <c r="QFW13" s="102"/>
      <c r="QFX13" s="102"/>
      <c r="QFY13" s="102"/>
      <c r="QFZ13" s="102"/>
      <c r="QGA13" s="102"/>
      <c r="QGB13" s="102"/>
      <c r="QGC13" s="102"/>
      <c r="QGD13" s="102"/>
      <c r="QGE13" s="102"/>
      <c r="QGF13" s="102"/>
      <c r="QGG13" s="102"/>
      <c r="QGH13" s="102"/>
      <c r="QGI13" s="102"/>
      <c r="QGJ13" s="102"/>
      <c r="QGK13" s="102"/>
      <c r="QGL13" s="102"/>
      <c r="QGM13" s="102"/>
      <c r="QGN13" s="102"/>
      <c r="QGO13" s="102"/>
      <c r="QGP13" s="102"/>
      <c r="QGQ13" s="102"/>
      <c r="QGR13" s="102"/>
      <c r="QGS13" s="102"/>
      <c r="QGT13" s="102"/>
      <c r="QGU13" s="102"/>
      <c r="QGV13" s="102"/>
      <c r="QGW13" s="102"/>
      <c r="QGX13" s="102"/>
      <c r="QGY13" s="102"/>
      <c r="QGZ13" s="102"/>
      <c r="QHA13" s="102"/>
      <c r="QHB13" s="102"/>
      <c r="QHC13" s="102"/>
      <c r="QHD13" s="102"/>
      <c r="QHE13" s="102"/>
      <c r="QHF13" s="102"/>
      <c r="QHG13" s="102"/>
      <c r="QHH13" s="102"/>
      <c r="QHI13" s="102"/>
      <c r="QHJ13" s="102"/>
      <c r="QHK13" s="102"/>
      <c r="QHL13" s="102"/>
      <c r="QHM13" s="102"/>
      <c r="QHN13" s="102"/>
      <c r="QHO13" s="102"/>
      <c r="QHP13" s="102"/>
      <c r="QHQ13" s="102"/>
      <c r="QHR13" s="102"/>
      <c r="QHS13" s="102"/>
      <c r="QHT13" s="102"/>
      <c r="QHU13" s="102"/>
      <c r="QHV13" s="102"/>
      <c r="QHW13" s="102"/>
      <c r="QHX13" s="102"/>
      <c r="QHY13" s="102"/>
      <c r="QHZ13" s="102"/>
      <c r="QIA13" s="102"/>
      <c r="QIB13" s="102"/>
      <c r="QIC13" s="102"/>
      <c r="QID13" s="102"/>
      <c r="QIE13" s="102"/>
      <c r="QIF13" s="102"/>
      <c r="QIG13" s="102"/>
      <c r="QIH13" s="102"/>
      <c r="QII13" s="102"/>
      <c r="QIJ13" s="102"/>
      <c r="QIK13" s="102"/>
      <c r="QIL13" s="102"/>
      <c r="QIM13" s="102"/>
      <c r="QIN13" s="102"/>
      <c r="QIO13" s="102"/>
      <c r="QIP13" s="102"/>
      <c r="QIQ13" s="102"/>
      <c r="QIR13" s="102"/>
      <c r="QIS13" s="102"/>
      <c r="QIT13" s="102"/>
      <c r="QIU13" s="102"/>
      <c r="QIV13" s="102"/>
      <c r="QIW13" s="102"/>
      <c r="QIX13" s="102"/>
      <c r="QIY13" s="102"/>
      <c r="QIZ13" s="102"/>
      <c r="QJA13" s="102"/>
      <c r="QJB13" s="102"/>
      <c r="QJC13" s="102"/>
      <c r="QJD13" s="102"/>
      <c r="QJE13" s="102"/>
      <c r="QJF13" s="102"/>
      <c r="QJG13" s="102"/>
      <c r="QJH13" s="102"/>
      <c r="QJI13" s="102"/>
      <c r="QJJ13" s="102"/>
      <c r="QJK13" s="102"/>
      <c r="QJL13" s="102"/>
      <c r="QJM13" s="102"/>
      <c r="QJN13" s="102"/>
      <c r="QJO13" s="102"/>
      <c r="QJP13" s="102"/>
      <c r="QJQ13" s="102"/>
      <c r="QJR13" s="102"/>
      <c r="QJS13" s="102"/>
      <c r="QJT13" s="102"/>
      <c r="QJU13" s="102"/>
      <c r="QJV13" s="102"/>
      <c r="QJW13" s="102"/>
      <c r="QJX13" s="102"/>
      <c r="QJY13" s="102"/>
      <c r="QJZ13" s="102"/>
      <c r="QKA13" s="102"/>
      <c r="QKB13" s="102"/>
      <c r="QKC13" s="102"/>
      <c r="QKD13" s="102"/>
      <c r="QKE13" s="102"/>
      <c r="QKF13" s="102"/>
      <c r="QKG13" s="102"/>
      <c r="QKH13" s="102"/>
      <c r="QKI13" s="102"/>
      <c r="QKJ13" s="102"/>
      <c r="QKK13" s="102"/>
      <c r="QKL13" s="102"/>
      <c r="QKM13" s="102"/>
      <c r="QKN13" s="102"/>
      <c r="QKO13" s="102"/>
      <c r="QKP13" s="102"/>
      <c r="QKQ13" s="102"/>
      <c r="QKR13" s="102"/>
      <c r="QKS13" s="102"/>
      <c r="QKT13" s="102"/>
      <c r="QKU13" s="102"/>
      <c r="QKV13" s="102"/>
      <c r="QKW13" s="102"/>
      <c r="QKX13" s="102"/>
      <c r="QKY13" s="102"/>
      <c r="QKZ13" s="102"/>
      <c r="QLA13" s="102"/>
      <c r="QLB13" s="102"/>
      <c r="QLC13" s="102"/>
      <c r="QLD13" s="102"/>
      <c r="QLE13" s="102"/>
      <c r="QLF13" s="102"/>
      <c r="QLG13" s="102"/>
      <c r="QLH13" s="102"/>
      <c r="QLI13" s="102"/>
      <c r="QLJ13" s="102"/>
      <c r="QLK13" s="102"/>
      <c r="QLL13" s="102"/>
      <c r="QLM13" s="102"/>
      <c r="QLN13" s="102"/>
      <c r="QLO13" s="102"/>
      <c r="QLP13" s="102"/>
      <c r="QLQ13" s="102"/>
      <c r="QLR13" s="102"/>
      <c r="QLS13" s="102"/>
      <c r="QLT13" s="102"/>
      <c r="QLU13" s="102"/>
      <c r="QLV13" s="102"/>
      <c r="QLW13" s="102"/>
      <c r="QLX13" s="102"/>
      <c r="QLY13" s="102"/>
      <c r="QLZ13" s="102"/>
      <c r="QMA13" s="102"/>
      <c r="QMB13" s="102"/>
      <c r="QMC13" s="102"/>
      <c r="QMD13" s="102"/>
      <c r="QME13" s="102"/>
      <c r="QMF13" s="102"/>
      <c r="QMG13" s="102"/>
      <c r="QMH13" s="102"/>
      <c r="QMI13" s="102"/>
      <c r="QMJ13" s="102"/>
      <c r="QMK13" s="102"/>
      <c r="QML13" s="102"/>
      <c r="QMM13" s="102"/>
      <c r="QMN13" s="102"/>
      <c r="QMO13" s="102"/>
      <c r="QMP13" s="102"/>
      <c r="QMQ13" s="102"/>
      <c r="QMR13" s="102"/>
      <c r="QMS13" s="102"/>
      <c r="QMT13" s="102"/>
      <c r="QMU13" s="102"/>
      <c r="QMV13" s="102"/>
      <c r="QMW13" s="102"/>
      <c r="QMX13" s="102"/>
      <c r="QMY13" s="102"/>
      <c r="QMZ13" s="102"/>
      <c r="QNA13" s="102"/>
      <c r="QNB13" s="102"/>
      <c r="QNC13" s="102"/>
      <c r="QND13" s="102"/>
      <c r="QNE13" s="102"/>
      <c r="QNF13" s="102"/>
      <c r="QNG13" s="102"/>
      <c r="QNH13" s="102"/>
      <c r="QNI13" s="102"/>
      <c r="QNJ13" s="102"/>
      <c r="QNK13" s="102"/>
      <c r="QNL13" s="102"/>
      <c r="QNM13" s="102"/>
      <c r="QNN13" s="102"/>
      <c r="QNO13" s="102"/>
      <c r="QNP13" s="102"/>
      <c r="QNQ13" s="102"/>
      <c r="QNR13" s="102"/>
      <c r="QNS13" s="102"/>
      <c r="QNT13" s="102"/>
      <c r="QNU13" s="102"/>
      <c r="QNV13" s="102"/>
      <c r="QNW13" s="102"/>
      <c r="QNX13" s="102"/>
      <c r="QNY13" s="102"/>
      <c r="QNZ13" s="102"/>
      <c r="QOA13" s="102"/>
      <c r="QOB13" s="102"/>
      <c r="QOC13" s="102"/>
      <c r="QOD13" s="102"/>
      <c r="QOE13" s="102"/>
      <c r="QOF13" s="102"/>
      <c r="QOG13" s="102"/>
      <c r="QOH13" s="102"/>
      <c r="QOI13" s="102"/>
      <c r="QOJ13" s="102"/>
      <c r="QOK13" s="102"/>
      <c r="QOL13" s="102"/>
      <c r="QOM13" s="102"/>
      <c r="QON13" s="102"/>
      <c r="QOO13" s="102"/>
      <c r="QOP13" s="102"/>
      <c r="QOQ13" s="102"/>
      <c r="QOR13" s="102"/>
      <c r="QOS13" s="102"/>
      <c r="QOT13" s="102"/>
      <c r="QOU13" s="102"/>
      <c r="QOV13" s="102"/>
      <c r="QOW13" s="102"/>
      <c r="QOX13" s="102"/>
      <c r="QOY13" s="102"/>
      <c r="QOZ13" s="102"/>
      <c r="QPA13" s="102"/>
      <c r="QPB13" s="102"/>
      <c r="QPC13" s="102"/>
      <c r="QPD13" s="102"/>
      <c r="QPE13" s="102"/>
      <c r="QPF13" s="102"/>
      <c r="QPG13" s="102"/>
      <c r="QPH13" s="102"/>
      <c r="QPI13" s="102"/>
      <c r="QPJ13" s="102"/>
      <c r="QPK13" s="102"/>
      <c r="QPL13" s="102"/>
      <c r="QPM13" s="102"/>
      <c r="QPN13" s="102"/>
      <c r="QPO13" s="102"/>
      <c r="QPP13" s="102"/>
      <c r="QPQ13" s="102"/>
      <c r="QPR13" s="102"/>
      <c r="QPS13" s="102"/>
      <c r="QPT13" s="102"/>
      <c r="QPU13" s="102"/>
      <c r="QPV13" s="102"/>
      <c r="QPW13" s="102"/>
      <c r="QPX13" s="102"/>
      <c r="QPY13" s="102"/>
      <c r="QPZ13" s="102"/>
      <c r="QQA13" s="102"/>
      <c r="QQB13" s="102"/>
      <c r="QQC13" s="102"/>
      <c r="QQD13" s="102"/>
      <c r="QQE13" s="102"/>
      <c r="QQF13" s="102"/>
      <c r="QQG13" s="102"/>
      <c r="QQH13" s="102"/>
      <c r="QQI13" s="102"/>
      <c r="QQJ13" s="102"/>
      <c r="QQK13" s="102"/>
      <c r="QQL13" s="102"/>
      <c r="QQM13" s="102"/>
      <c r="QQN13" s="102"/>
      <c r="QQO13" s="102"/>
      <c r="QQP13" s="102"/>
      <c r="QQQ13" s="102"/>
      <c r="QQR13" s="102"/>
      <c r="QQS13" s="102"/>
      <c r="QQT13" s="102"/>
      <c r="QQU13" s="102"/>
      <c r="QQV13" s="102"/>
      <c r="QQW13" s="102"/>
      <c r="QQX13" s="102"/>
      <c r="QQY13" s="102"/>
      <c r="QQZ13" s="102"/>
      <c r="QRA13" s="102"/>
      <c r="QRB13" s="102"/>
      <c r="QRC13" s="102"/>
      <c r="QRD13" s="102"/>
      <c r="QRE13" s="102"/>
      <c r="QRF13" s="102"/>
      <c r="QRG13" s="102"/>
      <c r="QRH13" s="102"/>
      <c r="QRI13" s="102"/>
      <c r="QRJ13" s="102"/>
      <c r="QRK13" s="102"/>
      <c r="QRL13" s="102"/>
      <c r="QRM13" s="102"/>
      <c r="QRN13" s="102"/>
      <c r="QRO13" s="102"/>
      <c r="QRP13" s="102"/>
      <c r="QRQ13" s="102"/>
      <c r="QRR13" s="102"/>
      <c r="QRS13" s="102"/>
      <c r="QRT13" s="102"/>
      <c r="QRU13" s="102"/>
      <c r="QRV13" s="102"/>
      <c r="QRW13" s="102"/>
      <c r="QRX13" s="102"/>
      <c r="QRY13" s="102"/>
      <c r="QRZ13" s="102"/>
      <c r="QSA13" s="102"/>
      <c r="QSB13" s="102"/>
      <c r="QSC13" s="102"/>
      <c r="QSD13" s="102"/>
      <c r="QSE13" s="102"/>
      <c r="QSF13" s="102"/>
      <c r="QSG13" s="102"/>
      <c r="QSH13" s="102"/>
      <c r="QSI13" s="102"/>
      <c r="QSJ13" s="102"/>
      <c r="QSK13" s="102"/>
      <c r="QSL13" s="102"/>
      <c r="QSM13" s="102"/>
      <c r="QSN13" s="102"/>
      <c r="QSO13" s="102"/>
      <c r="QSP13" s="102"/>
      <c r="QSQ13" s="102"/>
      <c r="QSR13" s="102"/>
      <c r="QSS13" s="102"/>
      <c r="QST13" s="102"/>
      <c r="QSU13" s="102"/>
      <c r="QSV13" s="102"/>
      <c r="QSW13" s="102"/>
      <c r="QSX13" s="102"/>
      <c r="QSY13" s="102"/>
      <c r="QSZ13" s="102"/>
      <c r="QTA13" s="102"/>
      <c r="QTB13" s="102"/>
      <c r="QTC13" s="102"/>
      <c r="QTD13" s="102"/>
      <c r="QTE13" s="102"/>
      <c r="QTF13" s="102"/>
      <c r="QTG13" s="102"/>
      <c r="QTH13" s="102"/>
      <c r="QTI13" s="102"/>
      <c r="QTJ13" s="102"/>
      <c r="QTK13" s="102"/>
      <c r="QTL13" s="102"/>
      <c r="QTM13" s="102"/>
      <c r="QTN13" s="102"/>
      <c r="QTO13" s="102"/>
      <c r="QTP13" s="102"/>
      <c r="QTQ13" s="102"/>
      <c r="QTR13" s="102"/>
      <c r="QTS13" s="102"/>
      <c r="QTT13" s="102"/>
      <c r="QTU13" s="102"/>
      <c r="QTV13" s="102"/>
      <c r="QTW13" s="102"/>
      <c r="QTX13" s="102"/>
      <c r="QTY13" s="102"/>
      <c r="QTZ13" s="102"/>
      <c r="QUA13" s="102"/>
      <c r="QUB13" s="102"/>
      <c r="QUC13" s="102"/>
      <c r="QUD13" s="102"/>
      <c r="QUE13" s="102"/>
      <c r="QUF13" s="102"/>
      <c r="QUG13" s="102"/>
      <c r="QUH13" s="102"/>
      <c r="QUI13" s="102"/>
      <c r="QUJ13" s="102"/>
      <c r="QUK13" s="102"/>
      <c r="QUL13" s="102"/>
      <c r="QUM13" s="102"/>
      <c r="QUN13" s="102"/>
      <c r="QUO13" s="102"/>
      <c r="QUP13" s="102"/>
      <c r="QUQ13" s="102"/>
      <c r="QUR13" s="102"/>
      <c r="QUS13" s="102"/>
      <c r="QUT13" s="102"/>
      <c r="QUU13" s="102"/>
      <c r="QUV13" s="102"/>
      <c r="QUW13" s="102"/>
      <c r="QUX13" s="102"/>
      <c r="QUY13" s="102"/>
      <c r="QUZ13" s="102"/>
      <c r="QVA13" s="102"/>
      <c r="QVB13" s="102"/>
      <c r="QVC13" s="102"/>
      <c r="QVD13" s="102"/>
      <c r="QVE13" s="102"/>
      <c r="QVF13" s="102"/>
      <c r="QVG13" s="102"/>
      <c r="QVH13" s="102"/>
      <c r="QVI13" s="102"/>
      <c r="QVJ13" s="102"/>
      <c r="QVK13" s="102"/>
      <c r="QVL13" s="102"/>
      <c r="QVM13" s="102"/>
      <c r="QVN13" s="102"/>
      <c r="QVO13" s="102"/>
      <c r="QVP13" s="102"/>
      <c r="QVQ13" s="102"/>
      <c r="QVR13" s="102"/>
      <c r="QVS13" s="102"/>
      <c r="QVT13" s="102"/>
      <c r="QVU13" s="102"/>
      <c r="QVV13" s="102"/>
      <c r="QVW13" s="102"/>
      <c r="QVX13" s="102"/>
      <c r="QVY13" s="102"/>
      <c r="QVZ13" s="102"/>
      <c r="QWA13" s="102"/>
      <c r="QWB13" s="102"/>
      <c r="QWC13" s="102"/>
      <c r="QWD13" s="102"/>
      <c r="QWE13" s="102"/>
      <c r="QWF13" s="102"/>
      <c r="QWG13" s="102"/>
      <c r="QWH13" s="102"/>
      <c r="QWI13" s="102"/>
      <c r="QWJ13" s="102"/>
      <c r="QWK13" s="102"/>
      <c r="QWL13" s="102"/>
      <c r="QWM13" s="102"/>
      <c r="QWN13" s="102"/>
      <c r="QWO13" s="102"/>
      <c r="QWP13" s="102"/>
      <c r="QWQ13" s="102"/>
      <c r="QWR13" s="102"/>
      <c r="QWS13" s="102"/>
      <c r="QWT13" s="102"/>
      <c r="QWU13" s="102"/>
      <c r="QWV13" s="102"/>
      <c r="QWW13" s="102"/>
      <c r="QWX13" s="102"/>
      <c r="QWY13" s="102"/>
      <c r="QWZ13" s="102"/>
      <c r="QXA13" s="102"/>
      <c r="QXB13" s="102"/>
      <c r="QXC13" s="102"/>
      <c r="QXD13" s="102"/>
      <c r="QXE13" s="102"/>
      <c r="QXF13" s="102"/>
      <c r="QXG13" s="102"/>
      <c r="QXH13" s="102"/>
      <c r="QXI13" s="102"/>
      <c r="QXJ13" s="102"/>
      <c r="QXK13" s="102"/>
      <c r="QXL13" s="102"/>
      <c r="QXM13" s="102"/>
      <c r="QXN13" s="102"/>
      <c r="QXO13" s="102"/>
      <c r="QXP13" s="102"/>
      <c r="QXQ13" s="102"/>
      <c r="QXR13" s="102"/>
      <c r="QXS13" s="102"/>
      <c r="QXT13" s="102"/>
      <c r="QXU13" s="102"/>
      <c r="QXV13" s="102"/>
      <c r="QXW13" s="102"/>
      <c r="QXX13" s="102"/>
      <c r="QXY13" s="102"/>
      <c r="QXZ13" s="102"/>
      <c r="QYA13" s="102"/>
      <c r="QYB13" s="102"/>
      <c r="QYC13" s="102"/>
      <c r="QYD13" s="102"/>
      <c r="QYE13" s="102"/>
      <c r="QYF13" s="102"/>
      <c r="QYG13" s="102"/>
      <c r="QYH13" s="102"/>
      <c r="QYI13" s="102"/>
      <c r="QYJ13" s="102"/>
      <c r="QYK13" s="102"/>
      <c r="QYL13" s="102"/>
      <c r="QYM13" s="102"/>
      <c r="QYN13" s="102"/>
      <c r="QYO13" s="102"/>
      <c r="QYP13" s="102"/>
      <c r="QYQ13" s="102"/>
      <c r="QYR13" s="102"/>
      <c r="QYS13" s="102"/>
      <c r="QYT13" s="102"/>
      <c r="QYU13" s="102"/>
      <c r="QYV13" s="102"/>
      <c r="QYW13" s="102"/>
      <c r="QYX13" s="102"/>
      <c r="QYY13" s="102"/>
      <c r="QYZ13" s="102"/>
      <c r="QZA13" s="102"/>
      <c r="QZB13" s="102"/>
      <c r="QZC13" s="102"/>
      <c r="QZD13" s="102"/>
      <c r="QZE13" s="102"/>
      <c r="QZF13" s="102"/>
      <c r="QZG13" s="102"/>
      <c r="QZH13" s="102"/>
      <c r="QZI13" s="102"/>
      <c r="QZJ13" s="102"/>
      <c r="QZK13" s="102"/>
      <c r="QZL13" s="102"/>
      <c r="QZM13" s="102"/>
      <c r="QZN13" s="102"/>
      <c r="QZO13" s="102"/>
      <c r="QZP13" s="102"/>
      <c r="QZQ13" s="102"/>
      <c r="QZR13" s="102"/>
      <c r="QZS13" s="102"/>
      <c r="QZT13" s="102"/>
      <c r="QZU13" s="102"/>
      <c r="QZV13" s="102"/>
      <c r="QZW13" s="102"/>
      <c r="QZX13" s="102"/>
      <c r="QZY13" s="102"/>
      <c r="QZZ13" s="102"/>
      <c r="RAA13" s="102"/>
      <c r="RAB13" s="102"/>
      <c r="RAC13" s="102"/>
      <c r="RAD13" s="102"/>
      <c r="RAE13" s="102"/>
      <c r="RAF13" s="102"/>
      <c r="RAG13" s="102"/>
      <c r="RAH13" s="102"/>
      <c r="RAI13" s="102"/>
      <c r="RAJ13" s="102"/>
      <c r="RAK13" s="102"/>
      <c r="RAL13" s="102"/>
      <c r="RAM13" s="102"/>
      <c r="RAN13" s="102"/>
      <c r="RAO13" s="102"/>
      <c r="RAP13" s="102"/>
      <c r="RAQ13" s="102"/>
      <c r="RAR13" s="102"/>
      <c r="RAS13" s="102"/>
      <c r="RAT13" s="102"/>
      <c r="RAU13" s="102"/>
      <c r="RAV13" s="102"/>
      <c r="RAW13" s="102"/>
      <c r="RAX13" s="102"/>
      <c r="RAY13" s="102"/>
      <c r="RAZ13" s="102"/>
      <c r="RBA13" s="102"/>
      <c r="RBB13" s="102"/>
      <c r="RBC13" s="102"/>
      <c r="RBD13" s="102"/>
      <c r="RBE13" s="102"/>
      <c r="RBF13" s="102"/>
      <c r="RBG13" s="102"/>
      <c r="RBH13" s="102"/>
      <c r="RBI13" s="102"/>
      <c r="RBJ13" s="102"/>
      <c r="RBK13" s="102"/>
      <c r="RBL13" s="102"/>
      <c r="RBM13" s="102"/>
      <c r="RBN13" s="102"/>
      <c r="RBO13" s="102"/>
      <c r="RBP13" s="102"/>
      <c r="RBQ13" s="102"/>
      <c r="RBR13" s="102"/>
      <c r="RBS13" s="102"/>
      <c r="RBT13" s="102"/>
      <c r="RBU13" s="102"/>
      <c r="RBV13" s="102"/>
      <c r="RBW13" s="102"/>
      <c r="RBX13" s="102"/>
      <c r="RBY13" s="102"/>
      <c r="RBZ13" s="102"/>
      <c r="RCA13" s="102"/>
      <c r="RCB13" s="102"/>
      <c r="RCC13" s="102"/>
      <c r="RCD13" s="102"/>
      <c r="RCE13" s="102"/>
      <c r="RCF13" s="102"/>
      <c r="RCG13" s="102"/>
      <c r="RCH13" s="102"/>
      <c r="RCI13" s="102"/>
      <c r="RCJ13" s="102"/>
      <c r="RCK13" s="102"/>
      <c r="RCL13" s="102"/>
      <c r="RCM13" s="102"/>
      <c r="RCN13" s="102"/>
      <c r="RCO13" s="102"/>
      <c r="RCP13" s="102"/>
      <c r="RCQ13" s="102"/>
      <c r="RCR13" s="102"/>
      <c r="RCS13" s="102"/>
      <c r="RCT13" s="102"/>
      <c r="RCU13" s="102"/>
      <c r="RCV13" s="102"/>
      <c r="RCW13" s="102"/>
      <c r="RCX13" s="102"/>
      <c r="RCY13" s="102"/>
      <c r="RCZ13" s="102"/>
      <c r="RDA13" s="102"/>
      <c r="RDB13" s="102"/>
      <c r="RDC13" s="102"/>
      <c r="RDD13" s="102"/>
      <c r="RDE13" s="102"/>
      <c r="RDF13" s="102"/>
      <c r="RDG13" s="102"/>
      <c r="RDH13" s="102"/>
      <c r="RDI13" s="102"/>
      <c r="RDJ13" s="102"/>
      <c r="RDK13" s="102"/>
      <c r="RDL13" s="102"/>
      <c r="RDM13" s="102"/>
      <c r="RDN13" s="102"/>
      <c r="RDO13" s="102"/>
      <c r="RDP13" s="102"/>
      <c r="RDQ13" s="102"/>
      <c r="RDR13" s="102"/>
      <c r="RDS13" s="102"/>
      <c r="RDT13" s="102"/>
      <c r="RDU13" s="102"/>
      <c r="RDV13" s="102"/>
      <c r="RDW13" s="102"/>
      <c r="RDX13" s="102"/>
      <c r="RDY13" s="102"/>
      <c r="RDZ13" s="102"/>
      <c r="REA13" s="102"/>
      <c r="REB13" s="102"/>
      <c r="REC13" s="102"/>
      <c r="RED13" s="102"/>
      <c r="REE13" s="102"/>
      <c r="REF13" s="102"/>
      <c r="REG13" s="102"/>
      <c r="REH13" s="102"/>
      <c r="REI13" s="102"/>
      <c r="REJ13" s="102"/>
      <c r="REK13" s="102"/>
      <c r="REL13" s="102"/>
      <c r="REM13" s="102"/>
      <c r="REN13" s="102"/>
      <c r="REO13" s="102"/>
      <c r="REP13" s="102"/>
      <c r="REQ13" s="102"/>
      <c r="RER13" s="102"/>
      <c r="RES13" s="102"/>
      <c r="RET13" s="102"/>
      <c r="REU13" s="102"/>
      <c r="REV13" s="102"/>
      <c r="REW13" s="102"/>
      <c r="REX13" s="102"/>
      <c r="REY13" s="102"/>
      <c r="REZ13" s="102"/>
      <c r="RFA13" s="102"/>
      <c r="RFB13" s="102"/>
      <c r="RFC13" s="102"/>
      <c r="RFD13" s="102"/>
      <c r="RFE13" s="102"/>
      <c r="RFF13" s="102"/>
      <c r="RFG13" s="102"/>
      <c r="RFH13" s="102"/>
      <c r="RFI13" s="102"/>
      <c r="RFJ13" s="102"/>
      <c r="RFK13" s="102"/>
      <c r="RFL13" s="102"/>
      <c r="RFM13" s="102"/>
      <c r="RFN13" s="102"/>
      <c r="RFO13" s="102"/>
      <c r="RFP13" s="102"/>
      <c r="RFQ13" s="102"/>
      <c r="RFR13" s="102"/>
      <c r="RFS13" s="102"/>
      <c r="RFT13" s="102"/>
      <c r="RFU13" s="102"/>
      <c r="RFV13" s="102"/>
      <c r="RFW13" s="102"/>
      <c r="RFX13" s="102"/>
      <c r="RFY13" s="102"/>
      <c r="RFZ13" s="102"/>
      <c r="RGA13" s="102"/>
      <c r="RGB13" s="102"/>
      <c r="RGC13" s="102"/>
      <c r="RGD13" s="102"/>
      <c r="RGE13" s="102"/>
      <c r="RGF13" s="102"/>
      <c r="RGG13" s="102"/>
      <c r="RGH13" s="102"/>
      <c r="RGI13" s="102"/>
      <c r="RGJ13" s="102"/>
      <c r="RGK13" s="102"/>
      <c r="RGL13" s="102"/>
      <c r="RGM13" s="102"/>
      <c r="RGN13" s="102"/>
      <c r="RGO13" s="102"/>
      <c r="RGP13" s="102"/>
      <c r="RGQ13" s="102"/>
      <c r="RGR13" s="102"/>
      <c r="RGS13" s="102"/>
      <c r="RGT13" s="102"/>
      <c r="RGU13" s="102"/>
      <c r="RGV13" s="102"/>
      <c r="RGW13" s="102"/>
      <c r="RGX13" s="102"/>
      <c r="RGY13" s="102"/>
      <c r="RGZ13" s="102"/>
      <c r="RHA13" s="102"/>
      <c r="RHB13" s="102"/>
      <c r="RHC13" s="102"/>
      <c r="RHD13" s="102"/>
      <c r="RHE13" s="102"/>
      <c r="RHF13" s="102"/>
      <c r="RHG13" s="102"/>
      <c r="RHH13" s="102"/>
      <c r="RHI13" s="102"/>
      <c r="RHJ13" s="102"/>
      <c r="RHK13" s="102"/>
      <c r="RHL13" s="102"/>
      <c r="RHM13" s="102"/>
      <c r="RHN13" s="102"/>
      <c r="RHO13" s="102"/>
      <c r="RHP13" s="102"/>
      <c r="RHQ13" s="102"/>
      <c r="RHR13" s="102"/>
      <c r="RHS13" s="102"/>
      <c r="RHT13" s="102"/>
      <c r="RHU13" s="102"/>
      <c r="RHV13" s="102"/>
      <c r="RHW13" s="102"/>
      <c r="RHX13" s="102"/>
      <c r="RHY13" s="102"/>
      <c r="RHZ13" s="102"/>
      <c r="RIA13" s="102"/>
      <c r="RIB13" s="102"/>
      <c r="RIC13" s="102"/>
      <c r="RID13" s="102"/>
      <c r="RIE13" s="102"/>
      <c r="RIF13" s="102"/>
      <c r="RIG13" s="102"/>
      <c r="RIH13" s="102"/>
      <c r="RII13" s="102"/>
      <c r="RIJ13" s="102"/>
      <c r="RIK13" s="102"/>
      <c r="RIL13" s="102"/>
      <c r="RIM13" s="102"/>
      <c r="RIN13" s="102"/>
      <c r="RIO13" s="102"/>
      <c r="RIP13" s="102"/>
      <c r="RIQ13" s="102"/>
      <c r="RIR13" s="102"/>
      <c r="RIS13" s="102"/>
      <c r="RIT13" s="102"/>
      <c r="RIU13" s="102"/>
      <c r="RIV13" s="102"/>
      <c r="RIW13" s="102"/>
      <c r="RIX13" s="102"/>
      <c r="RIY13" s="102"/>
      <c r="RIZ13" s="102"/>
      <c r="RJA13" s="102"/>
      <c r="RJB13" s="102"/>
      <c r="RJC13" s="102"/>
      <c r="RJD13" s="102"/>
      <c r="RJE13" s="102"/>
      <c r="RJF13" s="102"/>
      <c r="RJG13" s="102"/>
      <c r="RJH13" s="102"/>
      <c r="RJI13" s="102"/>
      <c r="RJJ13" s="102"/>
      <c r="RJK13" s="102"/>
      <c r="RJL13" s="102"/>
      <c r="RJM13" s="102"/>
      <c r="RJN13" s="102"/>
      <c r="RJO13" s="102"/>
      <c r="RJP13" s="102"/>
      <c r="RJQ13" s="102"/>
      <c r="RJR13" s="102"/>
      <c r="RJS13" s="102"/>
      <c r="RJT13" s="102"/>
      <c r="RJU13" s="102"/>
      <c r="RJV13" s="102"/>
      <c r="RJW13" s="102"/>
      <c r="RJX13" s="102"/>
      <c r="RJY13" s="102"/>
      <c r="RJZ13" s="102"/>
      <c r="RKA13" s="102"/>
      <c r="RKB13" s="102"/>
      <c r="RKC13" s="102"/>
      <c r="RKD13" s="102"/>
      <c r="RKE13" s="102"/>
      <c r="RKF13" s="102"/>
      <c r="RKG13" s="102"/>
      <c r="RKH13" s="102"/>
      <c r="RKI13" s="102"/>
      <c r="RKJ13" s="102"/>
      <c r="RKK13" s="102"/>
      <c r="RKL13" s="102"/>
      <c r="RKM13" s="102"/>
      <c r="RKN13" s="102"/>
      <c r="RKO13" s="102"/>
      <c r="RKP13" s="102"/>
      <c r="RKQ13" s="102"/>
      <c r="RKR13" s="102"/>
      <c r="RKS13" s="102"/>
      <c r="RKT13" s="102"/>
      <c r="RKU13" s="102"/>
      <c r="RKV13" s="102"/>
      <c r="RKW13" s="102"/>
      <c r="RKX13" s="102"/>
      <c r="RKY13" s="102"/>
      <c r="RKZ13" s="102"/>
      <c r="RLA13" s="102"/>
      <c r="RLB13" s="102"/>
      <c r="RLC13" s="102"/>
      <c r="RLD13" s="102"/>
      <c r="RLE13" s="102"/>
      <c r="RLF13" s="102"/>
      <c r="RLG13" s="102"/>
      <c r="RLH13" s="102"/>
      <c r="RLI13" s="102"/>
      <c r="RLJ13" s="102"/>
      <c r="RLK13" s="102"/>
      <c r="RLL13" s="102"/>
      <c r="RLM13" s="102"/>
      <c r="RLN13" s="102"/>
      <c r="RLO13" s="102"/>
      <c r="RLP13" s="102"/>
      <c r="RLQ13" s="102"/>
      <c r="RLR13" s="102"/>
      <c r="RLS13" s="102"/>
      <c r="RLT13" s="102"/>
      <c r="RLU13" s="102"/>
      <c r="RLV13" s="102"/>
      <c r="RLW13" s="102"/>
      <c r="RLX13" s="102"/>
      <c r="RLY13" s="102"/>
      <c r="RLZ13" s="102"/>
      <c r="RMA13" s="102"/>
      <c r="RMB13" s="102"/>
      <c r="RMC13" s="102"/>
      <c r="RMD13" s="102"/>
      <c r="RME13" s="102"/>
      <c r="RMF13" s="102"/>
      <c r="RMG13" s="102"/>
      <c r="RMH13" s="102"/>
      <c r="RMI13" s="102"/>
      <c r="RMJ13" s="102"/>
      <c r="RMK13" s="102"/>
      <c r="RML13" s="102"/>
      <c r="RMM13" s="102"/>
      <c r="RMN13" s="102"/>
      <c r="RMO13" s="102"/>
      <c r="RMP13" s="102"/>
      <c r="RMQ13" s="102"/>
      <c r="RMR13" s="102"/>
      <c r="RMS13" s="102"/>
      <c r="RMT13" s="102"/>
      <c r="RMU13" s="102"/>
      <c r="RMV13" s="102"/>
      <c r="RMW13" s="102"/>
      <c r="RMX13" s="102"/>
      <c r="RMY13" s="102"/>
      <c r="RMZ13" s="102"/>
      <c r="RNA13" s="102"/>
      <c r="RNB13" s="102"/>
      <c r="RNC13" s="102"/>
      <c r="RND13" s="102"/>
      <c r="RNE13" s="102"/>
      <c r="RNF13" s="102"/>
      <c r="RNG13" s="102"/>
      <c r="RNH13" s="102"/>
      <c r="RNI13" s="102"/>
      <c r="RNJ13" s="102"/>
      <c r="RNK13" s="102"/>
      <c r="RNL13" s="102"/>
      <c r="RNM13" s="102"/>
      <c r="RNN13" s="102"/>
      <c r="RNO13" s="102"/>
      <c r="RNP13" s="102"/>
      <c r="RNQ13" s="102"/>
      <c r="RNR13" s="102"/>
      <c r="RNS13" s="102"/>
      <c r="RNT13" s="102"/>
      <c r="RNU13" s="102"/>
      <c r="RNV13" s="102"/>
      <c r="RNW13" s="102"/>
      <c r="RNX13" s="102"/>
      <c r="RNY13" s="102"/>
      <c r="RNZ13" s="102"/>
      <c r="ROA13" s="102"/>
      <c r="ROB13" s="102"/>
      <c r="ROC13" s="102"/>
      <c r="ROD13" s="102"/>
      <c r="ROE13" s="102"/>
      <c r="ROF13" s="102"/>
      <c r="ROG13" s="102"/>
      <c r="ROH13" s="102"/>
      <c r="ROI13" s="102"/>
      <c r="ROJ13" s="102"/>
      <c r="ROK13" s="102"/>
      <c r="ROL13" s="102"/>
      <c r="ROM13" s="102"/>
      <c r="RON13" s="102"/>
      <c r="ROO13" s="102"/>
      <c r="ROP13" s="102"/>
      <c r="ROQ13" s="102"/>
      <c r="ROR13" s="102"/>
      <c r="ROS13" s="102"/>
      <c r="ROT13" s="102"/>
      <c r="ROU13" s="102"/>
      <c r="ROV13" s="102"/>
      <c r="ROW13" s="102"/>
      <c r="ROX13" s="102"/>
      <c r="ROY13" s="102"/>
      <c r="ROZ13" s="102"/>
      <c r="RPA13" s="102"/>
      <c r="RPB13" s="102"/>
      <c r="RPC13" s="102"/>
      <c r="RPD13" s="102"/>
      <c r="RPE13" s="102"/>
      <c r="RPF13" s="102"/>
      <c r="RPG13" s="102"/>
      <c r="RPH13" s="102"/>
      <c r="RPI13" s="102"/>
      <c r="RPJ13" s="102"/>
      <c r="RPK13" s="102"/>
      <c r="RPL13" s="102"/>
      <c r="RPM13" s="102"/>
      <c r="RPN13" s="102"/>
      <c r="RPO13" s="102"/>
      <c r="RPP13" s="102"/>
      <c r="RPQ13" s="102"/>
      <c r="RPR13" s="102"/>
      <c r="RPS13" s="102"/>
      <c r="RPT13" s="102"/>
      <c r="RPU13" s="102"/>
      <c r="RPV13" s="102"/>
      <c r="RPW13" s="102"/>
      <c r="RPX13" s="102"/>
      <c r="RPY13" s="102"/>
      <c r="RPZ13" s="102"/>
      <c r="RQA13" s="102"/>
      <c r="RQB13" s="102"/>
      <c r="RQC13" s="102"/>
      <c r="RQD13" s="102"/>
      <c r="RQE13" s="102"/>
      <c r="RQF13" s="102"/>
      <c r="RQG13" s="102"/>
      <c r="RQH13" s="102"/>
      <c r="RQI13" s="102"/>
      <c r="RQJ13" s="102"/>
      <c r="RQK13" s="102"/>
      <c r="RQL13" s="102"/>
      <c r="RQM13" s="102"/>
      <c r="RQN13" s="102"/>
      <c r="RQO13" s="102"/>
      <c r="RQP13" s="102"/>
      <c r="RQQ13" s="102"/>
      <c r="RQR13" s="102"/>
      <c r="RQS13" s="102"/>
      <c r="RQT13" s="102"/>
      <c r="RQU13" s="102"/>
      <c r="RQV13" s="102"/>
      <c r="RQW13" s="102"/>
      <c r="RQX13" s="102"/>
      <c r="RQY13" s="102"/>
      <c r="RQZ13" s="102"/>
      <c r="RRA13" s="102"/>
      <c r="RRB13" s="102"/>
      <c r="RRC13" s="102"/>
      <c r="RRD13" s="102"/>
      <c r="RRE13" s="102"/>
      <c r="RRF13" s="102"/>
      <c r="RRG13" s="102"/>
      <c r="RRH13" s="102"/>
      <c r="RRI13" s="102"/>
      <c r="RRJ13" s="102"/>
      <c r="RRK13" s="102"/>
      <c r="RRL13" s="102"/>
      <c r="RRM13" s="102"/>
      <c r="RRN13" s="102"/>
      <c r="RRO13" s="102"/>
      <c r="RRP13" s="102"/>
      <c r="RRQ13" s="102"/>
      <c r="RRR13" s="102"/>
      <c r="RRS13" s="102"/>
      <c r="RRT13" s="102"/>
      <c r="RRU13" s="102"/>
      <c r="RRV13" s="102"/>
      <c r="RRW13" s="102"/>
      <c r="RRX13" s="102"/>
      <c r="RRY13" s="102"/>
      <c r="RRZ13" s="102"/>
      <c r="RSA13" s="102"/>
      <c r="RSB13" s="102"/>
      <c r="RSC13" s="102"/>
      <c r="RSD13" s="102"/>
      <c r="RSE13" s="102"/>
      <c r="RSF13" s="102"/>
      <c r="RSG13" s="102"/>
      <c r="RSH13" s="102"/>
      <c r="RSI13" s="102"/>
      <c r="RSJ13" s="102"/>
      <c r="RSK13" s="102"/>
      <c r="RSL13" s="102"/>
      <c r="RSM13" s="102"/>
      <c r="RSN13" s="102"/>
      <c r="RSO13" s="102"/>
      <c r="RSP13" s="102"/>
      <c r="RSQ13" s="102"/>
      <c r="RSR13" s="102"/>
      <c r="RSS13" s="102"/>
      <c r="RST13" s="102"/>
      <c r="RSU13" s="102"/>
      <c r="RSV13" s="102"/>
      <c r="RSW13" s="102"/>
      <c r="RSX13" s="102"/>
      <c r="RSY13" s="102"/>
      <c r="RSZ13" s="102"/>
      <c r="RTA13" s="102"/>
      <c r="RTB13" s="102"/>
      <c r="RTC13" s="102"/>
      <c r="RTD13" s="102"/>
      <c r="RTE13" s="102"/>
      <c r="RTF13" s="102"/>
      <c r="RTG13" s="102"/>
      <c r="RTH13" s="102"/>
      <c r="RTI13" s="102"/>
      <c r="RTJ13" s="102"/>
      <c r="RTK13" s="102"/>
      <c r="RTL13" s="102"/>
      <c r="RTM13" s="102"/>
      <c r="RTN13" s="102"/>
      <c r="RTO13" s="102"/>
      <c r="RTP13" s="102"/>
      <c r="RTQ13" s="102"/>
      <c r="RTR13" s="102"/>
      <c r="RTS13" s="102"/>
      <c r="RTT13" s="102"/>
      <c r="RTU13" s="102"/>
      <c r="RTV13" s="102"/>
      <c r="RTW13" s="102"/>
      <c r="RTX13" s="102"/>
      <c r="RTY13" s="102"/>
      <c r="RTZ13" s="102"/>
      <c r="RUA13" s="102"/>
      <c r="RUB13" s="102"/>
      <c r="RUC13" s="102"/>
      <c r="RUD13" s="102"/>
      <c r="RUE13" s="102"/>
      <c r="RUF13" s="102"/>
      <c r="RUG13" s="102"/>
      <c r="RUH13" s="102"/>
      <c r="RUI13" s="102"/>
      <c r="RUJ13" s="102"/>
      <c r="RUK13" s="102"/>
      <c r="RUL13" s="102"/>
      <c r="RUM13" s="102"/>
      <c r="RUN13" s="102"/>
      <c r="RUO13" s="102"/>
      <c r="RUP13" s="102"/>
      <c r="RUQ13" s="102"/>
      <c r="RUR13" s="102"/>
      <c r="RUS13" s="102"/>
      <c r="RUT13" s="102"/>
      <c r="RUU13" s="102"/>
      <c r="RUV13" s="102"/>
      <c r="RUW13" s="102"/>
      <c r="RUX13" s="102"/>
      <c r="RUY13" s="102"/>
      <c r="RUZ13" s="102"/>
      <c r="RVA13" s="102"/>
      <c r="RVB13" s="102"/>
      <c r="RVC13" s="102"/>
      <c r="RVD13" s="102"/>
      <c r="RVE13" s="102"/>
      <c r="RVF13" s="102"/>
      <c r="RVG13" s="102"/>
      <c r="RVH13" s="102"/>
      <c r="RVI13" s="102"/>
      <c r="RVJ13" s="102"/>
      <c r="RVK13" s="102"/>
      <c r="RVL13" s="102"/>
      <c r="RVM13" s="102"/>
      <c r="RVN13" s="102"/>
      <c r="RVO13" s="102"/>
      <c r="RVP13" s="102"/>
      <c r="RVQ13" s="102"/>
      <c r="RVR13" s="102"/>
      <c r="RVS13" s="102"/>
      <c r="RVT13" s="102"/>
      <c r="RVU13" s="102"/>
      <c r="RVV13" s="102"/>
      <c r="RVW13" s="102"/>
      <c r="RVX13" s="102"/>
      <c r="RVY13" s="102"/>
      <c r="RVZ13" s="102"/>
      <c r="RWA13" s="102"/>
      <c r="RWB13" s="102"/>
      <c r="RWC13" s="102"/>
      <c r="RWD13" s="102"/>
      <c r="RWE13" s="102"/>
      <c r="RWF13" s="102"/>
      <c r="RWG13" s="102"/>
      <c r="RWH13" s="102"/>
      <c r="RWI13" s="102"/>
      <c r="RWJ13" s="102"/>
      <c r="RWK13" s="102"/>
      <c r="RWL13" s="102"/>
      <c r="RWM13" s="102"/>
      <c r="RWN13" s="102"/>
      <c r="RWO13" s="102"/>
      <c r="RWP13" s="102"/>
      <c r="RWQ13" s="102"/>
      <c r="RWR13" s="102"/>
      <c r="RWS13" s="102"/>
      <c r="RWT13" s="102"/>
      <c r="RWU13" s="102"/>
      <c r="RWV13" s="102"/>
      <c r="RWW13" s="102"/>
      <c r="RWX13" s="102"/>
      <c r="RWY13" s="102"/>
      <c r="RWZ13" s="102"/>
      <c r="RXA13" s="102"/>
      <c r="RXB13" s="102"/>
      <c r="RXC13" s="102"/>
      <c r="RXD13" s="102"/>
      <c r="RXE13" s="102"/>
      <c r="RXF13" s="102"/>
      <c r="RXG13" s="102"/>
      <c r="RXH13" s="102"/>
      <c r="RXI13" s="102"/>
      <c r="RXJ13" s="102"/>
      <c r="RXK13" s="102"/>
      <c r="RXL13" s="102"/>
      <c r="RXM13" s="102"/>
      <c r="RXN13" s="102"/>
      <c r="RXO13" s="102"/>
      <c r="RXP13" s="102"/>
      <c r="RXQ13" s="102"/>
      <c r="RXR13" s="102"/>
      <c r="RXS13" s="102"/>
      <c r="RXT13" s="102"/>
      <c r="RXU13" s="102"/>
      <c r="RXV13" s="102"/>
      <c r="RXW13" s="102"/>
      <c r="RXX13" s="102"/>
      <c r="RXY13" s="102"/>
      <c r="RXZ13" s="102"/>
      <c r="RYA13" s="102"/>
      <c r="RYB13" s="102"/>
      <c r="RYC13" s="102"/>
      <c r="RYD13" s="102"/>
      <c r="RYE13" s="102"/>
      <c r="RYF13" s="102"/>
      <c r="RYG13" s="102"/>
      <c r="RYH13" s="102"/>
      <c r="RYI13" s="102"/>
      <c r="RYJ13" s="102"/>
      <c r="RYK13" s="102"/>
      <c r="RYL13" s="102"/>
      <c r="RYM13" s="102"/>
      <c r="RYN13" s="102"/>
      <c r="RYO13" s="102"/>
      <c r="RYP13" s="102"/>
      <c r="RYQ13" s="102"/>
      <c r="RYR13" s="102"/>
      <c r="RYS13" s="102"/>
      <c r="RYT13" s="102"/>
      <c r="RYU13" s="102"/>
      <c r="RYV13" s="102"/>
      <c r="RYW13" s="102"/>
      <c r="RYX13" s="102"/>
      <c r="RYY13" s="102"/>
      <c r="RYZ13" s="102"/>
      <c r="RZA13" s="102"/>
      <c r="RZB13" s="102"/>
      <c r="RZC13" s="102"/>
      <c r="RZD13" s="102"/>
      <c r="RZE13" s="102"/>
      <c r="RZF13" s="102"/>
      <c r="RZG13" s="102"/>
      <c r="RZH13" s="102"/>
      <c r="RZI13" s="102"/>
      <c r="RZJ13" s="102"/>
      <c r="RZK13" s="102"/>
      <c r="RZL13" s="102"/>
      <c r="RZM13" s="102"/>
      <c r="RZN13" s="102"/>
      <c r="RZO13" s="102"/>
      <c r="RZP13" s="102"/>
      <c r="RZQ13" s="102"/>
      <c r="RZR13" s="102"/>
      <c r="RZS13" s="102"/>
      <c r="RZT13" s="102"/>
      <c r="RZU13" s="102"/>
      <c r="RZV13" s="102"/>
      <c r="RZW13" s="102"/>
      <c r="RZX13" s="102"/>
      <c r="RZY13" s="102"/>
      <c r="RZZ13" s="102"/>
      <c r="SAA13" s="102"/>
      <c r="SAB13" s="102"/>
      <c r="SAC13" s="102"/>
      <c r="SAD13" s="102"/>
      <c r="SAE13" s="102"/>
      <c r="SAF13" s="102"/>
      <c r="SAG13" s="102"/>
      <c r="SAH13" s="102"/>
      <c r="SAI13" s="102"/>
      <c r="SAJ13" s="102"/>
      <c r="SAK13" s="102"/>
      <c r="SAL13" s="102"/>
      <c r="SAM13" s="102"/>
      <c r="SAN13" s="102"/>
      <c r="SAO13" s="102"/>
      <c r="SAP13" s="102"/>
      <c r="SAQ13" s="102"/>
      <c r="SAR13" s="102"/>
      <c r="SAS13" s="102"/>
      <c r="SAT13" s="102"/>
      <c r="SAU13" s="102"/>
      <c r="SAV13" s="102"/>
      <c r="SAW13" s="102"/>
      <c r="SAX13" s="102"/>
      <c r="SAY13" s="102"/>
      <c r="SAZ13" s="102"/>
      <c r="SBA13" s="102"/>
      <c r="SBB13" s="102"/>
      <c r="SBC13" s="102"/>
      <c r="SBD13" s="102"/>
      <c r="SBE13" s="102"/>
      <c r="SBF13" s="102"/>
      <c r="SBG13" s="102"/>
      <c r="SBH13" s="102"/>
      <c r="SBI13" s="102"/>
      <c r="SBJ13" s="102"/>
      <c r="SBK13" s="102"/>
      <c r="SBL13" s="102"/>
      <c r="SBM13" s="102"/>
      <c r="SBN13" s="102"/>
      <c r="SBO13" s="102"/>
      <c r="SBP13" s="102"/>
      <c r="SBQ13" s="102"/>
      <c r="SBR13" s="102"/>
      <c r="SBS13" s="102"/>
      <c r="SBT13" s="102"/>
      <c r="SBU13" s="102"/>
      <c r="SBV13" s="102"/>
      <c r="SBW13" s="102"/>
      <c r="SBX13" s="102"/>
      <c r="SBY13" s="102"/>
      <c r="SBZ13" s="102"/>
      <c r="SCA13" s="102"/>
      <c r="SCB13" s="102"/>
      <c r="SCC13" s="102"/>
      <c r="SCD13" s="102"/>
      <c r="SCE13" s="102"/>
      <c r="SCF13" s="102"/>
      <c r="SCG13" s="102"/>
      <c r="SCH13" s="102"/>
      <c r="SCI13" s="102"/>
      <c r="SCJ13" s="102"/>
      <c r="SCK13" s="102"/>
      <c r="SCL13" s="102"/>
      <c r="SCM13" s="102"/>
      <c r="SCN13" s="102"/>
      <c r="SCO13" s="102"/>
      <c r="SCP13" s="102"/>
      <c r="SCQ13" s="102"/>
      <c r="SCR13" s="102"/>
      <c r="SCS13" s="102"/>
      <c r="SCT13" s="102"/>
      <c r="SCU13" s="102"/>
      <c r="SCV13" s="102"/>
      <c r="SCW13" s="102"/>
      <c r="SCX13" s="102"/>
      <c r="SCY13" s="102"/>
      <c r="SCZ13" s="102"/>
      <c r="SDA13" s="102"/>
      <c r="SDB13" s="102"/>
      <c r="SDC13" s="102"/>
      <c r="SDD13" s="102"/>
      <c r="SDE13" s="102"/>
      <c r="SDF13" s="102"/>
      <c r="SDG13" s="102"/>
      <c r="SDH13" s="102"/>
      <c r="SDI13" s="102"/>
      <c r="SDJ13" s="102"/>
      <c r="SDK13" s="102"/>
      <c r="SDL13" s="102"/>
      <c r="SDM13" s="102"/>
      <c r="SDN13" s="102"/>
      <c r="SDO13" s="102"/>
      <c r="SDP13" s="102"/>
      <c r="SDQ13" s="102"/>
      <c r="SDR13" s="102"/>
      <c r="SDS13" s="102"/>
      <c r="SDT13" s="102"/>
      <c r="SDU13" s="102"/>
      <c r="SDV13" s="102"/>
      <c r="SDW13" s="102"/>
      <c r="SDX13" s="102"/>
      <c r="SDY13" s="102"/>
      <c r="SDZ13" s="102"/>
      <c r="SEA13" s="102"/>
      <c r="SEB13" s="102"/>
      <c r="SEC13" s="102"/>
      <c r="SED13" s="102"/>
      <c r="SEE13" s="102"/>
      <c r="SEF13" s="102"/>
      <c r="SEG13" s="102"/>
      <c r="SEH13" s="102"/>
      <c r="SEI13" s="102"/>
      <c r="SEJ13" s="102"/>
      <c r="SEK13" s="102"/>
      <c r="SEL13" s="102"/>
      <c r="SEM13" s="102"/>
      <c r="SEN13" s="102"/>
      <c r="SEO13" s="102"/>
      <c r="SEP13" s="102"/>
      <c r="SEQ13" s="102"/>
      <c r="SER13" s="102"/>
      <c r="SES13" s="102"/>
      <c r="SET13" s="102"/>
      <c r="SEU13" s="102"/>
      <c r="SEV13" s="102"/>
      <c r="SEW13" s="102"/>
      <c r="SEX13" s="102"/>
      <c r="SEY13" s="102"/>
      <c r="SEZ13" s="102"/>
      <c r="SFA13" s="102"/>
      <c r="SFB13" s="102"/>
      <c r="SFC13" s="102"/>
      <c r="SFD13" s="102"/>
      <c r="SFE13" s="102"/>
      <c r="SFF13" s="102"/>
      <c r="SFG13" s="102"/>
      <c r="SFH13" s="102"/>
      <c r="SFI13" s="102"/>
      <c r="SFJ13" s="102"/>
      <c r="SFK13" s="102"/>
      <c r="SFL13" s="102"/>
      <c r="SFM13" s="102"/>
      <c r="SFN13" s="102"/>
      <c r="SFO13" s="102"/>
      <c r="SFP13" s="102"/>
      <c r="SFQ13" s="102"/>
      <c r="SFR13" s="102"/>
      <c r="SFS13" s="102"/>
      <c r="SFT13" s="102"/>
      <c r="SFU13" s="102"/>
      <c r="SFV13" s="102"/>
      <c r="SFW13" s="102"/>
      <c r="SFX13" s="102"/>
      <c r="SFY13" s="102"/>
      <c r="SFZ13" s="102"/>
      <c r="SGA13" s="102"/>
      <c r="SGB13" s="102"/>
      <c r="SGC13" s="102"/>
      <c r="SGD13" s="102"/>
      <c r="SGE13" s="102"/>
      <c r="SGF13" s="102"/>
      <c r="SGG13" s="102"/>
      <c r="SGH13" s="102"/>
      <c r="SGI13" s="102"/>
      <c r="SGJ13" s="102"/>
      <c r="SGK13" s="102"/>
      <c r="SGL13" s="102"/>
      <c r="SGM13" s="102"/>
      <c r="SGN13" s="102"/>
      <c r="SGO13" s="102"/>
      <c r="SGP13" s="102"/>
      <c r="SGQ13" s="102"/>
      <c r="SGR13" s="102"/>
      <c r="SGS13" s="102"/>
      <c r="SGT13" s="102"/>
      <c r="SGU13" s="102"/>
      <c r="SGV13" s="102"/>
      <c r="SGW13" s="102"/>
      <c r="SGX13" s="102"/>
      <c r="SGY13" s="102"/>
      <c r="SGZ13" s="102"/>
      <c r="SHA13" s="102"/>
      <c r="SHB13" s="102"/>
      <c r="SHC13" s="102"/>
      <c r="SHD13" s="102"/>
      <c r="SHE13" s="102"/>
      <c r="SHF13" s="102"/>
      <c r="SHG13" s="102"/>
      <c r="SHH13" s="102"/>
      <c r="SHI13" s="102"/>
      <c r="SHJ13" s="102"/>
      <c r="SHK13" s="102"/>
      <c r="SHL13" s="102"/>
      <c r="SHM13" s="102"/>
      <c r="SHN13" s="102"/>
      <c r="SHO13" s="102"/>
      <c r="SHP13" s="102"/>
      <c r="SHQ13" s="102"/>
      <c r="SHR13" s="102"/>
      <c r="SHS13" s="102"/>
      <c r="SHT13" s="102"/>
      <c r="SHU13" s="102"/>
      <c r="SHV13" s="102"/>
      <c r="SHW13" s="102"/>
      <c r="SHX13" s="102"/>
      <c r="SHY13" s="102"/>
      <c r="SHZ13" s="102"/>
      <c r="SIA13" s="102"/>
      <c r="SIB13" s="102"/>
      <c r="SIC13" s="102"/>
      <c r="SID13" s="102"/>
      <c r="SIE13" s="102"/>
      <c r="SIF13" s="102"/>
      <c r="SIG13" s="102"/>
      <c r="SIH13" s="102"/>
      <c r="SII13" s="102"/>
      <c r="SIJ13" s="102"/>
      <c r="SIK13" s="102"/>
      <c r="SIL13" s="102"/>
      <c r="SIM13" s="102"/>
      <c r="SIN13" s="102"/>
      <c r="SIO13" s="102"/>
      <c r="SIP13" s="102"/>
      <c r="SIQ13" s="102"/>
      <c r="SIR13" s="102"/>
      <c r="SIS13" s="102"/>
      <c r="SIT13" s="102"/>
      <c r="SIU13" s="102"/>
      <c r="SIV13" s="102"/>
      <c r="SIW13" s="102"/>
      <c r="SIX13" s="102"/>
      <c r="SIY13" s="102"/>
      <c r="SIZ13" s="102"/>
      <c r="SJA13" s="102"/>
      <c r="SJB13" s="102"/>
      <c r="SJC13" s="102"/>
      <c r="SJD13" s="102"/>
      <c r="SJE13" s="102"/>
      <c r="SJF13" s="102"/>
      <c r="SJG13" s="102"/>
      <c r="SJH13" s="102"/>
      <c r="SJI13" s="102"/>
      <c r="SJJ13" s="102"/>
      <c r="SJK13" s="102"/>
      <c r="SJL13" s="102"/>
      <c r="SJM13" s="102"/>
      <c r="SJN13" s="102"/>
      <c r="SJO13" s="102"/>
      <c r="SJP13" s="102"/>
      <c r="SJQ13" s="102"/>
      <c r="SJR13" s="102"/>
      <c r="SJS13" s="102"/>
      <c r="SJT13" s="102"/>
      <c r="SJU13" s="102"/>
      <c r="SJV13" s="102"/>
      <c r="SJW13" s="102"/>
      <c r="SJX13" s="102"/>
      <c r="SJY13" s="102"/>
      <c r="SJZ13" s="102"/>
      <c r="SKA13" s="102"/>
      <c r="SKB13" s="102"/>
      <c r="SKC13" s="102"/>
      <c r="SKD13" s="102"/>
      <c r="SKE13" s="102"/>
      <c r="SKF13" s="102"/>
      <c r="SKG13" s="102"/>
      <c r="SKH13" s="102"/>
      <c r="SKI13" s="102"/>
      <c r="SKJ13" s="102"/>
      <c r="SKK13" s="102"/>
      <c r="SKL13" s="102"/>
      <c r="SKM13" s="102"/>
      <c r="SKN13" s="102"/>
      <c r="SKO13" s="102"/>
      <c r="SKP13" s="102"/>
      <c r="SKQ13" s="102"/>
      <c r="SKR13" s="102"/>
      <c r="SKS13" s="102"/>
      <c r="SKT13" s="102"/>
      <c r="SKU13" s="102"/>
      <c r="SKV13" s="102"/>
      <c r="SKW13" s="102"/>
      <c r="SKX13" s="102"/>
      <c r="SKY13" s="102"/>
      <c r="SKZ13" s="102"/>
      <c r="SLA13" s="102"/>
      <c r="SLB13" s="102"/>
      <c r="SLC13" s="102"/>
      <c r="SLD13" s="102"/>
      <c r="SLE13" s="102"/>
      <c r="SLF13" s="102"/>
      <c r="SLG13" s="102"/>
      <c r="SLH13" s="102"/>
      <c r="SLI13" s="102"/>
      <c r="SLJ13" s="102"/>
      <c r="SLK13" s="102"/>
      <c r="SLL13" s="102"/>
      <c r="SLM13" s="102"/>
      <c r="SLN13" s="102"/>
      <c r="SLO13" s="102"/>
      <c r="SLP13" s="102"/>
      <c r="SLQ13" s="102"/>
      <c r="SLR13" s="102"/>
      <c r="SLS13" s="102"/>
      <c r="SLT13" s="102"/>
      <c r="SLU13" s="102"/>
      <c r="SLV13" s="102"/>
      <c r="SLW13" s="102"/>
      <c r="SLX13" s="102"/>
      <c r="SLY13" s="102"/>
      <c r="SLZ13" s="102"/>
      <c r="SMA13" s="102"/>
      <c r="SMB13" s="102"/>
      <c r="SMC13" s="102"/>
      <c r="SMD13" s="102"/>
      <c r="SME13" s="102"/>
      <c r="SMF13" s="102"/>
      <c r="SMG13" s="102"/>
      <c r="SMH13" s="102"/>
      <c r="SMI13" s="102"/>
      <c r="SMJ13" s="102"/>
      <c r="SMK13" s="102"/>
      <c r="SML13" s="102"/>
      <c r="SMM13" s="102"/>
      <c r="SMN13" s="102"/>
      <c r="SMO13" s="102"/>
      <c r="SMP13" s="102"/>
      <c r="SMQ13" s="102"/>
      <c r="SMR13" s="102"/>
      <c r="SMS13" s="102"/>
      <c r="SMT13" s="102"/>
      <c r="SMU13" s="102"/>
      <c r="SMV13" s="102"/>
      <c r="SMW13" s="102"/>
      <c r="SMX13" s="102"/>
      <c r="SMY13" s="102"/>
      <c r="SMZ13" s="102"/>
      <c r="SNA13" s="102"/>
      <c r="SNB13" s="102"/>
      <c r="SNC13" s="102"/>
      <c r="SND13" s="102"/>
      <c r="SNE13" s="102"/>
      <c r="SNF13" s="102"/>
      <c r="SNG13" s="102"/>
      <c r="SNH13" s="102"/>
      <c r="SNI13" s="102"/>
      <c r="SNJ13" s="102"/>
      <c r="SNK13" s="102"/>
      <c r="SNL13" s="102"/>
      <c r="SNM13" s="102"/>
      <c r="SNN13" s="102"/>
      <c r="SNO13" s="102"/>
      <c r="SNP13" s="102"/>
      <c r="SNQ13" s="102"/>
      <c r="SNR13" s="102"/>
      <c r="SNS13" s="102"/>
      <c r="SNT13" s="102"/>
      <c r="SNU13" s="102"/>
      <c r="SNV13" s="102"/>
      <c r="SNW13" s="102"/>
      <c r="SNX13" s="102"/>
      <c r="SNY13" s="102"/>
      <c r="SNZ13" s="102"/>
      <c r="SOA13" s="102"/>
      <c r="SOB13" s="102"/>
      <c r="SOC13" s="102"/>
      <c r="SOD13" s="102"/>
      <c r="SOE13" s="102"/>
      <c r="SOF13" s="102"/>
      <c r="SOG13" s="102"/>
      <c r="SOH13" s="102"/>
      <c r="SOI13" s="102"/>
      <c r="SOJ13" s="102"/>
      <c r="SOK13" s="102"/>
      <c r="SOL13" s="102"/>
      <c r="SOM13" s="102"/>
      <c r="SON13" s="102"/>
      <c r="SOO13" s="102"/>
      <c r="SOP13" s="102"/>
      <c r="SOQ13" s="102"/>
      <c r="SOR13" s="102"/>
      <c r="SOS13" s="102"/>
      <c r="SOT13" s="102"/>
      <c r="SOU13" s="102"/>
      <c r="SOV13" s="102"/>
      <c r="SOW13" s="102"/>
      <c r="SOX13" s="102"/>
      <c r="SOY13" s="102"/>
      <c r="SOZ13" s="102"/>
      <c r="SPA13" s="102"/>
      <c r="SPB13" s="102"/>
      <c r="SPC13" s="102"/>
      <c r="SPD13" s="102"/>
      <c r="SPE13" s="102"/>
      <c r="SPF13" s="102"/>
      <c r="SPG13" s="102"/>
      <c r="SPH13" s="102"/>
      <c r="SPI13" s="102"/>
      <c r="SPJ13" s="102"/>
      <c r="SPK13" s="102"/>
      <c r="SPL13" s="102"/>
      <c r="SPM13" s="102"/>
      <c r="SPN13" s="102"/>
      <c r="SPO13" s="102"/>
      <c r="SPP13" s="102"/>
      <c r="SPQ13" s="102"/>
      <c r="SPR13" s="102"/>
      <c r="SPS13" s="102"/>
      <c r="SPT13" s="102"/>
      <c r="SPU13" s="102"/>
      <c r="SPV13" s="102"/>
      <c r="SPW13" s="102"/>
      <c r="SPX13" s="102"/>
      <c r="SPY13" s="102"/>
      <c r="SPZ13" s="102"/>
      <c r="SQA13" s="102"/>
      <c r="SQB13" s="102"/>
      <c r="SQC13" s="102"/>
      <c r="SQD13" s="102"/>
      <c r="SQE13" s="102"/>
      <c r="SQF13" s="102"/>
      <c r="SQG13" s="102"/>
      <c r="SQH13" s="102"/>
      <c r="SQI13" s="102"/>
      <c r="SQJ13" s="102"/>
      <c r="SQK13" s="102"/>
      <c r="SQL13" s="102"/>
      <c r="SQM13" s="102"/>
      <c r="SQN13" s="102"/>
      <c r="SQO13" s="102"/>
      <c r="SQP13" s="102"/>
      <c r="SQQ13" s="102"/>
      <c r="SQR13" s="102"/>
      <c r="SQS13" s="102"/>
      <c r="SQT13" s="102"/>
      <c r="SQU13" s="102"/>
      <c r="SQV13" s="102"/>
      <c r="SQW13" s="102"/>
      <c r="SQX13" s="102"/>
      <c r="SQY13" s="102"/>
      <c r="SQZ13" s="102"/>
      <c r="SRA13" s="102"/>
      <c r="SRB13" s="102"/>
      <c r="SRC13" s="102"/>
      <c r="SRD13" s="102"/>
      <c r="SRE13" s="102"/>
      <c r="SRF13" s="102"/>
      <c r="SRG13" s="102"/>
      <c r="SRH13" s="102"/>
      <c r="SRI13" s="102"/>
      <c r="SRJ13" s="102"/>
      <c r="SRK13" s="102"/>
      <c r="SRL13" s="102"/>
      <c r="SRM13" s="102"/>
      <c r="SRN13" s="102"/>
      <c r="SRO13" s="102"/>
      <c r="SRP13" s="102"/>
      <c r="SRQ13" s="102"/>
      <c r="SRR13" s="102"/>
      <c r="SRS13" s="102"/>
      <c r="SRT13" s="102"/>
      <c r="SRU13" s="102"/>
      <c r="SRV13" s="102"/>
      <c r="SRW13" s="102"/>
      <c r="SRX13" s="102"/>
      <c r="SRY13" s="102"/>
      <c r="SRZ13" s="102"/>
      <c r="SSA13" s="102"/>
      <c r="SSB13" s="102"/>
      <c r="SSC13" s="102"/>
      <c r="SSD13" s="102"/>
      <c r="SSE13" s="102"/>
      <c r="SSF13" s="102"/>
      <c r="SSG13" s="102"/>
      <c r="SSH13" s="102"/>
      <c r="SSI13" s="102"/>
      <c r="SSJ13" s="102"/>
      <c r="SSK13" s="102"/>
      <c r="SSL13" s="102"/>
      <c r="SSM13" s="102"/>
      <c r="SSN13" s="102"/>
      <c r="SSO13" s="102"/>
      <c r="SSP13" s="102"/>
      <c r="SSQ13" s="102"/>
      <c r="SSR13" s="102"/>
      <c r="SSS13" s="102"/>
      <c r="SST13" s="102"/>
      <c r="SSU13" s="102"/>
      <c r="SSV13" s="102"/>
      <c r="SSW13" s="102"/>
      <c r="SSX13" s="102"/>
      <c r="SSY13" s="102"/>
      <c r="SSZ13" s="102"/>
      <c r="STA13" s="102"/>
      <c r="STB13" s="102"/>
      <c r="STC13" s="102"/>
      <c r="STD13" s="102"/>
      <c r="STE13" s="102"/>
      <c r="STF13" s="102"/>
      <c r="STG13" s="102"/>
      <c r="STH13" s="102"/>
      <c r="STI13" s="102"/>
      <c r="STJ13" s="102"/>
      <c r="STK13" s="102"/>
      <c r="STL13" s="102"/>
      <c r="STM13" s="102"/>
      <c r="STN13" s="102"/>
      <c r="STO13" s="102"/>
      <c r="STP13" s="102"/>
      <c r="STQ13" s="102"/>
      <c r="STR13" s="102"/>
      <c r="STS13" s="102"/>
      <c r="STT13" s="102"/>
      <c r="STU13" s="102"/>
      <c r="STV13" s="102"/>
      <c r="STW13" s="102"/>
      <c r="STX13" s="102"/>
      <c r="STY13" s="102"/>
      <c r="STZ13" s="102"/>
      <c r="SUA13" s="102"/>
      <c r="SUB13" s="102"/>
      <c r="SUC13" s="102"/>
      <c r="SUD13" s="102"/>
      <c r="SUE13" s="102"/>
      <c r="SUF13" s="102"/>
      <c r="SUG13" s="102"/>
      <c r="SUH13" s="102"/>
      <c r="SUI13" s="102"/>
      <c r="SUJ13" s="102"/>
      <c r="SUK13" s="102"/>
      <c r="SUL13" s="102"/>
      <c r="SUM13" s="102"/>
      <c r="SUN13" s="102"/>
      <c r="SUO13" s="102"/>
      <c r="SUP13" s="102"/>
      <c r="SUQ13" s="102"/>
      <c r="SUR13" s="102"/>
      <c r="SUS13" s="102"/>
      <c r="SUT13" s="102"/>
      <c r="SUU13" s="102"/>
      <c r="SUV13" s="102"/>
      <c r="SUW13" s="102"/>
      <c r="SUX13" s="102"/>
      <c r="SUY13" s="102"/>
      <c r="SUZ13" s="102"/>
      <c r="SVA13" s="102"/>
      <c r="SVB13" s="102"/>
      <c r="SVC13" s="102"/>
      <c r="SVD13" s="102"/>
      <c r="SVE13" s="102"/>
      <c r="SVF13" s="102"/>
      <c r="SVG13" s="102"/>
      <c r="SVH13" s="102"/>
      <c r="SVI13" s="102"/>
      <c r="SVJ13" s="102"/>
      <c r="SVK13" s="102"/>
      <c r="SVL13" s="102"/>
      <c r="SVM13" s="102"/>
      <c r="SVN13" s="102"/>
      <c r="SVO13" s="102"/>
      <c r="SVP13" s="102"/>
      <c r="SVQ13" s="102"/>
      <c r="SVR13" s="102"/>
      <c r="SVS13" s="102"/>
      <c r="SVT13" s="102"/>
      <c r="SVU13" s="102"/>
      <c r="SVV13" s="102"/>
      <c r="SVW13" s="102"/>
      <c r="SVX13" s="102"/>
      <c r="SVY13" s="102"/>
      <c r="SVZ13" s="102"/>
      <c r="SWA13" s="102"/>
      <c r="SWB13" s="102"/>
      <c r="SWC13" s="102"/>
      <c r="SWD13" s="102"/>
      <c r="SWE13" s="102"/>
      <c r="SWF13" s="102"/>
      <c r="SWG13" s="102"/>
      <c r="SWH13" s="102"/>
      <c r="SWI13" s="102"/>
      <c r="SWJ13" s="102"/>
      <c r="SWK13" s="102"/>
      <c r="SWL13" s="102"/>
      <c r="SWM13" s="102"/>
      <c r="SWN13" s="102"/>
      <c r="SWO13" s="102"/>
      <c r="SWP13" s="102"/>
      <c r="SWQ13" s="102"/>
      <c r="SWR13" s="102"/>
      <c r="SWS13" s="102"/>
      <c r="SWT13" s="102"/>
      <c r="SWU13" s="102"/>
      <c r="SWV13" s="102"/>
      <c r="SWW13" s="102"/>
      <c r="SWX13" s="102"/>
      <c r="SWY13" s="102"/>
      <c r="SWZ13" s="102"/>
      <c r="SXA13" s="102"/>
      <c r="SXB13" s="102"/>
      <c r="SXC13" s="102"/>
      <c r="SXD13" s="102"/>
      <c r="SXE13" s="102"/>
      <c r="SXF13" s="102"/>
      <c r="SXG13" s="102"/>
      <c r="SXH13" s="102"/>
      <c r="SXI13" s="102"/>
      <c r="SXJ13" s="102"/>
      <c r="SXK13" s="102"/>
      <c r="SXL13" s="102"/>
      <c r="SXM13" s="102"/>
      <c r="SXN13" s="102"/>
      <c r="SXO13" s="102"/>
      <c r="SXP13" s="102"/>
      <c r="SXQ13" s="102"/>
      <c r="SXR13" s="102"/>
      <c r="SXS13" s="102"/>
      <c r="SXT13" s="102"/>
      <c r="SXU13" s="102"/>
      <c r="SXV13" s="102"/>
      <c r="SXW13" s="102"/>
      <c r="SXX13" s="102"/>
      <c r="SXY13" s="102"/>
      <c r="SXZ13" s="102"/>
      <c r="SYA13" s="102"/>
      <c r="SYB13" s="102"/>
      <c r="SYC13" s="102"/>
      <c r="SYD13" s="102"/>
      <c r="SYE13" s="102"/>
      <c r="SYF13" s="102"/>
      <c r="SYG13" s="102"/>
      <c r="SYH13" s="102"/>
      <c r="SYI13" s="102"/>
      <c r="SYJ13" s="102"/>
      <c r="SYK13" s="102"/>
      <c r="SYL13" s="102"/>
      <c r="SYM13" s="102"/>
      <c r="SYN13" s="102"/>
      <c r="SYO13" s="102"/>
      <c r="SYP13" s="102"/>
      <c r="SYQ13" s="102"/>
      <c r="SYR13" s="102"/>
      <c r="SYS13" s="102"/>
      <c r="SYT13" s="102"/>
      <c r="SYU13" s="102"/>
      <c r="SYV13" s="102"/>
      <c r="SYW13" s="102"/>
      <c r="SYX13" s="102"/>
      <c r="SYY13" s="102"/>
      <c r="SYZ13" s="102"/>
      <c r="SZA13" s="102"/>
      <c r="SZB13" s="102"/>
      <c r="SZC13" s="102"/>
      <c r="SZD13" s="102"/>
      <c r="SZE13" s="102"/>
      <c r="SZF13" s="102"/>
      <c r="SZG13" s="102"/>
      <c r="SZH13" s="102"/>
      <c r="SZI13" s="102"/>
      <c r="SZJ13" s="102"/>
      <c r="SZK13" s="102"/>
      <c r="SZL13" s="102"/>
      <c r="SZM13" s="102"/>
      <c r="SZN13" s="102"/>
      <c r="SZO13" s="102"/>
      <c r="SZP13" s="102"/>
      <c r="SZQ13" s="102"/>
      <c r="SZR13" s="102"/>
      <c r="SZS13" s="102"/>
      <c r="SZT13" s="102"/>
      <c r="SZU13" s="102"/>
      <c r="SZV13" s="102"/>
      <c r="SZW13" s="102"/>
      <c r="SZX13" s="102"/>
      <c r="SZY13" s="102"/>
      <c r="SZZ13" s="102"/>
      <c r="TAA13" s="102"/>
      <c r="TAB13" s="102"/>
      <c r="TAC13" s="102"/>
      <c r="TAD13" s="102"/>
      <c r="TAE13" s="102"/>
      <c r="TAF13" s="102"/>
      <c r="TAG13" s="102"/>
      <c r="TAH13" s="102"/>
      <c r="TAI13" s="102"/>
      <c r="TAJ13" s="102"/>
      <c r="TAK13" s="102"/>
      <c r="TAL13" s="102"/>
      <c r="TAM13" s="102"/>
      <c r="TAN13" s="102"/>
      <c r="TAO13" s="102"/>
      <c r="TAP13" s="102"/>
      <c r="TAQ13" s="102"/>
      <c r="TAR13" s="102"/>
      <c r="TAS13" s="102"/>
      <c r="TAT13" s="102"/>
      <c r="TAU13" s="102"/>
      <c r="TAV13" s="102"/>
      <c r="TAW13" s="102"/>
      <c r="TAX13" s="102"/>
      <c r="TAY13" s="102"/>
      <c r="TAZ13" s="102"/>
      <c r="TBA13" s="102"/>
      <c r="TBB13" s="102"/>
      <c r="TBC13" s="102"/>
      <c r="TBD13" s="102"/>
      <c r="TBE13" s="102"/>
      <c r="TBF13" s="102"/>
      <c r="TBG13" s="102"/>
      <c r="TBH13" s="102"/>
      <c r="TBI13" s="102"/>
      <c r="TBJ13" s="102"/>
      <c r="TBK13" s="102"/>
      <c r="TBL13" s="102"/>
      <c r="TBM13" s="102"/>
      <c r="TBN13" s="102"/>
      <c r="TBO13" s="102"/>
      <c r="TBP13" s="102"/>
      <c r="TBQ13" s="102"/>
      <c r="TBR13" s="102"/>
      <c r="TBS13" s="102"/>
      <c r="TBT13" s="102"/>
      <c r="TBU13" s="102"/>
      <c r="TBV13" s="102"/>
      <c r="TBW13" s="102"/>
      <c r="TBX13" s="102"/>
      <c r="TBY13" s="102"/>
      <c r="TBZ13" s="102"/>
      <c r="TCA13" s="102"/>
      <c r="TCB13" s="102"/>
      <c r="TCC13" s="102"/>
      <c r="TCD13" s="102"/>
      <c r="TCE13" s="102"/>
      <c r="TCF13" s="102"/>
      <c r="TCG13" s="102"/>
      <c r="TCH13" s="102"/>
      <c r="TCI13" s="102"/>
      <c r="TCJ13" s="102"/>
      <c r="TCK13" s="102"/>
      <c r="TCL13" s="102"/>
      <c r="TCM13" s="102"/>
      <c r="TCN13" s="102"/>
      <c r="TCO13" s="102"/>
      <c r="TCP13" s="102"/>
      <c r="TCQ13" s="102"/>
      <c r="TCR13" s="102"/>
      <c r="TCS13" s="102"/>
      <c r="TCT13" s="102"/>
      <c r="TCU13" s="102"/>
      <c r="TCV13" s="102"/>
      <c r="TCW13" s="102"/>
      <c r="TCX13" s="102"/>
      <c r="TCY13" s="102"/>
      <c r="TCZ13" s="102"/>
      <c r="TDA13" s="102"/>
      <c r="TDB13" s="102"/>
      <c r="TDC13" s="102"/>
      <c r="TDD13" s="102"/>
      <c r="TDE13" s="102"/>
      <c r="TDF13" s="102"/>
      <c r="TDG13" s="102"/>
      <c r="TDH13" s="102"/>
      <c r="TDI13" s="102"/>
      <c r="TDJ13" s="102"/>
      <c r="TDK13" s="102"/>
      <c r="TDL13" s="102"/>
      <c r="TDM13" s="102"/>
      <c r="TDN13" s="102"/>
      <c r="TDO13" s="102"/>
      <c r="TDP13" s="102"/>
      <c r="TDQ13" s="102"/>
      <c r="TDR13" s="102"/>
      <c r="TDS13" s="102"/>
      <c r="TDT13" s="102"/>
      <c r="TDU13" s="102"/>
      <c r="TDV13" s="102"/>
      <c r="TDW13" s="102"/>
      <c r="TDX13" s="102"/>
      <c r="TDY13" s="102"/>
      <c r="TDZ13" s="102"/>
      <c r="TEA13" s="102"/>
      <c r="TEB13" s="102"/>
      <c r="TEC13" s="102"/>
      <c r="TED13" s="102"/>
      <c r="TEE13" s="102"/>
      <c r="TEF13" s="102"/>
      <c r="TEG13" s="102"/>
      <c r="TEH13" s="102"/>
      <c r="TEI13" s="102"/>
      <c r="TEJ13" s="102"/>
      <c r="TEK13" s="102"/>
      <c r="TEL13" s="102"/>
      <c r="TEM13" s="102"/>
      <c r="TEN13" s="102"/>
      <c r="TEO13" s="102"/>
      <c r="TEP13" s="102"/>
      <c r="TEQ13" s="102"/>
      <c r="TER13" s="102"/>
      <c r="TES13" s="102"/>
      <c r="TET13" s="102"/>
      <c r="TEU13" s="102"/>
      <c r="TEV13" s="102"/>
      <c r="TEW13" s="102"/>
      <c r="TEX13" s="102"/>
      <c r="TEY13" s="102"/>
      <c r="TEZ13" s="102"/>
      <c r="TFA13" s="102"/>
      <c r="TFB13" s="102"/>
      <c r="TFC13" s="102"/>
      <c r="TFD13" s="102"/>
      <c r="TFE13" s="102"/>
      <c r="TFF13" s="102"/>
      <c r="TFG13" s="102"/>
      <c r="TFH13" s="102"/>
      <c r="TFI13" s="102"/>
      <c r="TFJ13" s="102"/>
      <c r="TFK13" s="102"/>
      <c r="TFL13" s="102"/>
      <c r="TFM13" s="102"/>
      <c r="TFN13" s="102"/>
      <c r="TFO13" s="102"/>
      <c r="TFP13" s="102"/>
      <c r="TFQ13" s="102"/>
      <c r="TFR13" s="102"/>
      <c r="TFS13" s="102"/>
      <c r="TFT13" s="102"/>
      <c r="TFU13" s="102"/>
      <c r="TFV13" s="102"/>
      <c r="TFW13" s="102"/>
      <c r="TFX13" s="102"/>
      <c r="TFY13" s="102"/>
      <c r="TFZ13" s="102"/>
      <c r="TGA13" s="102"/>
      <c r="TGB13" s="102"/>
      <c r="TGC13" s="102"/>
      <c r="TGD13" s="102"/>
      <c r="TGE13" s="102"/>
      <c r="TGF13" s="102"/>
      <c r="TGG13" s="102"/>
      <c r="TGH13" s="102"/>
      <c r="TGI13" s="102"/>
      <c r="TGJ13" s="102"/>
      <c r="TGK13" s="102"/>
      <c r="TGL13" s="102"/>
      <c r="TGM13" s="102"/>
      <c r="TGN13" s="102"/>
      <c r="TGO13" s="102"/>
      <c r="TGP13" s="102"/>
      <c r="TGQ13" s="102"/>
      <c r="TGR13" s="102"/>
      <c r="TGS13" s="102"/>
      <c r="TGT13" s="102"/>
      <c r="TGU13" s="102"/>
      <c r="TGV13" s="102"/>
      <c r="TGW13" s="102"/>
      <c r="TGX13" s="102"/>
      <c r="TGY13" s="102"/>
      <c r="TGZ13" s="102"/>
      <c r="THA13" s="102"/>
      <c r="THB13" s="102"/>
      <c r="THC13" s="102"/>
      <c r="THD13" s="102"/>
      <c r="THE13" s="102"/>
      <c r="THF13" s="102"/>
      <c r="THG13" s="102"/>
      <c r="THH13" s="102"/>
      <c r="THI13" s="102"/>
      <c r="THJ13" s="102"/>
      <c r="THK13" s="102"/>
      <c r="THL13" s="102"/>
      <c r="THM13" s="102"/>
      <c r="THN13" s="102"/>
      <c r="THO13" s="102"/>
      <c r="THP13" s="102"/>
      <c r="THQ13" s="102"/>
      <c r="THR13" s="102"/>
      <c r="THS13" s="102"/>
      <c r="THT13" s="102"/>
      <c r="THU13" s="102"/>
      <c r="THV13" s="102"/>
      <c r="THW13" s="102"/>
      <c r="THX13" s="102"/>
      <c r="THY13" s="102"/>
      <c r="THZ13" s="102"/>
      <c r="TIA13" s="102"/>
      <c r="TIB13" s="102"/>
      <c r="TIC13" s="102"/>
      <c r="TID13" s="102"/>
      <c r="TIE13" s="102"/>
      <c r="TIF13" s="102"/>
      <c r="TIG13" s="102"/>
      <c r="TIH13" s="102"/>
      <c r="TII13" s="102"/>
      <c r="TIJ13" s="102"/>
      <c r="TIK13" s="102"/>
      <c r="TIL13" s="102"/>
      <c r="TIM13" s="102"/>
      <c r="TIN13" s="102"/>
      <c r="TIO13" s="102"/>
      <c r="TIP13" s="102"/>
      <c r="TIQ13" s="102"/>
      <c r="TIR13" s="102"/>
      <c r="TIS13" s="102"/>
      <c r="TIT13" s="102"/>
      <c r="TIU13" s="102"/>
      <c r="TIV13" s="102"/>
      <c r="TIW13" s="102"/>
      <c r="TIX13" s="102"/>
      <c r="TIY13" s="102"/>
      <c r="TIZ13" s="102"/>
      <c r="TJA13" s="102"/>
      <c r="TJB13" s="102"/>
      <c r="TJC13" s="102"/>
      <c r="TJD13" s="102"/>
      <c r="TJE13" s="102"/>
      <c r="TJF13" s="102"/>
      <c r="TJG13" s="102"/>
      <c r="TJH13" s="102"/>
      <c r="TJI13" s="102"/>
      <c r="TJJ13" s="102"/>
      <c r="TJK13" s="102"/>
      <c r="TJL13" s="102"/>
      <c r="TJM13" s="102"/>
      <c r="TJN13" s="102"/>
      <c r="TJO13" s="102"/>
      <c r="TJP13" s="102"/>
      <c r="TJQ13" s="102"/>
      <c r="TJR13" s="102"/>
      <c r="TJS13" s="102"/>
      <c r="TJT13" s="102"/>
      <c r="TJU13" s="102"/>
      <c r="TJV13" s="102"/>
      <c r="TJW13" s="102"/>
      <c r="TJX13" s="102"/>
      <c r="TJY13" s="102"/>
      <c r="TJZ13" s="102"/>
      <c r="TKA13" s="102"/>
      <c r="TKB13" s="102"/>
      <c r="TKC13" s="102"/>
      <c r="TKD13" s="102"/>
      <c r="TKE13" s="102"/>
      <c r="TKF13" s="102"/>
      <c r="TKG13" s="102"/>
      <c r="TKH13" s="102"/>
      <c r="TKI13" s="102"/>
      <c r="TKJ13" s="102"/>
      <c r="TKK13" s="102"/>
      <c r="TKL13" s="102"/>
      <c r="TKM13" s="102"/>
      <c r="TKN13" s="102"/>
      <c r="TKO13" s="102"/>
      <c r="TKP13" s="102"/>
      <c r="TKQ13" s="102"/>
      <c r="TKR13" s="102"/>
      <c r="TKS13" s="102"/>
      <c r="TKT13" s="102"/>
      <c r="TKU13" s="102"/>
      <c r="TKV13" s="102"/>
      <c r="TKW13" s="102"/>
      <c r="TKX13" s="102"/>
      <c r="TKY13" s="102"/>
      <c r="TKZ13" s="102"/>
      <c r="TLA13" s="102"/>
      <c r="TLB13" s="102"/>
      <c r="TLC13" s="102"/>
      <c r="TLD13" s="102"/>
      <c r="TLE13" s="102"/>
      <c r="TLF13" s="102"/>
      <c r="TLG13" s="102"/>
      <c r="TLH13" s="102"/>
      <c r="TLI13" s="102"/>
      <c r="TLJ13" s="102"/>
      <c r="TLK13" s="102"/>
      <c r="TLL13" s="102"/>
      <c r="TLM13" s="102"/>
      <c r="TLN13" s="102"/>
      <c r="TLO13" s="102"/>
      <c r="TLP13" s="102"/>
      <c r="TLQ13" s="102"/>
      <c r="TLR13" s="102"/>
      <c r="TLS13" s="102"/>
      <c r="TLT13" s="102"/>
      <c r="TLU13" s="102"/>
      <c r="TLV13" s="102"/>
      <c r="TLW13" s="102"/>
      <c r="TLX13" s="102"/>
      <c r="TLY13" s="102"/>
      <c r="TLZ13" s="102"/>
      <c r="TMA13" s="102"/>
      <c r="TMB13" s="102"/>
      <c r="TMC13" s="102"/>
      <c r="TMD13" s="102"/>
      <c r="TME13" s="102"/>
      <c r="TMF13" s="102"/>
      <c r="TMG13" s="102"/>
      <c r="TMH13" s="102"/>
      <c r="TMI13" s="102"/>
      <c r="TMJ13" s="102"/>
      <c r="TMK13" s="102"/>
      <c r="TML13" s="102"/>
      <c r="TMM13" s="102"/>
      <c r="TMN13" s="102"/>
      <c r="TMO13" s="102"/>
      <c r="TMP13" s="102"/>
      <c r="TMQ13" s="102"/>
      <c r="TMR13" s="102"/>
      <c r="TMS13" s="102"/>
      <c r="TMT13" s="102"/>
      <c r="TMU13" s="102"/>
      <c r="TMV13" s="102"/>
      <c r="TMW13" s="102"/>
      <c r="TMX13" s="102"/>
      <c r="TMY13" s="102"/>
      <c r="TMZ13" s="102"/>
      <c r="TNA13" s="102"/>
      <c r="TNB13" s="102"/>
      <c r="TNC13" s="102"/>
      <c r="TND13" s="102"/>
      <c r="TNE13" s="102"/>
      <c r="TNF13" s="102"/>
      <c r="TNG13" s="102"/>
      <c r="TNH13" s="102"/>
      <c r="TNI13" s="102"/>
      <c r="TNJ13" s="102"/>
      <c r="TNK13" s="102"/>
      <c r="TNL13" s="102"/>
      <c r="TNM13" s="102"/>
      <c r="TNN13" s="102"/>
      <c r="TNO13" s="102"/>
      <c r="TNP13" s="102"/>
      <c r="TNQ13" s="102"/>
      <c r="TNR13" s="102"/>
      <c r="TNS13" s="102"/>
      <c r="TNT13" s="102"/>
      <c r="TNU13" s="102"/>
      <c r="TNV13" s="102"/>
      <c r="TNW13" s="102"/>
      <c r="TNX13" s="102"/>
      <c r="TNY13" s="102"/>
      <c r="TNZ13" s="102"/>
      <c r="TOA13" s="102"/>
      <c r="TOB13" s="102"/>
      <c r="TOC13" s="102"/>
      <c r="TOD13" s="102"/>
      <c r="TOE13" s="102"/>
      <c r="TOF13" s="102"/>
      <c r="TOG13" s="102"/>
      <c r="TOH13" s="102"/>
      <c r="TOI13" s="102"/>
      <c r="TOJ13" s="102"/>
      <c r="TOK13" s="102"/>
      <c r="TOL13" s="102"/>
      <c r="TOM13" s="102"/>
      <c r="TON13" s="102"/>
      <c r="TOO13" s="102"/>
      <c r="TOP13" s="102"/>
      <c r="TOQ13" s="102"/>
      <c r="TOR13" s="102"/>
      <c r="TOS13" s="102"/>
      <c r="TOT13" s="102"/>
      <c r="TOU13" s="102"/>
      <c r="TOV13" s="102"/>
      <c r="TOW13" s="102"/>
      <c r="TOX13" s="102"/>
      <c r="TOY13" s="102"/>
      <c r="TOZ13" s="102"/>
      <c r="TPA13" s="102"/>
      <c r="TPB13" s="102"/>
      <c r="TPC13" s="102"/>
      <c r="TPD13" s="102"/>
      <c r="TPE13" s="102"/>
      <c r="TPF13" s="102"/>
      <c r="TPG13" s="102"/>
      <c r="TPH13" s="102"/>
      <c r="TPI13" s="102"/>
      <c r="TPJ13" s="102"/>
      <c r="TPK13" s="102"/>
      <c r="TPL13" s="102"/>
      <c r="TPM13" s="102"/>
      <c r="TPN13" s="102"/>
      <c r="TPO13" s="102"/>
      <c r="TPP13" s="102"/>
      <c r="TPQ13" s="102"/>
      <c r="TPR13" s="102"/>
      <c r="TPS13" s="102"/>
      <c r="TPT13" s="102"/>
      <c r="TPU13" s="102"/>
      <c r="TPV13" s="102"/>
      <c r="TPW13" s="102"/>
      <c r="TPX13" s="102"/>
      <c r="TPY13" s="102"/>
      <c r="TPZ13" s="102"/>
      <c r="TQA13" s="102"/>
      <c r="TQB13" s="102"/>
      <c r="TQC13" s="102"/>
      <c r="TQD13" s="102"/>
      <c r="TQE13" s="102"/>
      <c r="TQF13" s="102"/>
      <c r="TQG13" s="102"/>
      <c r="TQH13" s="102"/>
      <c r="TQI13" s="102"/>
      <c r="TQJ13" s="102"/>
      <c r="TQK13" s="102"/>
      <c r="TQL13" s="102"/>
      <c r="TQM13" s="102"/>
      <c r="TQN13" s="102"/>
      <c r="TQO13" s="102"/>
      <c r="TQP13" s="102"/>
      <c r="TQQ13" s="102"/>
      <c r="TQR13" s="102"/>
      <c r="TQS13" s="102"/>
      <c r="TQT13" s="102"/>
      <c r="TQU13" s="102"/>
      <c r="TQV13" s="102"/>
      <c r="TQW13" s="102"/>
      <c r="TQX13" s="102"/>
      <c r="TQY13" s="102"/>
      <c r="TQZ13" s="102"/>
      <c r="TRA13" s="102"/>
      <c r="TRB13" s="102"/>
      <c r="TRC13" s="102"/>
      <c r="TRD13" s="102"/>
      <c r="TRE13" s="102"/>
      <c r="TRF13" s="102"/>
      <c r="TRG13" s="102"/>
      <c r="TRH13" s="102"/>
      <c r="TRI13" s="102"/>
      <c r="TRJ13" s="102"/>
      <c r="TRK13" s="102"/>
      <c r="TRL13" s="102"/>
      <c r="TRM13" s="102"/>
      <c r="TRN13" s="102"/>
      <c r="TRO13" s="102"/>
      <c r="TRP13" s="102"/>
      <c r="TRQ13" s="102"/>
      <c r="TRR13" s="102"/>
      <c r="TRS13" s="102"/>
      <c r="TRT13" s="102"/>
      <c r="TRU13" s="102"/>
      <c r="TRV13" s="102"/>
      <c r="TRW13" s="102"/>
      <c r="TRX13" s="102"/>
      <c r="TRY13" s="102"/>
      <c r="TRZ13" s="102"/>
      <c r="TSA13" s="102"/>
      <c r="TSB13" s="102"/>
      <c r="TSC13" s="102"/>
      <c r="TSD13" s="102"/>
      <c r="TSE13" s="102"/>
      <c r="TSF13" s="102"/>
      <c r="TSG13" s="102"/>
      <c r="TSH13" s="102"/>
      <c r="TSI13" s="102"/>
      <c r="TSJ13" s="102"/>
      <c r="TSK13" s="102"/>
      <c r="TSL13" s="102"/>
      <c r="TSM13" s="102"/>
      <c r="TSN13" s="102"/>
      <c r="TSO13" s="102"/>
      <c r="TSP13" s="102"/>
      <c r="TSQ13" s="102"/>
      <c r="TSR13" s="102"/>
      <c r="TSS13" s="102"/>
      <c r="TST13" s="102"/>
      <c r="TSU13" s="102"/>
      <c r="TSV13" s="102"/>
      <c r="TSW13" s="102"/>
      <c r="TSX13" s="102"/>
      <c r="TSY13" s="102"/>
      <c r="TSZ13" s="102"/>
      <c r="TTA13" s="102"/>
      <c r="TTB13" s="102"/>
      <c r="TTC13" s="102"/>
      <c r="TTD13" s="102"/>
      <c r="TTE13" s="102"/>
      <c r="TTF13" s="102"/>
      <c r="TTG13" s="102"/>
      <c r="TTH13" s="102"/>
      <c r="TTI13" s="102"/>
      <c r="TTJ13" s="102"/>
      <c r="TTK13" s="102"/>
      <c r="TTL13" s="102"/>
      <c r="TTM13" s="102"/>
      <c r="TTN13" s="102"/>
      <c r="TTO13" s="102"/>
      <c r="TTP13" s="102"/>
      <c r="TTQ13" s="102"/>
      <c r="TTR13" s="102"/>
      <c r="TTS13" s="102"/>
      <c r="TTT13" s="102"/>
      <c r="TTU13" s="102"/>
      <c r="TTV13" s="102"/>
      <c r="TTW13" s="102"/>
      <c r="TTX13" s="102"/>
      <c r="TTY13" s="102"/>
      <c r="TTZ13" s="102"/>
      <c r="TUA13" s="102"/>
      <c r="TUB13" s="102"/>
      <c r="TUC13" s="102"/>
      <c r="TUD13" s="102"/>
      <c r="TUE13" s="102"/>
      <c r="TUF13" s="102"/>
      <c r="TUG13" s="102"/>
      <c r="TUH13" s="102"/>
      <c r="TUI13" s="102"/>
      <c r="TUJ13" s="102"/>
      <c r="TUK13" s="102"/>
      <c r="TUL13" s="102"/>
      <c r="TUM13" s="102"/>
      <c r="TUN13" s="102"/>
      <c r="TUO13" s="102"/>
      <c r="TUP13" s="102"/>
      <c r="TUQ13" s="102"/>
      <c r="TUR13" s="102"/>
      <c r="TUS13" s="102"/>
      <c r="TUT13" s="102"/>
      <c r="TUU13" s="102"/>
      <c r="TUV13" s="102"/>
      <c r="TUW13" s="102"/>
      <c r="TUX13" s="102"/>
      <c r="TUY13" s="102"/>
      <c r="TUZ13" s="102"/>
      <c r="TVA13" s="102"/>
      <c r="TVB13" s="102"/>
      <c r="TVC13" s="102"/>
      <c r="TVD13" s="102"/>
      <c r="TVE13" s="102"/>
      <c r="TVF13" s="102"/>
      <c r="TVG13" s="102"/>
      <c r="TVH13" s="102"/>
      <c r="TVI13" s="102"/>
      <c r="TVJ13" s="102"/>
      <c r="TVK13" s="102"/>
      <c r="TVL13" s="102"/>
      <c r="TVM13" s="102"/>
      <c r="TVN13" s="102"/>
      <c r="TVO13" s="102"/>
      <c r="TVP13" s="102"/>
      <c r="TVQ13" s="102"/>
      <c r="TVR13" s="102"/>
      <c r="TVS13" s="102"/>
      <c r="TVT13" s="102"/>
      <c r="TVU13" s="102"/>
      <c r="TVV13" s="102"/>
      <c r="TVW13" s="102"/>
      <c r="TVX13" s="102"/>
      <c r="TVY13" s="102"/>
      <c r="TVZ13" s="102"/>
      <c r="TWA13" s="102"/>
      <c r="TWB13" s="102"/>
      <c r="TWC13" s="102"/>
      <c r="TWD13" s="102"/>
      <c r="TWE13" s="102"/>
      <c r="TWF13" s="102"/>
      <c r="TWG13" s="102"/>
      <c r="TWH13" s="102"/>
      <c r="TWI13" s="102"/>
      <c r="TWJ13" s="102"/>
      <c r="TWK13" s="102"/>
      <c r="TWL13" s="102"/>
      <c r="TWM13" s="102"/>
      <c r="TWN13" s="102"/>
      <c r="TWO13" s="102"/>
      <c r="TWP13" s="102"/>
      <c r="TWQ13" s="102"/>
      <c r="TWR13" s="102"/>
      <c r="TWS13" s="102"/>
      <c r="TWT13" s="102"/>
      <c r="TWU13" s="102"/>
      <c r="TWV13" s="102"/>
      <c r="TWW13" s="102"/>
      <c r="TWX13" s="102"/>
      <c r="TWY13" s="102"/>
      <c r="TWZ13" s="102"/>
      <c r="TXA13" s="102"/>
      <c r="TXB13" s="102"/>
      <c r="TXC13" s="102"/>
      <c r="TXD13" s="102"/>
      <c r="TXE13" s="102"/>
      <c r="TXF13" s="102"/>
      <c r="TXG13" s="102"/>
      <c r="TXH13" s="102"/>
      <c r="TXI13" s="102"/>
      <c r="TXJ13" s="102"/>
      <c r="TXK13" s="102"/>
      <c r="TXL13" s="102"/>
      <c r="TXM13" s="102"/>
      <c r="TXN13" s="102"/>
      <c r="TXO13" s="102"/>
      <c r="TXP13" s="102"/>
      <c r="TXQ13" s="102"/>
      <c r="TXR13" s="102"/>
      <c r="TXS13" s="102"/>
      <c r="TXT13" s="102"/>
      <c r="TXU13" s="102"/>
      <c r="TXV13" s="102"/>
      <c r="TXW13" s="102"/>
      <c r="TXX13" s="102"/>
      <c r="TXY13" s="102"/>
      <c r="TXZ13" s="102"/>
      <c r="TYA13" s="102"/>
      <c r="TYB13" s="102"/>
      <c r="TYC13" s="102"/>
      <c r="TYD13" s="102"/>
      <c r="TYE13" s="102"/>
      <c r="TYF13" s="102"/>
      <c r="TYG13" s="102"/>
      <c r="TYH13" s="102"/>
      <c r="TYI13" s="102"/>
      <c r="TYJ13" s="102"/>
      <c r="TYK13" s="102"/>
      <c r="TYL13" s="102"/>
      <c r="TYM13" s="102"/>
      <c r="TYN13" s="102"/>
      <c r="TYO13" s="102"/>
      <c r="TYP13" s="102"/>
      <c r="TYQ13" s="102"/>
      <c r="TYR13" s="102"/>
      <c r="TYS13" s="102"/>
      <c r="TYT13" s="102"/>
      <c r="TYU13" s="102"/>
      <c r="TYV13" s="102"/>
      <c r="TYW13" s="102"/>
      <c r="TYX13" s="102"/>
      <c r="TYY13" s="102"/>
      <c r="TYZ13" s="102"/>
      <c r="TZA13" s="102"/>
      <c r="TZB13" s="102"/>
      <c r="TZC13" s="102"/>
      <c r="TZD13" s="102"/>
      <c r="TZE13" s="102"/>
      <c r="TZF13" s="102"/>
      <c r="TZG13" s="102"/>
      <c r="TZH13" s="102"/>
      <c r="TZI13" s="102"/>
      <c r="TZJ13" s="102"/>
      <c r="TZK13" s="102"/>
      <c r="TZL13" s="102"/>
      <c r="TZM13" s="102"/>
      <c r="TZN13" s="102"/>
      <c r="TZO13" s="102"/>
      <c r="TZP13" s="102"/>
      <c r="TZQ13" s="102"/>
      <c r="TZR13" s="102"/>
      <c r="TZS13" s="102"/>
      <c r="TZT13" s="102"/>
      <c r="TZU13" s="102"/>
      <c r="TZV13" s="102"/>
      <c r="TZW13" s="102"/>
      <c r="TZX13" s="102"/>
      <c r="TZY13" s="102"/>
      <c r="TZZ13" s="102"/>
      <c r="UAA13" s="102"/>
      <c r="UAB13" s="102"/>
      <c r="UAC13" s="102"/>
      <c r="UAD13" s="102"/>
      <c r="UAE13" s="102"/>
      <c r="UAF13" s="102"/>
      <c r="UAG13" s="102"/>
      <c r="UAH13" s="102"/>
      <c r="UAI13" s="102"/>
      <c r="UAJ13" s="102"/>
      <c r="UAK13" s="102"/>
      <c r="UAL13" s="102"/>
      <c r="UAM13" s="102"/>
      <c r="UAN13" s="102"/>
      <c r="UAO13" s="102"/>
      <c r="UAP13" s="102"/>
      <c r="UAQ13" s="102"/>
      <c r="UAR13" s="102"/>
      <c r="UAS13" s="102"/>
      <c r="UAT13" s="102"/>
      <c r="UAU13" s="102"/>
      <c r="UAV13" s="102"/>
      <c r="UAW13" s="102"/>
      <c r="UAX13" s="102"/>
      <c r="UAY13" s="102"/>
      <c r="UAZ13" s="102"/>
      <c r="UBA13" s="102"/>
      <c r="UBB13" s="102"/>
      <c r="UBC13" s="102"/>
      <c r="UBD13" s="102"/>
      <c r="UBE13" s="102"/>
      <c r="UBF13" s="102"/>
      <c r="UBG13" s="102"/>
      <c r="UBH13" s="102"/>
      <c r="UBI13" s="102"/>
      <c r="UBJ13" s="102"/>
      <c r="UBK13" s="102"/>
      <c r="UBL13" s="102"/>
      <c r="UBM13" s="102"/>
      <c r="UBN13" s="102"/>
      <c r="UBO13" s="102"/>
      <c r="UBP13" s="102"/>
      <c r="UBQ13" s="102"/>
      <c r="UBR13" s="102"/>
      <c r="UBS13" s="102"/>
      <c r="UBT13" s="102"/>
      <c r="UBU13" s="102"/>
      <c r="UBV13" s="102"/>
      <c r="UBW13" s="102"/>
      <c r="UBX13" s="102"/>
      <c r="UBY13" s="102"/>
      <c r="UBZ13" s="102"/>
      <c r="UCA13" s="102"/>
      <c r="UCB13" s="102"/>
      <c r="UCC13" s="102"/>
      <c r="UCD13" s="102"/>
      <c r="UCE13" s="102"/>
      <c r="UCF13" s="102"/>
      <c r="UCG13" s="102"/>
      <c r="UCH13" s="102"/>
      <c r="UCI13" s="102"/>
      <c r="UCJ13" s="102"/>
      <c r="UCK13" s="102"/>
      <c r="UCL13" s="102"/>
      <c r="UCM13" s="102"/>
      <c r="UCN13" s="102"/>
      <c r="UCO13" s="102"/>
      <c r="UCP13" s="102"/>
      <c r="UCQ13" s="102"/>
      <c r="UCR13" s="102"/>
      <c r="UCS13" s="102"/>
      <c r="UCT13" s="102"/>
      <c r="UCU13" s="102"/>
      <c r="UCV13" s="102"/>
      <c r="UCW13" s="102"/>
      <c r="UCX13" s="102"/>
      <c r="UCY13" s="102"/>
      <c r="UCZ13" s="102"/>
      <c r="UDA13" s="102"/>
      <c r="UDB13" s="102"/>
      <c r="UDC13" s="102"/>
      <c r="UDD13" s="102"/>
      <c r="UDE13" s="102"/>
      <c r="UDF13" s="102"/>
      <c r="UDG13" s="102"/>
      <c r="UDH13" s="102"/>
      <c r="UDI13" s="102"/>
      <c r="UDJ13" s="102"/>
      <c r="UDK13" s="102"/>
      <c r="UDL13" s="102"/>
      <c r="UDM13" s="102"/>
      <c r="UDN13" s="102"/>
      <c r="UDO13" s="102"/>
      <c r="UDP13" s="102"/>
      <c r="UDQ13" s="102"/>
      <c r="UDR13" s="102"/>
      <c r="UDS13" s="102"/>
      <c r="UDT13" s="102"/>
      <c r="UDU13" s="102"/>
      <c r="UDV13" s="102"/>
      <c r="UDW13" s="102"/>
      <c r="UDX13" s="102"/>
      <c r="UDY13" s="102"/>
      <c r="UDZ13" s="102"/>
      <c r="UEA13" s="102"/>
      <c r="UEB13" s="102"/>
      <c r="UEC13" s="102"/>
      <c r="UED13" s="102"/>
      <c r="UEE13" s="102"/>
      <c r="UEF13" s="102"/>
      <c r="UEG13" s="102"/>
      <c r="UEH13" s="102"/>
      <c r="UEI13" s="102"/>
      <c r="UEJ13" s="102"/>
      <c r="UEK13" s="102"/>
      <c r="UEL13" s="102"/>
      <c r="UEM13" s="102"/>
      <c r="UEN13" s="102"/>
      <c r="UEO13" s="102"/>
      <c r="UEP13" s="102"/>
      <c r="UEQ13" s="102"/>
      <c r="UER13" s="102"/>
      <c r="UES13" s="102"/>
      <c r="UET13" s="102"/>
      <c r="UEU13" s="102"/>
      <c r="UEV13" s="102"/>
      <c r="UEW13" s="102"/>
      <c r="UEX13" s="102"/>
      <c r="UEY13" s="102"/>
      <c r="UEZ13" s="102"/>
      <c r="UFA13" s="102"/>
      <c r="UFB13" s="102"/>
      <c r="UFC13" s="102"/>
      <c r="UFD13" s="102"/>
      <c r="UFE13" s="102"/>
      <c r="UFF13" s="102"/>
      <c r="UFG13" s="102"/>
      <c r="UFH13" s="102"/>
      <c r="UFI13" s="102"/>
      <c r="UFJ13" s="102"/>
      <c r="UFK13" s="102"/>
      <c r="UFL13" s="102"/>
      <c r="UFM13" s="102"/>
      <c r="UFN13" s="102"/>
      <c r="UFO13" s="102"/>
      <c r="UFP13" s="102"/>
      <c r="UFQ13" s="102"/>
      <c r="UFR13" s="102"/>
      <c r="UFS13" s="102"/>
      <c r="UFT13" s="102"/>
      <c r="UFU13" s="102"/>
      <c r="UFV13" s="102"/>
      <c r="UFW13" s="102"/>
      <c r="UFX13" s="102"/>
      <c r="UFY13" s="102"/>
      <c r="UFZ13" s="102"/>
      <c r="UGA13" s="102"/>
      <c r="UGB13" s="102"/>
      <c r="UGC13" s="102"/>
      <c r="UGD13" s="102"/>
      <c r="UGE13" s="102"/>
      <c r="UGF13" s="102"/>
      <c r="UGG13" s="102"/>
      <c r="UGH13" s="102"/>
      <c r="UGI13" s="102"/>
      <c r="UGJ13" s="102"/>
      <c r="UGK13" s="102"/>
      <c r="UGL13" s="102"/>
      <c r="UGM13" s="102"/>
      <c r="UGN13" s="102"/>
      <c r="UGO13" s="102"/>
      <c r="UGP13" s="102"/>
      <c r="UGQ13" s="102"/>
      <c r="UGR13" s="102"/>
      <c r="UGS13" s="102"/>
      <c r="UGT13" s="102"/>
      <c r="UGU13" s="102"/>
      <c r="UGV13" s="102"/>
      <c r="UGW13" s="102"/>
      <c r="UGX13" s="102"/>
      <c r="UGY13" s="102"/>
      <c r="UGZ13" s="102"/>
      <c r="UHA13" s="102"/>
      <c r="UHB13" s="102"/>
      <c r="UHC13" s="102"/>
      <c r="UHD13" s="102"/>
      <c r="UHE13" s="102"/>
      <c r="UHF13" s="102"/>
      <c r="UHG13" s="102"/>
      <c r="UHH13" s="102"/>
      <c r="UHI13" s="102"/>
      <c r="UHJ13" s="102"/>
      <c r="UHK13" s="102"/>
      <c r="UHL13" s="102"/>
      <c r="UHM13" s="102"/>
      <c r="UHN13" s="102"/>
      <c r="UHO13" s="102"/>
      <c r="UHP13" s="102"/>
      <c r="UHQ13" s="102"/>
      <c r="UHR13" s="102"/>
      <c r="UHS13" s="102"/>
      <c r="UHT13" s="102"/>
      <c r="UHU13" s="102"/>
      <c r="UHV13" s="102"/>
      <c r="UHW13" s="102"/>
      <c r="UHX13" s="102"/>
      <c r="UHY13" s="102"/>
      <c r="UHZ13" s="102"/>
      <c r="UIA13" s="102"/>
      <c r="UIB13" s="102"/>
      <c r="UIC13" s="102"/>
      <c r="UID13" s="102"/>
      <c r="UIE13" s="102"/>
      <c r="UIF13" s="102"/>
      <c r="UIG13" s="102"/>
      <c r="UIH13" s="102"/>
      <c r="UII13" s="102"/>
      <c r="UIJ13" s="102"/>
      <c r="UIK13" s="102"/>
      <c r="UIL13" s="102"/>
      <c r="UIM13" s="102"/>
      <c r="UIN13" s="102"/>
      <c r="UIO13" s="102"/>
      <c r="UIP13" s="102"/>
      <c r="UIQ13" s="102"/>
      <c r="UIR13" s="102"/>
      <c r="UIS13" s="102"/>
      <c r="UIT13" s="102"/>
      <c r="UIU13" s="102"/>
      <c r="UIV13" s="102"/>
      <c r="UIW13" s="102"/>
      <c r="UIX13" s="102"/>
      <c r="UIY13" s="102"/>
      <c r="UIZ13" s="102"/>
      <c r="UJA13" s="102"/>
      <c r="UJB13" s="102"/>
      <c r="UJC13" s="102"/>
      <c r="UJD13" s="102"/>
      <c r="UJE13" s="102"/>
      <c r="UJF13" s="102"/>
      <c r="UJG13" s="102"/>
      <c r="UJH13" s="102"/>
      <c r="UJI13" s="102"/>
      <c r="UJJ13" s="102"/>
      <c r="UJK13" s="102"/>
      <c r="UJL13" s="102"/>
      <c r="UJM13" s="102"/>
      <c r="UJN13" s="102"/>
      <c r="UJO13" s="102"/>
      <c r="UJP13" s="102"/>
      <c r="UJQ13" s="102"/>
      <c r="UJR13" s="102"/>
      <c r="UJS13" s="102"/>
      <c r="UJT13" s="102"/>
      <c r="UJU13" s="102"/>
      <c r="UJV13" s="102"/>
      <c r="UJW13" s="102"/>
      <c r="UJX13" s="102"/>
      <c r="UJY13" s="102"/>
      <c r="UJZ13" s="102"/>
      <c r="UKA13" s="102"/>
      <c r="UKB13" s="102"/>
      <c r="UKC13" s="102"/>
      <c r="UKD13" s="102"/>
      <c r="UKE13" s="102"/>
      <c r="UKF13" s="102"/>
      <c r="UKG13" s="102"/>
      <c r="UKH13" s="102"/>
      <c r="UKI13" s="102"/>
      <c r="UKJ13" s="102"/>
      <c r="UKK13" s="102"/>
      <c r="UKL13" s="102"/>
      <c r="UKM13" s="102"/>
      <c r="UKN13" s="102"/>
      <c r="UKO13" s="102"/>
      <c r="UKP13" s="102"/>
      <c r="UKQ13" s="102"/>
      <c r="UKR13" s="102"/>
      <c r="UKS13" s="102"/>
      <c r="UKT13" s="102"/>
      <c r="UKU13" s="102"/>
      <c r="UKV13" s="102"/>
      <c r="UKW13" s="102"/>
      <c r="UKX13" s="102"/>
      <c r="UKY13" s="102"/>
      <c r="UKZ13" s="102"/>
      <c r="ULA13" s="102"/>
      <c r="ULB13" s="102"/>
      <c r="ULC13" s="102"/>
      <c r="ULD13" s="102"/>
      <c r="ULE13" s="102"/>
      <c r="ULF13" s="102"/>
      <c r="ULG13" s="102"/>
      <c r="ULH13" s="102"/>
      <c r="ULI13" s="102"/>
      <c r="ULJ13" s="102"/>
      <c r="ULK13" s="102"/>
      <c r="ULL13" s="102"/>
      <c r="ULM13" s="102"/>
      <c r="ULN13" s="102"/>
      <c r="ULO13" s="102"/>
      <c r="ULP13" s="102"/>
      <c r="ULQ13" s="102"/>
      <c r="ULR13" s="102"/>
      <c r="ULS13" s="102"/>
      <c r="ULT13" s="102"/>
      <c r="ULU13" s="102"/>
      <c r="ULV13" s="102"/>
      <c r="ULW13" s="102"/>
      <c r="ULX13" s="102"/>
      <c r="ULY13" s="102"/>
      <c r="ULZ13" s="102"/>
      <c r="UMA13" s="102"/>
      <c r="UMB13" s="102"/>
      <c r="UMC13" s="102"/>
      <c r="UMD13" s="102"/>
      <c r="UME13" s="102"/>
      <c r="UMF13" s="102"/>
      <c r="UMG13" s="102"/>
      <c r="UMH13" s="102"/>
      <c r="UMI13" s="102"/>
      <c r="UMJ13" s="102"/>
      <c r="UMK13" s="102"/>
      <c r="UML13" s="102"/>
      <c r="UMM13" s="102"/>
      <c r="UMN13" s="102"/>
      <c r="UMO13" s="102"/>
      <c r="UMP13" s="102"/>
      <c r="UMQ13" s="102"/>
      <c r="UMR13" s="102"/>
      <c r="UMS13" s="102"/>
      <c r="UMT13" s="102"/>
      <c r="UMU13" s="102"/>
      <c r="UMV13" s="102"/>
      <c r="UMW13" s="102"/>
      <c r="UMX13" s="102"/>
      <c r="UMY13" s="102"/>
      <c r="UMZ13" s="102"/>
      <c r="UNA13" s="102"/>
      <c r="UNB13" s="102"/>
      <c r="UNC13" s="102"/>
      <c r="UND13" s="102"/>
      <c r="UNE13" s="102"/>
      <c r="UNF13" s="102"/>
      <c r="UNG13" s="102"/>
      <c r="UNH13" s="102"/>
      <c r="UNI13" s="102"/>
      <c r="UNJ13" s="102"/>
      <c r="UNK13" s="102"/>
      <c r="UNL13" s="102"/>
      <c r="UNM13" s="102"/>
      <c r="UNN13" s="102"/>
      <c r="UNO13" s="102"/>
      <c r="UNP13" s="102"/>
      <c r="UNQ13" s="102"/>
      <c r="UNR13" s="102"/>
      <c r="UNS13" s="102"/>
      <c r="UNT13" s="102"/>
      <c r="UNU13" s="102"/>
      <c r="UNV13" s="102"/>
      <c r="UNW13" s="102"/>
      <c r="UNX13" s="102"/>
      <c r="UNY13" s="102"/>
      <c r="UNZ13" s="102"/>
      <c r="UOA13" s="102"/>
      <c r="UOB13" s="102"/>
      <c r="UOC13" s="102"/>
      <c r="UOD13" s="102"/>
      <c r="UOE13" s="102"/>
      <c r="UOF13" s="102"/>
      <c r="UOG13" s="102"/>
      <c r="UOH13" s="102"/>
      <c r="UOI13" s="102"/>
      <c r="UOJ13" s="102"/>
      <c r="UOK13" s="102"/>
      <c r="UOL13" s="102"/>
      <c r="UOM13" s="102"/>
      <c r="UON13" s="102"/>
      <c r="UOO13" s="102"/>
      <c r="UOP13" s="102"/>
      <c r="UOQ13" s="102"/>
      <c r="UOR13" s="102"/>
      <c r="UOS13" s="102"/>
      <c r="UOT13" s="102"/>
      <c r="UOU13" s="102"/>
      <c r="UOV13" s="102"/>
      <c r="UOW13" s="102"/>
      <c r="UOX13" s="102"/>
      <c r="UOY13" s="102"/>
      <c r="UOZ13" s="102"/>
      <c r="UPA13" s="102"/>
      <c r="UPB13" s="102"/>
      <c r="UPC13" s="102"/>
      <c r="UPD13" s="102"/>
      <c r="UPE13" s="102"/>
      <c r="UPF13" s="102"/>
      <c r="UPG13" s="102"/>
      <c r="UPH13" s="102"/>
      <c r="UPI13" s="102"/>
      <c r="UPJ13" s="102"/>
      <c r="UPK13" s="102"/>
      <c r="UPL13" s="102"/>
      <c r="UPM13" s="102"/>
      <c r="UPN13" s="102"/>
      <c r="UPO13" s="102"/>
      <c r="UPP13" s="102"/>
      <c r="UPQ13" s="102"/>
      <c r="UPR13" s="102"/>
      <c r="UPS13" s="102"/>
      <c r="UPT13" s="102"/>
      <c r="UPU13" s="102"/>
      <c r="UPV13" s="102"/>
      <c r="UPW13" s="102"/>
      <c r="UPX13" s="102"/>
      <c r="UPY13" s="102"/>
      <c r="UPZ13" s="102"/>
      <c r="UQA13" s="102"/>
      <c r="UQB13" s="102"/>
      <c r="UQC13" s="102"/>
      <c r="UQD13" s="102"/>
      <c r="UQE13" s="102"/>
      <c r="UQF13" s="102"/>
      <c r="UQG13" s="102"/>
      <c r="UQH13" s="102"/>
      <c r="UQI13" s="102"/>
      <c r="UQJ13" s="102"/>
      <c r="UQK13" s="102"/>
      <c r="UQL13" s="102"/>
      <c r="UQM13" s="102"/>
      <c r="UQN13" s="102"/>
      <c r="UQO13" s="102"/>
      <c r="UQP13" s="102"/>
      <c r="UQQ13" s="102"/>
      <c r="UQR13" s="102"/>
      <c r="UQS13" s="102"/>
      <c r="UQT13" s="102"/>
      <c r="UQU13" s="102"/>
      <c r="UQV13" s="102"/>
      <c r="UQW13" s="102"/>
      <c r="UQX13" s="102"/>
      <c r="UQY13" s="102"/>
      <c r="UQZ13" s="102"/>
      <c r="URA13" s="102"/>
      <c r="URB13" s="102"/>
      <c r="URC13" s="102"/>
      <c r="URD13" s="102"/>
      <c r="URE13" s="102"/>
      <c r="URF13" s="102"/>
      <c r="URG13" s="102"/>
      <c r="URH13" s="102"/>
      <c r="URI13" s="102"/>
      <c r="URJ13" s="102"/>
      <c r="URK13" s="102"/>
      <c r="URL13" s="102"/>
      <c r="URM13" s="102"/>
      <c r="URN13" s="102"/>
      <c r="URO13" s="102"/>
      <c r="URP13" s="102"/>
      <c r="URQ13" s="102"/>
      <c r="URR13" s="102"/>
      <c r="URS13" s="102"/>
      <c r="URT13" s="102"/>
      <c r="URU13" s="102"/>
      <c r="URV13" s="102"/>
      <c r="URW13" s="102"/>
      <c r="URX13" s="102"/>
      <c r="URY13" s="102"/>
      <c r="URZ13" s="102"/>
      <c r="USA13" s="102"/>
      <c r="USB13" s="102"/>
      <c r="USC13" s="102"/>
      <c r="USD13" s="102"/>
      <c r="USE13" s="102"/>
      <c r="USF13" s="102"/>
      <c r="USG13" s="102"/>
      <c r="USH13" s="102"/>
      <c r="USI13" s="102"/>
      <c r="USJ13" s="102"/>
      <c r="USK13" s="102"/>
      <c r="USL13" s="102"/>
      <c r="USM13" s="102"/>
      <c r="USN13" s="102"/>
      <c r="USO13" s="102"/>
      <c r="USP13" s="102"/>
      <c r="USQ13" s="102"/>
      <c r="USR13" s="102"/>
      <c r="USS13" s="102"/>
      <c r="UST13" s="102"/>
      <c r="USU13" s="102"/>
      <c r="USV13" s="102"/>
      <c r="USW13" s="102"/>
      <c r="USX13" s="102"/>
      <c r="USY13" s="102"/>
      <c r="USZ13" s="102"/>
      <c r="UTA13" s="102"/>
      <c r="UTB13" s="102"/>
      <c r="UTC13" s="102"/>
      <c r="UTD13" s="102"/>
      <c r="UTE13" s="102"/>
      <c r="UTF13" s="102"/>
      <c r="UTG13" s="102"/>
      <c r="UTH13" s="102"/>
      <c r="UTI13" s="102"/>
      <c r="UTJ13" s="102"/>
      <c r="UTK13" s="102"/>
      <c r="UTL13" s="102"/>
      <c r="UTM13" s="102"/>
      <c r="UTN13" s="102"/>
      <c r="UTO13" s="102"/>
      <c r="UTP13" s="102"/>
      <c r="UTQ13" s="102"/>
      <c r="UTR13" s="102"/>
      <c r="UTS13" s="102"/>
      <c r="UTT13" s="102"/>
      <c r="UTU13" s="102"/>
      <c r="UTV13" s="102"/>
      <c r="UTW13" s="102"/>
      <c r="UTX13" s="102"/>
      <c r="UTY13" s="102"/>
      <c r="UTZ13" s="102"/>
      <c r="UUA13" s="102"/>
      <c r="UUB13" s="102"/>
      <c r="UUC13" s="102"/>
      <c r="UUD13" s="102"/>
      <c r="UUE13" s="102"/>
      <c r="UUF13" s="102"/>
      <c r="UUG13" s="102"/>
      <c r="UUH13" s="102"/>
      <c r="UUI13" s="102"/>
      <c r="UUJ13" s="102"/>
      <c r="UUK13" s="102"/>
      <c r="UUL13" s="102"/>
      <c r="UUM13" s="102"/>
      <c r="UUN13" s="102"/>
      <c r="UUO13" s="102"/>
      <c r="UUP13" s="102"/>
      <c r="UUQ13" s="102"/>
      <c r="UUR13" s="102"/>
      <c r="UUS13" s="102"/>
      <c r="UUT13" s="102"/>
      <c r="UUU13" s="102"/>
      <c r="UUV13" s="102"/>
      <c r="UUW13" s="102"/>
      <c r="UUX13" s="102"/>
      <c r="UUY13" s="102"/>
      <c r="UUZ13" s="102"/>
      <c r="UVA13" s="102"/>
      <c r="UVB13" s="102"/>
      <c r="UVC13" s="102"/>
      <c r="UVD13" s="102"/>
      <c r="UVE13" s="102"/>
      <c r="UVF13" s="102"/>
      <c r="UVG13" s="102"/>
      <c r="UVH13" s="102"/>
      <c r="UVI13" s="102"/>
      <c r="UVJ13" s="102"/>
      <c r="UVK13" s="102"/>
      <c r="UVL13" s="102"/>
      <c r="UVM13" s="102"/>
      <c r="UVN13" s="102"/>
      <c r="UVO13" s="102"/>
      <c r="UVP13" s="102"/>
      <c r="UVQ13" s="102"/>
      <c r="UVR13" s="102"/>
      <c r="UVS13" s="102"/>
      <c r="UVT13" s="102"/>
      <c r="UVU13" s="102"/>
      <c r="UVV13" s="102"/>
      <c r="UVW13" s="102"/>
      <c r="UVX13" s="102"/>
      <c r="UVY13" s="102"/>
      <c r="UVZ13" s="102"/>
      <c r="UWA13" s="102"/>
      <c r="UWB13" s="102"/>
      <c r="UWC13" s="102"/>
      <c r="UWD13" s="102"/>
      <c r="UWE13" s="102"/>
      <c r="UWF13" s="102"/>
      <c r="UWG13" s="102"/>
      <c r="UWH13" s="102"/>
      <c r="UWI13" s="102"/>
      <c r="UWJ13" s="102"/>
      <c r="UWK13" s="102"/>
      <c r="UWL13" s="102"/>
      <c r="UWM13" s="102"/>
      <c r="UWN13" s="102"/>
      <c r="UWO13" s="102"/>
      <c r="UWP13" s="102"/>
      <c r="UWQ13" s="102"/>
      <c r="UWR13" s="102"/>
      <c r="UWS13" s="102"/>
      <c r="UWT13" s="102"/>
      <c r="UWU13" s="102"/>
      <c r="UWV13" s="102"/>
      <c r="UWW13" s="102"/>
      <c r="UWX13" s="102"/>
      <c r="UWY13" s="102"/>
      <c r="UWZ13" s="102"/>
      <c r="UXA13" s="102"/>
      <c r="UXB13" s="102"/>
      <c r="UXC13" s="102"/>
      <c r="UXD13" s="102"/>
      <c r="UXE13" s="102"/>
      <c r="UXF13" s="102"/>
      <c r="UXG13" s="102"/>
      <c r="UXH13" s="102"/>
      <c r="UXI13" s="102"/>
      <c r="UXJ13" s="102"/>
      <c r="UXK13" s="102"/>
      <c r="UXL13" s="102"/>
      <c r="UXM13" s="102"/>
      <c r="UXN13" s="102"/>
      <c r="UXO13" s="102"/>
      <c r="UXP13" s="102"/>
      <c r="UXQ13" s="102"/>
      <c r="UXR13" s="102"/>
      <c r="UXS13" s="102"/>
      <c r="UXT13" s="102"/>
      <c r="UXU13" s="102"/>
      <c r="UXV13" s="102"/>
      <c r="UXW13" s="102"/>
      <c r="UXX13" s="102"/>
      <c r="UXY13" s="102"/>
      <c r="UXZ13" s="102"/>
      <c r="UYA13" s="102"/>
      <c r="UYB13" s="102"/>
      <c r="UYC13" s="102"/>
      <c r="UYD13" s="102"/>
      <c r="UYE13" s="102"/>
      <c r="UYF13" s="102"/>
      <c r="UYG13" s="102"/>
      <c r="UYH13" s="102"/>
      <c r="UYI13" s="102"/>
      <c r="UYJ13" s="102"/>
      <c r="UYK13" s="102"/>
      <c r="UYL13" s="102"/>
      <c r="UYM13" s="102"/>
      <c r="UYN13" s="102"/>
      <c r="UYO13" s="102"/>
      <c r="UYP13" s="102"/>
      <c r="UYQ13" s="102"/>
      <c r="UYR13" s="102"/>
      <c r="UYS13" s="102"/>
      <c r="UYT13" s="102"/>
      <c r="UYU13" s="102"/>
      <c r="UYV13" s="102"/>
      <c r="UYW13" s="102"/>
      <c r="UYX13" s="102"/>
      <c r="UYY13" s="102"/>
      <c r="UYZ13" s="102"/>
      <c r="UZA13" s="102"/>
      <c r="UZB13" s="102"/>
      <c r="UZC13" s="102"/>
      <c r="UZD13" s="102"/>
      <c r="UZE13" s="102"/>
      <c r="UZF13" s="102"/>
      <c r="UZG13" s="102"/>
      <c r="UZH13" s="102"/>
      <c r="UZI13" s="102"/>
      <c r="UZJ13" s="102"/>
      <c r="UZK13" s="102"/>
      <c r="UZL13" s="102"/>
      <c r="UZM13" s="102"/>
      <c r="UZN13" s="102"/>
      <c r="UZO13" s="102"/>
      <c r="UZP13" s="102"/>
      <c r="UZQ13" s="102"/>
      <c r="UZR13" s="102"/>
      <c r="UZS13" s="102"/>
      <c r="UZT13" s="102"/>
      <c r="UZU13" s="102"/>
      <c r="UZV13" s="102"/>
      <c r="UZW13" s="102"/>
      <c r="UZX13" s="102"/>
      <c r="UZY13" s="102"/>
      <c r="UZZ13" s="102"/>
      <c r="VAA13" s="102"/>
      <c r="VAB13" s="102"/>
      <c r="VAC13" s="102"/>
      <c r="VAD13" s="102"/>
      <c r="VAE13" s="102"/>
      <c r="VAF13" s="102"/>
      <c r="VAG13" s="102"/>
      <c r="VAH13" s="102"/>
      <c r="VAI13" s="102"/>
      <c r="VAJ13" s="102"/>
      <c r="VAK13" s="102"/>
      <c r="VAL13" s="102"/>
      <c r="VAM13" s="102"/>
      <c r="VAN13" s="102"/>
      <c r="VAO13" s="102"/>
      <c r="VAP13" s="102"/>
      <c r="VAQ13" s="102"/>
      <c r="VAR13" s="102"/>
      <c r="VAS13" s="102"/>
      <c r="VAT13" s="102"/>
      <c r="VAU13" s="102"/>
      <c r="VAV13" s="102"/>
      <c r="VAW13" s="102"/>
      <c r="VAX13" s="102"/>
      <c r="VAY13" s="102"/>
      <c r="VAZ13" s="102"/>
      <c r="VBA13" s="102"/>
      <c r="VBB13" s="102"/>
      <c r="VBC13" s="102"/>
      <c r="VBD13" s="102"/>
      <c r="VBE13" s="102"/>
      <c r="VBF13" s="102"/>
      <c r="VBG13" s="102"/>
      <c r="VBH13" s="102"/>
      <c r="VBI13" s="102"/>
      <c r="VBJ13" s="102"/>
      <c r="VBK13" s="102"/>
      <c r="VBL13" s="102"/>
      <c r="VBM13" s="102"/>
      <c r="VBN13" s="102"/>
      <c r="VBO13" s="102"/>
      <c r="VBP13" s="102"/>
      <c r="VBQ13" s="102"/>
      <c r="VBR13" s="102"/>
      <c r="VBS13" s="102"/>
      <c r="VBT13" s="102"/>
      <c r="VBU13" s="102"/>
      <c r="VBV13" s="102"/>
      <c r="VBW13" s="102"/>
      <c r="VBX13" s="102"/>
      <c r="VBY13" s="102"/>
      <c r="VBZ13" s="102"/>
      <c r="VCA13" s="102"/>
      <c r="VCB13" s="102"/>
      <c r="VCC13" s="102"/>
      <c r="VCD13" s="102"/>
      <c r="VCE13" s="102"/>
      <c r="VCF13" s="102"/>
      <c r="VCG13" s="102"/>
      <c r="VCH13" s="102"/>
      <c r="VCI13" s="102"/>
      <c r="VCJ13" s="102"/>
      <c r="VCK13" s="102"/>
      <c r="VCL13" s="102"/>
      <c r="VCM13" s="102"/>
      <c r="VCN13" s="102"/>
      <c r="VCO13" s="102"/>
      <c r="VCP13" s="102"/>
      <c r="VCQ13" s="102"/>
      <c r="VCR13" s="102"/>
      <c r="VCS13" s="102"/>
      <c r="VCT13" s="102"/>
      <c r="VCU13" s="102"/>
      <c r="VCV13" s="102"/>
      <c r="VCW13" s="102"/>
      <c r="VCX13" s="102"/>
      <c r="VCY13" s="102"/>
      <c r="VCZ13" s="102"/>
      <c r="VDA13" s="102"/>
      <c r="VDB13" s="102"/>
      <c r="VDC13" s="102"/>
      <c r="VDD13" s="102"/>
      <c r="VDE13" s="102"/>
      <c r="VDF13" s="102"/>
      <c r="VDG13" s="102"/>
      <c r="VDH13" s="102"/>
      <c r="VDI13" s="102"/>
      <c r="VDJ13" s="102"/>
      <c r="VDK13" s="102"/>
      <c r="VDL13" s="102"/>
      <c r="VDM13" s="102"/>
      <c r="VDN13" s="102"/>
      <c r="VDO13" s="102"/>
      <c r="VDP13" s="102"/>
      <c r="VDQ13" s="102"/>
      <c r="VDR13" s="102"/>
      <c r="VDS13" s="102"/>
      <c r="VDT13" s="102"/>
      <c r="VDU13" s="102"/>
      <c r="VDV13" s="102"/>
      <c r="VDW13" s="102"/>
      <c r="VDX13" s="102"/>
      <c r="VDY13" s="102"/>
      <c r="VDZ13" s="102"/>
      <c r="VEA13" s="102"/>
      <c r="VEB13" s="102"/>
      <c r="VEC13" s="102"/>
      <c r="VED13" s="102"/>
      <c r="VEE13" s="102"/>
      <c r="VEF13" s="102"/>
      <c r="VEG13" s="102"/>
      <c r="VEH13" s="102"/>
      <c r="VEI13" s="102"/>
      <c r="VEJ13" s="102"/>
      <c r="VEK13" s="102"/>
      <c r="VEL13" s="102"/>
      <c r="VEM13" s="102"/>
      <c r="VEN13" s="102"/>
      <c r="VEO13" s="102"/>
      <c r="VEP13" s="102"/>
      <c r="VEQ13" s="102"/>
      <c r="VER13" s="102"/>
      <c r="VES13" s="102"/>
      <c r="VET13" s="102"/>
      <c r="VEU13" s="102"/>
      <c r="VEV13" s="102"/>
      <c r="VEW13" s="102"/>
      <c r="VEX13" s="102"/>
      <c r="VEY13" s="102"/>
      <c r="VEZ13" s="102"/>
      <c r="VFA13" s="102"/>
      <c r="VFB13" s="102"/>
      <c r="VFC13" s="102"/>
      <c r="VFD13" s="102"/>
      <c r="VFE13" s="102"/>
      <c r="VFF13" s="102"/>
      <c r="VFG13" s="102"/>
      <c r="VFH13" s="102"/>
      <c r="VFI13" s="102"/>
      <c r="VFJ13" s="102"/>
      <c r="VFK13" s="102"/>
      <c r="VFL13" s="102"/>
      <c r="VFM13" s="102"/>
      <c r="VFN13" s="102"/>
      <c r="VFO13" s="102"/>
      <c r="VFP13" s="102"/>
      <c r="VFQ13" s="102"/>
      <c r="VFR13" s="102"/>
      <c r="VFS13" s="102"/>
      <c r="VFT13" s="102"/>
      <c r="VFU13" s="102"/>
      <c r="VFV13" s="102"/>
      <c r="VFW13" s="102"/>
      <c r="VFX13" s="102"/>
      <c r="VFY13" s="102"/>
      <c r="VFZ13" s="102"/>
      <c r="VGA13" s="102"/>
      <c r="VGB13" s="102"/>
      <c r="VGC13" s="102"/>
      <c r="VGD13" s="102"/>
      <c r="VGE13" s="102"/>
      <c r="VGF13" s="102"/>
      <c r="VGG13" s="102"/>
      <c r="VGH13" s="102"/>
      <c r="VGI13" s="102"/>
      <c r="VGJ13" s="102"/>
      <c r="VGK13" s="102"/>
      <c r="VGL13" s="102"/>
      <c r="VGM13" s="102"/>
      <c r="VGN13" s="102"/>
      <c r="VGO13" s="102"/>
      <c r="VGP13" s="102"/>
      <c r="VGQ13" s="102"/>
      <c r="VGR13" s="102"/>
      <c r="VGS13" s="102"/>
      <c r="VGT13" s="102"/>
      <c r="VGU13" s="102"/>
      <c r="VGV13" s="102"/>
      <c r="VGW13" s="102"/>
      <c r="VGX13" s="102"/>
      <c r="VGY13" s="102"/>
      <c r="VGZ13" s="102"/>
      <c r="VHA13" s="102"/>
      <c r="VHB13" s="102"/>
      <c r="VHC13" s="102"/>
      <c r="VHD13" s="102"/>
      <c r="VHE13" s="102"/>
      <c r="VHF13" s="102"/>
      <c r="VHG13" s="102"/>
      <c r="VHH13" s="102"/>
      <c r="VHI13" s="102"/>
      <c r="VHJ13" s="102"/>
      <c r="VHK13" s="102"/>
      <c r="VHL13" s="102"/>
      <c r="VHM13" s="102"/>
      <c r="VHN13" s="102"/>
      <c r="VHO13" s="102"/>
      <c r="VHP13" s="102"/>
      <c r="VHQ13" s="102"/>
      <c r="VHR13" s="102"/>
      <c r="VHS13" s="102"/>
      <c r="VHT13" s="102"/>
      <c r="VHU13" s="102"/>
      <c r="VHV13" s="102"/>
      <c r="VHW13" s="102"/>
      <c r="VHX13" s="102"/>
      <c r="VHY13" s="102"/>
      <c r="VHZ13" s="102"/>
      <c r="VIA13" s="102"/>
      <c r="VIB13" s="102"/>
      <c r="VIC13" s="102"/>
      <c r="VID13" s="102"/>
      <c r="VIE13" s="102"/>
      <c r="VIF13" s="102"/>
      <c r="VIG13" s="102"/>
      <c r="VIH13" s="102"/>
      <c r="VII13" s="102"/>
      <c r="VIJ13" s="102"/>
      <c r="VIK13" s="102"/>
      <c r="VIL13" s="102"/>
      <c r="VIM13" s="102"/>
      <c r="VIN13" s="102"/>
      <c r="VIO13" s="102"/>
      <c r="VIP13" s="102"/>
      <c r="VIQ13" s="102"/>
      <c r="VIR13" s="102"/>
      <c r="VIS13" s="102"/>
      <c r="VIT13" s="102"/>
      <c r="VIU13" s="102"/>
      <c r="VIV13" s="102"/>
      <c r="VIW13" s="102"/>
      <c r="VIX13" s="102"/>
      <c r="VIY13" s="102"/>
      <c r="VIZ13" s="102"/>
      <c r="VJA13" s="102"/>
      <c r="VJB13" s="102"/>
      <c r="VJC13" s="102"/>
      <c r="VJD13" s="102"/>
      <c r="VJE13" s="102"/>
      <c r="VJF13" s="102"/>
      <c r="VJG13" s="102"/>
      <c r="VJH13" s="102"/>
      <c r="VJI13" s="102"/>
      <c r="VJJ13" s="102"/>
      <c r="VJK13" s="102"/>
      <c r="VJL13" s="102"/>
      <c r="VJM13" s="102"/>
      <c r="VJN13" s="102"/>
      <c r="VJO13" s="102"/>
      <c r="VJP13" s="102"/>
      <c r="VJQ13" s="102"/>
      <c r="VJR13" s="102"/>
      <c r="VJS13" s="102"/>
      <c r="VJT13" s="102"/>
      <c r="VJU13" s="102"/>
      <c r="VJV13" s="102"/>
      <c r="VJW13" s="102"/>
      <c r="VJX13" s="102"/>
      <c r="VJY13" s="102"/>
      <c r="VJZ13" s="102"/>
      <c r="VKA13" s="102"/>
      <c r="VKB13" s="102"/>
      <c r="VKC13" s="102"/>
      <c r="VKD13" s="102"/>
      <c r="VKE13" s="102"/>
      <c r="VKF13" s="102"/>
      <c r="VKG13" s="102"/>
      <c r="VKH13" s="102"/>
      <c r="VKI13" s="102"/>
      <c r="VKJ13" s="102"/>
      <c r="VKK13" s="102"/>
      <c r="VKL13" s="102"/>
      <c r="VKM13" s="102"/>
      <c r="VKN13" s="102"/>
      <c r="VKO13" s="102"/>
      <c r="VKP13" s="102"/>
      <c r="VKQ13" s="102"/>
      <c r="VKR13" s="102"/>
      <c r="VKS13" s="102"/>
      <c r="VKT13" s="102"/>
      <c r="VKU13" s="102"/>
      <c r="VKV13" s="102"/>
      <c r="VKW13" s="102"/>
      <c r="VKX13" s="102"/>
      <c r="VKY13" s="102"/>
      <c r="VKZ13" s="102"/>
      <c r="VLA13" s="102"/>
      <c r="VLB13" s="102"/>
      <c r="VLC13" s="102"/>
      <c r="VLD13" s="102"/>
      <c r="VLE13" s="102"/>
      <c r="VLF13" s="102"/>
      <c r="VLG13" s="102"/>
      <c r="VLH13" s="102"/>
      <c r="VLI13" s="102"/>
      <c r="VLJ13" s="102"/>
      <c r="VLK13" s="102"/>
      <c r="VLL13" s="102"/>
      <c r="VLM13" s="102"/>
      <c r="VLN13" s="102"/>
      <c r="VLO13" s="102"/>
      <c r="VLP13" s="102"/>
      <c r="VLQ13" s="102"/>
      <c r="VLR13" s="102"/>
      <c r="VLS13" s="102"/>
      <c r="VLT13" s="102"/>
      <c r="VLU13" s="102"/>
      <c r="VLV13" s="102"/>
      <c r="VLW13" s="102"/>
      <c r="VLX13" s="102"/>
      <c r="VLY13" s="102"/>
      <c r="VLZ13" s="102"/>
      <c r="VMA13" s="102"/>
      <c r="VMB13" s="102"/>
      <c r="VMC13" s="102"/>
      <c r="VMD13" s="102"/>
      <c r="VME13" s="102"/>
      <c r="VMF13" s="102"/>
      <c r="VMG13" s="102"/>
      <c r="VMH13" s="102"/>
      <c r="VMI13" s="102"/>
      <c r="VMJ13" s="102"/>
      <c r="VMK13" s="102"/>
      <c r="VML13" s="102"/>
      <c r="VMM13" s="102"/>
      <c r="VMN13" s="102"/>
      <c r="VMO13" s="102"/>
      <c r="VMP13" s="102"/>
      <c r="VMQ13" s="102"/>
      <c r="VMR13" s="102"/>
      <c r="VMS13" s="102"/>
      <c r="VMT13" s="102"/>
      <c r="VMU13" s="102"/>
      <c r="VMV13" s="102"/>
      <c r="VMW13" s="102"/>
      <c r="VMX13" s="102"/>
      <c r="VMY13" s="102"/>
      <c r="VMZ13" s="102"/>
      <c r="VNA13" s="102"/>
      <c r="VNB13" s="102"/>
      <c r="VNC13" s="102"/>
      <c r="VND13" s="102"/>
      <c r="VNE13" s="102"/>
      <c r="VNF13" s="102"/>
      <c r="VNG13" s="102"/>
      <c r="VNH13" s="102"/>
      <c r="VNI13" s="102"/>
      <c r="VNJ13" s="102"/>
      <c r="VNK13" s="102"/>
      <c r="VNL13" s="102"/>
      <c r="VNM13" s="102"/>
      <c r="VNN13" s="102"/>
      <c r="VNO13" s="102"/>
      <c r="VNP13" s="102"/>
      <c r="VNQ13" s="102"/>
      <c r="VNR13" s="102"/>
      <c r="VNS13" s="102"/>
      <c r="VNT13" s="102"/>
      <c r="VNU13" s="102"/>
      <c r="VNV13" s="102"/>
      <c r="VNW13" s="102"/>
      <c r="VNX13" s="102"/>
      <c r="VNY13" s="102"/>
      <c r="VNZ13" s="102"/>
      <c r="VOA13" s="102"/>
      <c r="VOB13" s="102"/>
      <c r="VOC13" s="102"/>
      <c r="VOD13" s="102"/>
      <c r="VOE13" s="102"/>
      <c r="VOF13" s="102"/>
      <c r="VOG13" s="102"/>
      <c r="VOH13" s="102"/>
      <c r="VOI13" s="102"/>
      <c r="VOJ13" s="102"/>
      <c r="VOK13" s="102"/>
      <c r="VOL13" s="102"/>
      <c r="VOM13" s="102"/>
      <c r="VON13" s="102"/>
      <c r="VOO13" s="102"/>
      <c r="VOP13" s="102"/>
      <c r="VOQ13" s="102"/>
      <c r="VOR13" s="102"/>
      <c r="VOS13" s="102"/>
      <c r="VOT13" s="102"/>
      <c r="VOU13" s="102"/>
      <c r="VOV13" s="102"/>
      <c r="VOW13" s="102"/>
      <c r="VOX13" s="102"/>
      <c r="VOY13" s="102"/>
      <c r="VOZ13" s="102"/>
      <c r="VPA13" s="102"/>
      <c r="VPB13" s="102"/>
      <c r="VPC13" s="102"/>
      <c r="VPD13" s="102"/>
      <c r="VPE13" s="102"/>
      <c r="VPF13" s="102"/>
      <c r="VPG13" s="102"/>
      <c r="VPH13" s="102"/>
      <c r="VPI13" s="102"/>
      <c r="VPJ13" s="102"/>
      <c r="VPK13" s="102"/>
      <c r="VPL13" s="102"/>
      <c r="VPM13" s="102"/>
      <c r="VPN13" s="102"/>
      <c r="VPO13" s="102"/>
      <c r="VPP13" s="102"/>
      <c r="VPQ13" s="102"/>
      <c r="VPR13" s="102"/>
      <c r="VPS13" s="102"/>
      <c r="VPT13" s="102"/>
      <c r="VPU13" s="102"/>
      <c r="VPV13" s="102"/>
      <c r="VPW13" s="102"/>
      <c r="VPX13" s="102"/>
      <c r="VPY13" s="102"/>
      <c r="VPZ13" s="102"/>
      <c r="VQA13" s="102"/>
      <c r="VQB13" s="102"/>
      <c r="VQC13" s="102"/>
      <c r="VQD13" s="102"/>
      <c r="VQE13" s="102"/>
      <c r="VQF13" s="102"/>
      <c r="VQG13" s="102"/>
      <c r="VQH13" s="102"/>
      <c r="VQI13" s="102"/>
      <c r="VQJ13" s="102"/>
      <c r="VQK13" s="102"/>
      <c r="VQL13" s="102"/>
      <c r="VQM13" s="102"/>
      <c r="VQN13" s="102"/>
      <c r="VQO13" s="102"/>
      <c r="VQP13" s="102"/>
      <c r="VQQ13" s="102"/>
      <c r="VQR13" s="102"/>
      <c r="VQS13" s="102"/>
      <c r="VQT13" s="102"/>
      <c r="VQU13" s="102"/>
      <c r="VQV13" s="102"/>
      <c r="VQW13" s="102"/>
      <c r="VQX13" s="102"/>
      <c r="VQY13" s="102"/>
      <c r="VQZ13" s="102"/>
      <c r="VRA13" s="102"/>
      <c r="VRB13" s="102"/>
      <c r="VRC13" s="102"/>
      <c r="VRD13" s="102"/>
      <c r="VRE13" s="102"/>
      <c r="VRF13" s="102"/>
      <c r="VRG13" s="102"/>
      <c r="VRH13" s="102"/>
      <c r="VRI13" s="102"/>
      <c r="VRJ13" s="102"/>
      <c r="VRK13" s="102"/>
      <c r="VRL13" s="102"/>
      <c r="VRM13" s="102"/>
      <c r="VRN13" s="102"/>
      <c r="VRO13" s="102"/>
      <c r="VRP13" s="102"/>
      <c r="VRQ13" s="102"/>
      <c r="VRR13" s="102"/>
      <c r="VRS13" s="102"/>
      <c r="VRT13" s="102"/>
      <c r="VRU13" s="102"/>
      <c r="VRV13" s="102"/>
      <c r="VRW13" s="102"/>
      <c r="VRX13" s="102"/>
      <c r="VRY13" s="102"/>
      <c r="VRZ13" s="102"/>
      <c r="VSA13" s="102"/>
      <c r="VSB13" s="102"/>
      <c r="VSC13" s="102"/>
      <c r="VSD13" s="102"/>
      <c r="VSE13" s="102"/>
      <c r="VSF13" s="102"/>
      <c r="VSG13" s="102"/>
      <c r="VSH13" s="102"/>
      <c r="VSI13" s="102"/>
      <c r="VSJ13" s="102"/>
      <c r="VSK13" s="102"/>
      <c r="VSL13" s="102"/>
      <c r="VSM13" s="102"/>
      <c r="VSN13" s="102"/>
      <c r="VSO13" s="102"/>
      <c r="VSP13" s="102"/>
      <c r="VSQ13" s="102"/>
      <c r="VSR13" s="102"/>
      <c r="VSS13" s="102"/>
      <c r="VST13" s="102"/>
      <c r="VSU13" s="102"/>
      <c r="VSV13" s="102"/>
      <c r="VSW13" s="102"/>
      <c r="VSX13" s="102"/>
      <c r="VSY13" s="102"/>
      <c r="VSZ13" s="102"/>
      <c r="VTA13" s="102"/>
      <c r="VTB13" s="102"/>
      <c r="VTC13" s="102"/>
      <c r="VTD13" s="102"/>
      <c r="VTE13" s="102"/>
      <c r="VTF13" s="102"/>
      <c r="VTG13" s="102"/>
      <c r="VTH13" s="102"/>
      <c r="VTI13" s="102"/>
      <c r="VTJ13" s="102"/>
      <c r="VTK13" s="102"/>
      <c r="VTL13" s="102"/>
      <c r="VTM13" s="102"/>
      <c r="VTN13" s="102"/>
      <c r="VTO13" s="102"/>
      <c r="VTP13" s="102"/>
      <c r="VTQ13" s="102"/>
      <c r="VTR13" s="102"/>
      <c r="VTS13" s="102"/>
      <c r="VTT13" s="102"/>
      <c r="VTU13" s="102"/>
      <c r="VTV13" s="102"/>
      <c r="VTW13" s="102"/>
      <c r="VTX13" s="102"/>
      <c r="VTY13" s="102"/>
      <c r="VTZ13" s="102"/>
      <c r="VUA13" s="102"/>
      <c r="VUB13" s="102"/>
      <c r="VUC13" s="102"/>
      <c r="VUD13" s="102"/>
      <c r="VUE13" s="102"/>
      <c r="VUF13" s="102"/>
      <c r="VUG13" s="102"/>
      <c r="VUH13" s="102"/>
      <c r="VUI13" s="102"/>
      <c r="VUJ13" s="102"/>
      <c r="VUK13" s="102"/>
      <c r="VUL13" s="102"/>
      <c r="VUM13" s="102"/>
      <c r="VUN13" s="102"/>
      <c r="VUO13" s="102"/>
      <c r="VUP13" s="102"/>
      <c r="VUQ13" s="102"/>
      <c r="VUR13" s="102"/>
      <c r="VUS13" s="102"/>
      <c r="VUT13" s="102"/>
      <c r="VUU13" s="102"/>
      <c r="VUV13" s="102"/>
      <c r="VUW13" s="102"/>
      <c r="VUX13" s="102"/>
      <c r="VUY13" s="102"/>
      <c r="VUZ13" s="102"/>
      <c r="VVA13" s="102"/>
      <c r="VVB13" s="102"/>
      <c r="VVC13" s="102"/>
      <c r="VVD13" s="102"/>
      <c r="VVE13" s="102"/>
      <c r="VVF13" s="102"/>
      <c r="VVG13" s="102"/>
      <c r="VVH13" s="102"/>
      <c r="VVI13" s="102"/>
      <c r="VVJ13" s="102"/>
      <c r="VVK13" s="102"/>
      <c r="VVL13" s="102"/>
      <c r="VVM13" s="102"/>
      <c r="VVN13" s="102"/>
      <c r="VVO13" s="102"/>
      <c r="VVP13" s="102"/>
      <c r="VVQ13" s="102"/>
      <c r="VVR13" s="102"/>
      <c r="VVS13" s="102"/>
      <c r="VVT13" s="102"/>
      <c r="VVU13" s="102"/>
      <c r="VVV13" s="102"/>
      <c r="VVW13" s="102"/>
      <c r="VVX13" s="102"/>
      <c r="VVY13" s="102"/>
      <c r="VVZ13" s="102"/>
      <c r="VWA13" s="102"/>
      <c r="VWB13" s="102"/>
      <c r="VWC13" s="102"/>
      <c r="VWD13" s="102"/>
      <c r="VWE13" s="102"/>
      <c r="VWF13" s="102"/>
      <c r="VWG13" s="102"/>
      <c r="VWH13" s="102"/>
      <c r="VWI13" s="102"/>
      <c r="VWJ13" s="102"/>
      <c r="VWK13" s="102"/>
      <c r="VWL13" s="102"/>
      <c r="VWM13" s="102"/>
      <c r="VWN13" s="102"/>
      <c r="VWO13" s="102"/>
      <c r="VWP13" s="102"/>
      <c r="VWQ13" s="102"/>
      <c r="VWR13" s="102"/>
      <c r="VWS13" s="102"/>
      <c r="VWT13" s="102"/>
      <c r="VWU13" s="102"/>
      <c r="VWV13" s="102"/>
      <c r="VWW13" s="102"/>
      <c r="VWX13" s="102"/>
      <c r="VWY13" s="102"/>
      <c r="VWZ13" s="102"/>
      <c r="VXA13" s="102"/>
      <c r="VXB13" s="102"/>
      <c r="VXC13" s="102"/>
      <c r="VXD13" s="102"/>
      <c r="VXE13" s="102"/>
      <c r="VXF13" s="102"/>
      <c r="VXG13" s="102"/>
      <c r="VXH13" s="102"/>
      <c r="VXI13" s="102"/>
      <c r="VXJ13" s="102"/>
      <c r="VXK13" s="102"/>
      <c r="VXL13" s="102"/>
      <c r="VXM13" s="102"/>
      <c r="VXN13" s="102"/>
      <c r="VXO13" s="102"/>
      <c r="VXP13" s="102"/>
      <c r="VXQ13" s="102"/>
      <c r="VXR13" s="102"/>
      <c r="VXS13" s="102"/>
      <c r="VXT13" s="102"/>
      <c r="VXU13" s="102"/>
      <c r="VXV13" s="102"/>
      <c r="VXW13" s="102"/>
      <c r="VXX13" s="102"/>
      <c r="VXY13" s="102"/>
      <c r="VXZ13" s="102"/>
      <c r="VYA13" s="102"/>
      <c r="VYB13" s="102"/>
      <c r="VYC13" s="102"/>
      <c r="VYD13" s="102"/>
      <c r="VYE13" s="102"/>
      <c r="VYF13" s="102"/>
      <c r="VYG13" s="102"/>
      <c r="VYH13" s="102"/>
      <c r="VYI13" s="102"/>
      <c r="VYJ13" s="102"/>
      <c r="VYK13" s="102"/>
      <c r="VYL13" s="102"/>
      <c r="VYM13" s="102"/>
      <c r="VYN13" s="102"/>
      <c r="VYO13" s="102"/>
      <c r="VYP13" s="102"/>
      <c r="VYQ13" s="102"/>
      <c r="VYR13" s="102"/>
      <c r="VYS13" s="102"/>
      <c r="VYT13" s="102"/>
      <c r="VYU13" s="102"/>
      <c r="VYV13" s="102"/>
      <c r="VYW13" s="102"/>
      <c r="VYX13" s="102"/>
      <c r="VYY13" s="102"/>
      <c r="VYZ13" s="102"/>
      <c r="VZA13" s="102"/>
      <c r="VZB13" s="102"/>
      <c r="VZC13" s="102"/>
      <c r="VZD13" s="102"/>
      <c r="VZE13" s="102"/>
      <c r="VZF13" s="102"/>
      <c r="VZG13" s="102"/>
      <c r="VZH13" s="102"/>
      <c r="VZI13" s="102"/>
      <c r="VZJ13" s="102"/>
      <c r="VZK13" s="102"/>
      <c r="VZL13" s="102"/>
      <c r="VZM13" s="102"/>
      <c r="VZN13" s="102"/>
      <c r="VZO13" s="102"/>
      <c r="VZP13" s="102"/>
      <c r="VZQ13" s="102"/>
      <c r="VZR13" s="102"/>
      <c r="VZS13" s="102"/>
      <c r="VZT13" s="102"/>
      <c r="VZU13" s="102"/>
      <c r="VZV13" s="102"/>
      <c r="VZW13" s="102"/>
      <c r="VZX13" s="102"/>
      <c r="VZY13" s="102"/>
      <c r="VZZ13" s="102"/>
      <c r="WAA13" s="102"/>
      <c r="WAB13" s="102"/>
      <c r="WAC13" s="102"/>
      <c r="WAD13" s="102"/>
      <c r="WAE13" s="102"/>
      <c r="WAF13" s="102"/>
      <c r="WAG13" s="102"/>
      <c r="WAH13" s="102"/>
      <c r="WAI13" s="102"/>
      <c r="WAJ13" s="102"/>
      <c r="WAK13" s="102"/>
      <c r="WAL13" s="102"/>
      <c r="WAM13" s="102"/>
      <c r="WAN13" s="102"/>
      <c r="WAO13" s="102"/>
      <c r="WAP13" s="102"/>
      <c r="WAQ13" s="102"/>
      <c r="WAR13" s="102"/>
      <c r="WAS13" s="102"/>
      <c r="WAT13" s="102"/>
      <c r="WAU13" s="102"/>
      <c r="WAV13" s="102"/>
      <c r="WAW13" s="102"/>
      <c r="WAX13" s="102"/>
      <c r="WAY13" s="102"/>
      <c r="WAZ13" s="102"/>
      <c r="WBA13" s="102"/>
      <c r="WBB13" s="102"/>
      <c r="WBC13" s="102"/>
      <c r="WBD13" s="102"/>
      <c r="WBE13" s="102"/>
      <c r="WBF13" s="102"/>
      <c r="WBG13" s="102"/>
      <c r="WBH13" s="102"/>
      <c r="WBI13" s="102"/>
      <c r="WBJ13" s="102"/>
      <c r="WBK13" s="102"/>
      <c r="WBL13" s="102"/>
      <c r="WBM13" s="102"/>
      <c r="WBN13" s="102"/>
      <c r="WBO13" s="102"/>
      <c r="WBP13" s="102"/>
      <c r="WBQ13" s="102"/>
      <c r="WBR13" s="102"/>
      <c r="WBS13" s="102"/>
      <c r="WBT13" s="102"/>
      <c r="WBU13" s="102"/>
      <c r="WBV13" s="102"/>
      <c r="WBW13" s="102"/>
      <c r="WBX13" s="102"/>
      <c r="WBY13" s="102"/>
      <c r="WBZ13" s="102"/>
      <c r="WCA13" s="102"/>
      <c r="WCB13" s="102"/>
      <c r="WCC13" s="102"/>
      <c r="WCD13" s="102"/>
      <c r="WCE13" s="102"/>
      <c r="WCF13" s="102"/>
      <c r="WCG13" s="102"/>
      <c r="WCH13" s="102"/>
      <c r="WCI13" s="102"/>
      <c r="WCJ13" s="102"/>
      <c r="WCK13" s="102"/>
      <c r="WCL13" s="102"/>
      <c r="WCM13" s="102"/>
      <c r="WCN13" s="102"/>
      <c r="WCO13" s="102"/>
      <c r="WCP13" s="102"/>
      <c r="WCQ13" s="102"/>
      <c r="WCR13" s="102"/>
      <c r="WCS13" s="102"/>
      <c r="WCT13" s="102"/>
      <c r="WCU13" s="102"/>
      <c r="WCV13" s="102"/>
      <c r="WCW13" s="102"/>
      <c r="WCX13" s="102"/>
      <c r="WCY13" s="102"/>
      <c r="WCZ13" s="102"/>
      <c r="WDA13" s="102"/>
      <c r="WDB13" s="102"/>
      <c r="WDC13" s="102"/>
      <c r="WDD13" s="102"/>
      <c r="WDE13" s="102"/>
      <c r="WDF13" s="102"/>
      <c r="WDG13" s="102"/>
      <c r="WDH13" s="102"/>
      <c r="WDI13" s="102"/>
      <c r="WDJ13" s="102"/>
      <c r="WDK13" s="102"/>
      <c r="WDL13" s="102"/>
      <c r="WDM13" s="102"/>
      <c r="WDN13" s="102"/>
      <c r="WDO13" s="102"/>
      <c r="WDP13" s="102"/>
      <c r="WDQ13" s="102"/>
      <c r="WDR13" s="102"/>
      <c r="WDS13" s="102"/>
      <c r="WDT13" s="102"/>
      <c r="WDU13" s="102"/>
      <c r="WDV13" s="102"/>
      <c r="WDW13" s="102"/>
      <c r="WDX13" s="102"/>
      <c r="WDY13" s="102"/>
      <c r="WDZ13" s="102"/>
      <c r="WEA13" s="102"/>
      <c r="WEB13" s="102"/>
      <c r="WEC13" s="102"/>
      <c r="WED13" s="102"/>
      <c r="WEE13" s="102"/>
      <c r="WEF13" s="102"/>
      <c r="WEG13" s="102"/>
      <c r="WEH13" s="102"/>
      <c r="WEI13" s="102"/>
      <c r="WEJ13" s="102"/>
      <c r="WEK13" s="102"/>
      <c r="WEL13" s="102"/>
      <c r="WEM13" s="102"/>
      <c r="WEN13" s="102"/>
      <c r="WEO13" s="102"/>
      <c r="WEP13" s="102"/>
      <c r="WEQ13" s="102"/>
      <c r="WER13" s="102"/>
      <c r="WES13" s="102"/>
      <c r="WET13" s="102"/>
      <c r="WEU13" s="102"/>
      <c r="WEV13" s="102"/>
      <c r="WEW13" s="102"/>
      <c r="WEX13" s="102"/>
      <c r="WEY13" s="102"/>
      <c r="WEZ13" s="102"/>
      <c r="WFA13" s="102"/>
      <c r="WFB13" s="102"/>
      <c r="WFC13" s="102"/>
      <c r="WFD13" s="102"/>
      <c r="WFE13" s="102"/>
      <c r="WFF13" s="102"/>
      <c r="WFG13" s="102"/>
      <c r="WFH13" s="102"/>
      <c r="WFI13" s="102"/>
      <c r="WFJ13" s="102"/>
      <c r="WFK13" s="102"/>
      <c r="WFL13" s="102"/>
      <c r="WFM13" s="102"/>
      <c r="WFN13" s="102"/>
      <c r="WFO13" s="102"/>
      <c r="WFP13" s="102"/>
      <c r="WFQ13" s="102"/>
      <c r="WFR13" s="102"/>
      <c r="WFS13" s="102"/>
      <c r="WFT13" s="102"/>
      <c r="WFU13" s="102"/>
      <c r="WFV13" s="102"/>
      <c r="WFW13" s="102"/>
      <c r="WFX13" s="102"/>
      <c r="WFY13" s="102"/>
      <c r="WFZ13" s="102"/>
      <c r="WGA13" s="102"/>
      <c r="WGB13" s="102"/>
      <c r="WGC13" s="102"/>
      <c r="WGD13" s="102"/>
      <c r="WGE13" s="102"/>
      <c r="WGF13" s="102"/>
      <c r="WGG13" s="102"/>
      <c r="WGH13" s="102"/>
      <c r="WGI13" s="102"/>
      <c r="WGJ13" s="102"/>
      <c r="WGK13" s="102"/>
      <c r="WGL13" s="102"/>
      <c r="WGM13" s="102"/>
      <c r="WGN13" s="102"/>
      <c r="WGO13" s="102"/>
      <c r="WGP13" s="102"/>
      <c r="WGQ13" s="102"/>
      <c r="WGR13" s="102"/>
      <c r="WGS13" s="102"/>
      <c r="WGT13" s="102"/>
      <c r="WGU13" s="102"/>
      <c r="WGV13" s="102"/>
      <c r="WGW13" s="102"/>
      <c r="WGX13" s="102"/>
      <c r="WGY13" s="102"/>
      <c r="WGZ13" s="102"/>
      <c r="WHA13" s="102"/>
      <c r="WHB13" s="102"/>
      <c r="WHC13" s="102"/>
      <c r="WHD13" s="102"/>
      <c r="WHE13" s="102"/>
      <c r="WHF13" s="102"/>
      <c r="WHG13" s="102"/>
      <c r="WHH13" s="102"/>
      <c r="WHI13" s="102"/>
      <c r="WHJ13" s="102"/>
      <c r="WHK13" s="102"/>
      <c r="WHL13" s="102"/>
      <c r="WHM13" s="102"/>
      <c r="WHN13" s="102"/>
      <c r="WHO13" s="102"/>
      <c r="WHP13" s="102"/>
      <c r="WHQ13" s="102"/>
      <c r="WHR13" s="102"/>
      <c r="WHS13" s="102"/>
      <c r="WHT13" s="102"/>
      <c r="WHU13" s="102"/>
      <c r="WHV13" s="102"/>
      <c r="WHW13" s="102"/>
      <c r="WHX13" s="102"/>
      <c r="WHY13" s="102"/>
      <c r="WHZ13" s="102"/>
      <c r="WIA13" s="102"/>
      <c r="WIB13" s="102"/>
      <c r="WIC13" s="102"/>
      <c r="WID13" s="102"/>
      <c r="WIE13" s="102"/>
      <c r="WIF13" s="102"/>
      <c r="WIG13" s="102"/>
      <c r="WIH13" s="102"/>
      <c r="WII13" s="102"/>
      <c r="WIJ13" s="102"/>
      <c r="WIK13" s="102"/>
      <c r="WIL13" s="102"/>
      <c r="WIM13" s="102"/>
      <c r="WIN13" s="102"/>
      <c r="WIO13" s="102"/>
      <c r="WIP13" s="102"/>
      <c r="WIQ13" s="102"/>
      <c r="WIR13" s="102"/>
      <c r="WIS13" s="102"/>
      <c r="WIT13" s="102"/>
      <c r="WIU13" s="102"/>
      <c r="WIV13" s="102"/>
      <c r="WIW13" s="102"/>
      <c r="WIX13" s="102"/>
      <c r="WIY13" s="102"/>
      <c r="WIZ13" s="102"/>
      <c r="WJA13" s="102"/>
      <c r="WJB13" s="102"/>
      <c r="WJC13" s="102"/>
      <c r="WJD13" s="102"/>
      <c r="WJE13" s="102"/>
      <c r="WJF13" s="102"/>
      <c r="WJG13" s="102"/>
      <c r="WJH13" s="102"/>
      <c r="WJI13" s="102"/>
      <c r="WJJ13" s="102"/>
      <c r="WJK13" s="102"/>
      <c r="WJL13" s="102"/>
      <c r="WJM13" s="102"/>
      <c r="WJN13" s="102"/>
      <c r="WJO13" s="102"/>
      <c r="WJP13" s="102"/>
      <c r="WJQ13" s="102"/>
      <c r="WJR13" s="102"/>
      <c r="WJS13" s="102"/>
      <c r="WJT13" s="102"/>
      <c r="WJU13" s="102"/>
      <c r="WJV13" s="102"/>
      <c r="WJW13" s="102"/>
      <c r="WJX13" s="102"/>
      <c r="WJY13" s="102"/>
      <c r="WJZ13" s="102"/>
      <c r="WKA13" s="102"/>
      <c r="WKB13" s="102"/>
      <c r="WKC13" s="102"/>
      <c r="WKD13" s="102"/>
      <c r="WKE13" s="102"/>
      <c r="WKF13" s="102"/>
      <c r="WKG13" s="102"/>
      <c r="WKH13" s="102"/>
      <c r="WKI13" s="102"/>
      <c r="WKJ13" s="102"/>
      <c r="WKK13" s="102"/>
      <c r="WKL13" s="102"/>
      <c r="WKM13" s="102"/>
      <c r="WKN13" s="102"/>
      <c r="WKO13" s="102"/>
      <c r="WKP13" s="102"/>
      <c r="WKQ13" s="102"/>
      <c r="WKR13" s="102"/>
      <c r="WKS13" s="102"/>
      <c r="WKT13" s="102"/>
      <c r="WKU13" s="102"/>
      <c r="WKV13" s="102"/>
      <c r="WKW13" s="102"/>
      <c r="WKX13" s="102"/>
      <c r="WKY13" s="102"/>
      <c r="WKZ13" s="102"/>
      <c r="WLA13" s="102"/>
      <c r="WLB13" s="102"/>
      <c r="WLC13" s="102"/>
      <c r="WLD13" s="102"/>
      <c r="WLE13" s="102"/>
      <c r="WLF13" s="102"/>
      <c r="WLG13" s="102"/>
      <c r="WLH13" s="102"/>
      <c r="WLI13" s="102"/>
      <c r="WLJ13" s="102"/>
      <c r="WLK13" s="102"/>
      <c r="WLL13" s="102"/>
      <c r="WLM13" s="102"/>
      <c r="WLN13" s="102"/>
      <c r="WLO13" s="102"/>
      <c r="WLP13" s="102"/>
      <c r="WLQ13" s="102"/>
      <c r="WLR13" s="102"/>
      <c r="WLS13" s="102"/>
      <c r="WLT13" s="102"/>
      <c r="WLU13" s="102"/>
      <c r="WLV13" s="102"/>
      <c r="WLW13" s="102"/>
      <c r="WLX13" s="102"/>
      <c r="WLY13" s="102"/>
      <c r="WLZ13" s="102"/>
      <c r="WMA13" s="102"/>
      <c r="WMB13" s="102"/>
      <c r="WMC13" s="102"/>
      <c r="WMD13" s="102"/>
      <c r="WME13" s="102"/>
      <c r="WMF13" s="102"/>
      <c r="WMG13" s="102"/>
      <c r="WMH13" s="102"/>
      <c r="WMI13" s="102"/>
      <c r="WMJ13" s="102"/>
      <c r="WMK13" s="102"/>
      <c r="WML13" s="102"/>
      <c r="WMM13" s="102"/>
      <c r="WMN13" s="102"/>
      <c r="WMO13" s="102"/>
      <c r="WMP13" s="102"/>
      <c r="WMQ13" s="102"/>
      <c r="WMR13" s="102"/>
      <c r="WMS13" s="102"/>
      <c r="WMT13" s="102"/>
      <c r="WMU13" s="102"/>
      <c r="WMV13" s="102"/>
      <c r="WMW13" s="102"/>
      <c r="WMX13" s="102"/>
      <c r="WMY13" s="102"/>
      <c r="WMZ13" s="102"/>
      <c r="WNA13" s="102"/>
      <c r="WNB13" s="102"/>
      <c r="WNC13" s="102"/>
      <c r="WND13" s="102"/>
      <c r="WNE13" s="102"/>
      <c r="WNF13" s="102"/>
      <c r="WNG13" s="102"/>
      <c r="WNH13" s="102"/>
      <c r="WNI13" s="102"/>
      <c r="WNJ13" s="102"/>
      <c r="WNK13" s="102"/>
      <c r="WNL13" s="102"/>
      <c r="WNM13" s="102"/>
      <c r="WNN13" s="102"/>
      <c r="WNO13" s="102"/>
      <c r="WNP13" s="102"/>
      <c r="WNQ13" s="102"/>
      <c r="WNR13" s="102"/>
      <c r="WNS13" s="102"/>
      <c r="WNT13" s="102"/>
      <c r="WNU13" s="102"/>
      <c r="WNV13" s="102"/>
      <c r="WNW13" s="102"/>
      <c r="WNX13" s="102"/>
      <c r="WNY13" s="102"/>
      <c r="WNZ13" s="102"/>
      <c r="WOA13" s="102"/>
      <c r="WOB13" s="102"/>
      <c r="WOC13" s="102"/>
      <c r="WOD13" s="102"/>
      <c r="WOE13" s="102"/>
      <c r="WOF13" s="102"/>
      <c r="WOG13" s="102"/>
      <c r="WOH13" s="102"/>
      <c r="WOI13" s="102"/>
      <c r="WOJ13" s="102"/>
      <c r="WOK13" s="102"/>
      <c r="WOL13" s="102"/>
      <c r="WOM13" s="102"/>
      <c r="WON13" s="102"/>
      <c r="WOO13" s="102"/>
      <c r="WOP13" s="102"/>
      <c r="WOQ13" s="102"/>
      <c r="WOR13" s="102"/>
      <c r="WOS13" s="102"/>
      <c r="WOT13" s="102"/>
      <c r="WOU13" s="102"/>
      <c r="WOV13" s="102"/>
      <c r="WOW13" s="102"/>
      <c r="WOX13" s="102"/>
      <c r="WOY13" s="102"/>
      <c r="WOZ13" s="102"/>
      <c r="WPA13" s="102"/>
      <c r="WPB13" s="102"/>
      <c r="WPC13" s="102"/>
      <c r="WPD13" s="102"/>
      <c r="WPE13" s="102"/>
      <c r="WPF13" s="102"/>
      <c r="WPG13" s="102"/>
      <c r="WPH13" s="102"/>
      <c r="WPI13" s="102"/>
      <c r="WPJ13" s="102"/>
      <c r="WPK13" s="102"/>
      <c r="WPL13" s="102"/>
      <c r="WPM13" s="102"/>
      <c r="WPN13" s="102"/>
      <c r="WPO13" s="102"/>
      <c r="WPP13" s="102"/>
      <c r="WPQ13" s="102"/>
      <c r="WPR13" s="102"/>
      <c r="WPS13" s="102"/>
      <c r="WPT13" s="102"/>
      <c r="WPU13" s="102"/>
      <c r="WPV13" s="102"/>
      <c r="WPW13" s="102"/>
      <c r="WPX13" s="102"/>
      <c r="WPY13" s="102"/>
      <c r="WPZ13" s="102"/>
      <c r="WQA13" s="102"/>
      <c r="WQB13" s="102"/>
      <c r="WQC13" s="102"/>
      <c r="WQD13" s="102"/>
      <c r="WQE13" s="102"/>
      <c r="WQF13" s="102"/>
      <c r="WQG13" s="102"/>
      <c r="WQH13" s="102"/>
      <c r="WQI13" s="102"/>
      <c r="WQJ13" s="102"/>
      <c r="WQK13" s="102"/>
      <c r="WQL13" s="102"/>
      <c r="WQM13" s="102"/>
      <c r="WQN13" s="102"/>
      <c r="WQO13" s="102"/>
      <c r="WQP13" s="102"/>
      <c r="WQQ13" s="102"/>
      <c r="WQR13" s="102"/>
      <c r="WQS13" s="102"/>
      <c r="WQT13" s="102"/>
      <c r="WQU13" s="102"/>
      <c r="WQV13" s="102"/>
      <c r="WQW13" s="102"/>
      <c r="WQX13" s="102"/>
      <c r="WQY13" s="102"/>
      <c r="WQZ13" s="102"/>
      <c r="WRA13" s="102"/>
      <c r="WRB13" s="102"/>
      <c r="WRC13" s="102"/>
      <c r="WRD13" s="102"/>
      <c r="WRE13" s="102"/>
      <c r="WRF13" s="102"/>
      <c r="WRG13" s="102"/>
      <c r="WRH13" s="102"/>
      <c r="WRI13" s="102"/>
      <c r="WRJ13" s="102"/>
      <c r="WRK13" s="102"/>
      <c r="WRL13" s="102"/>
      <c r="WRM13" s="102"/>
      <c r="WRN13" s="102"/>
      <c r="WRO13" s="102"/>
      <c r="WRP13" s="102"/>
      <c r="WRQ13" s="102"/>
      <c r="WRR13" s="102"/>
      <c r="WRS13" s="102"/>
      <c r="WRT13" s="102"/>
      <c r="WRU13" s="102"/>
      <c r="WRV13" s="102"/>
      <c r="WRW13" s="102"/>
      <c r="WRX13" s="102"/>
      <c r="WRY13" s="102"/>
      <c r="WRZ13" s="102"/>
      <c r="WSA13" s="102"/>
      <c r="WSB13" s="102"/>
      <c r="WSC13" s="102"/>
      <c r="WSD13" s="102"/>
      <c r="WSE13" s="102"/>
      <c r="WSF13" s="102"/>
      <c r="WSG13" s="102"/>
      <c r="WSH13" s="102"/>
      <c r="WSI13" s="102"/>
      <c r="WSJ13" s="102"/>
      <c r="WSK13" s="102"/>
      <c r="WSL13" s="102"/>
      <c r="WSM13" s="102"/>
      <c r="WSN13" s="102"/>
      <c r="WSO13" s="102"/>
      <c r="WSP13" s="102"/>
      <c r="WSQ13" s="102"/>
      <c r="WSR13" s="102"/>
      <c r="WSS13" s="102"/>
      <c r="WST13" s="102"/>
      <c r="WSU13" s="102"/>
      <c r="WSV13" s="102"/>
      <c r="WSW13" s="102"/>
      <c r="WSX13" s="102"/>
      <c r="WSY13" s="102"/>
      <c r="WSZ13" s="102"/>
      <c r="WTA13" s="102"/>
      <c r="WTB13" s="102"/>
      <c r="WTC13" s="102"/>
      <c r="WTD13" s="102"/>
      <c r="WTE13" s="102"/>
      <c r="WTF13" s="102"/>
      <c r="WTG13" s="102"/>
      <c r="WTH13" s="102"/>
      <c r="WTI13" s="102"/>
      <c r="WTJ13" s="102"/>
      <c r="WTK13" s="102"/>
      <c r="WTL13" s="102"/>
      <c r="WTM13" s="102"/>
      <c r="WTN13" s="102"/>
      <c r="WTO13" s="102"/>
      <c r="WTP13" s="102"/>
      <c r="WTQ13" s="102"/>
      <c r="WTR13" s="102"/>
      <c r="WTS13" s="102"/>
      <c r="WTT13" s="102"/>
      <c r="WTU13" s="102"/>
      <c r="WTV13" s="102"/>
      <c r="WTW13" s="102"/>
      <c r="WTX13" s="102"/>
      <c r="WTY13" s="102"/>
      <c r="WTZ13" s="102"/>
      <c r="WUA13" s="102"/>
      <c r="WUB13" s="102"/>
      <c r="WUC13" s="102"/>
      <c r="WUD13" s="102"/>
      <c r="WUE13" s="102"/>
      <c r="WUF13" s="102"/>
      <c r="WUG13" s="102"/>
      <c r="WUH13" s="102"/>
      <c r="WUI13" s="102"/>
      <c r="WUJ13" s="102"/>
      <c r="WUK13" s="102"/>
      <c r="WUL13" s="102"/>
      <c r="WUM13" s="102"/>
      <c r="WUN13" s="102"/>
      <c r="WUO13" s="102"/>
      <c r="WUP13" s="102"/>
      <c r="WUQ13" s="102"/>
      <c r="WUR13" s="102"/>
      <c r="WUS13" s="102"/>
      <c r="WUT13" s="102"/>
      <c r="WUU13" s="102"/>
      <c r="WUV13" s="102"/>
      <c r="WUW13" s="102"/>
      <c r="WUX13" s="102"/>
      <c r="WUY13" s="102"/>
      <c r="WUZ13" s="102"/>
      <c r="WVA13" s="102"/>
      <c r="WVB13" s="102"/>
      <c r="WVC13" s="102"/>
      <c r="WVD13" s="102"/>
      <c r="WVE13" s="102"/>
      <c r="WVF13" s="102"/>
      <c r="WVG13" s="102"/>
      <c r="WVH13" s="102"/>
      <c r="WVI13" s="102"/>
      <c r="WVJ13" s="102"/>
      <c r="WVK13" s="102"/>
      <c r="WVL13" s="102"/>
      <c r="WVM13" s="102"/>
      <c r="WVN13" s="102"/>
      <c r="WVO13" s="102"/>
      <c r="WVP13" s="102"/>
    </row>
    <row r="14" spans="1:16136" hidden="1" x14ac:dyDescent="0.25">
      <c r="A14" s="757" t="s">
        <v>494</v>
      </c>
      <c r="B14" s="757"/>
      <c r="C14" s="757"/>
      <c r="D14" s="757"/>
      <c r="E14" s="757"/>
      <c r="F14" s="757"/>
      <c r="G14" s="757"/>
      <c r="H14" s="757"/>
      <c r="I14" s="757"/>
    </row>
    <row r="15" spans="1:16136" hidden="1" x14ac:dyDescent="0.25"/>
    <row r="16" spans="1:16136" ht="34.5" hidden="1" customHeight="1" x14ac:dyDescent="0.25">
      <c r="A16" s="135" t="s">
        <v>336</v>
      </c>
      <c r="B16" s="803" t="s">
        <v>352</v>
      </c>
      <c r="C16" s="804"/>
      <c r="D16" s="804"/>
      <c r="E16" s="228"/>
      <c r="F16" s="806" t="s">
        <v>437</v>
      </c>
      <c r="G16" s="808"/>
      <c r="H16" s="807"/>
    </row>
    <row r="17" spans="1:9" ht="15.6" hidden="1" customHeight="1" x14ac:dyDescent="0.25">
      <c r="A17" s="113" t="s">
        <v>359</v>
      </c>
      <c r="B17" s="759" t="s">
        <v>495</v>
      </c>
      <c r="C17" s="760"/>
      <c r="D17" s="760"/>
      <c r="E17" s="224"/>
      <c r="F17" s="781"/>
      <c r="G17" s="781"/>
      <c r="H17" s="781"/>
    </row>
    <row r="18" spans="1:9" ht="15.6" hidden="1" customHeight="1" x14ac:dyDescent="0.25">
      <c r="A18" s="113" t="s">
        <v>359</v>
      </c>
      <c r="B18" s="759" t="s">
        <v>496</v>
      </c>
      <c r="C18" s="760"/>
      <c r="D18" s="760"/>
      <c r="E18" s="224"/>
      <c r="F18" s="827">
        <f>8000-8000</f>
        <v>0</v>
      </c>
      <c r="G18" s="827"/>
      <c r="H18" s="827"/>
    </row>
    <row r="19" spans="1:9" ht="15.6" hidden="1" customHeight="1" x14ac:dyDescent="0.25">
      <c r="A19" s="113" t="s">
        <v>187</v>
      </c>
      <c r="B19" s="759" t="s">
        <v>497</v>
      </c>
      <c r="C19" s="760"/>
      <c r="D19" s="760"/>
      <c r="E19" s="224"/>
      <c r="F19" s="827"/>
      <c r="G19" s="827"/>
      <c r="H19" s="827"/>
    </row>
    <row r="20" spans="1:9" ht="15.6" hidden="1" customHeight="1" x14ac:dyDescent="0.25">
      <c r="A20" s="113" t="s">
        <v>439</v>
      </c>
      <c r="B20" s="759" t="s">
        <v>498</v>
      </c>
      <c r="C20" s="760"/>
      <c r="D20" s="760"/>
      <c r="E20" s="224"/>
      <c r="F20" s="827"/>
      <c r="G20" s="827"/>
      <c r="H20" s="827"/>
    </row>
    <row r="21" spans="1:9" ht="15.6" hidden="1" customHeight="1" x14ac:dyDescent="0.25">
      <c r="A21" s="113" t="s">
        <v>359</v>
      </c>
      <c r="B21" s="759" t="s">
        <v>477</v>
      </c>
      <c r="C21" s="760"/>
      <c r="D21" s="760"/>
      <c r="E21" s="224"/>
      <c r="F21" s="827"/>
      <c r="G21" s="827"/>
      <c r="H21" s="827"/>
    </row>
    <row r="22" spans="1:9" ht="15.6" hidden="1" customHeight="1" x14ac:dyDescent="0.25">
      <c r="A22" s="113">
        <v>1</v>
      </c>
      <c r="B22" s="766" t="s">
        <v>499</v>
      </c>
      <c r="C22" s="767"/>
      <c r="D22" s="767"/>
      <c r="E22" s="224"/>
      <c r="F22" s="827">
        <v>0</v>
      </c>
      <c r="G22" s="827"/>
      <c r="H22" s="827"/>
    </row>
    <row r="23" spans="1:9" ht="15.6" hidden="1" customHeight="1" x14ac:dyDescent="0.25">
      <c r="A23" s="113"/>
      <c r="B23" s="759"/>
      <c r="C23" s="760"/>
      <c r="D23" s="760"/>
      <c r="E23" s="224"/>
      <c r="F23" s="827"/>
      <c r="G23" s="827"/>
      <c r="H23" s="827"/>
    </row>
    <row r="24" spans="1:9" ht="15.6" hidden="1" customHeight="1" x14ac:dyDescent="0.25">
      <c r="A24" s="113" t="s">
        <v>440</v>
      </c>
      <c r="B24" s="784" t="s">
        <v>500</v>
      </c>
      <c r="C24" s="784"/>
      <c r="D24" s="784"/>
      <c r="E24" s="224"/>
      <c r="F24" s="827"/>
      <c r="G24" s="827"/>
      <c r="H24" s="827"/>
    </row>
    <row r="25" spans="1:9" ht="15.6" hidden="1" customHeight="1" x14ac:dyDescent="0.25">
      <c r="A25" s="113" t="s">
        <v>186</v>
      </c>
      <c r="B25" s="759" t="s">
        <v>501</v>
      </c>
      <c r="C25" s="760"/>
      <c r="D25" s="760"/>
      <c r="E25" s="224"/>
      <c r="F25" s="831">
        <f>40000-40000</f>
        <v>0</v>
      </c>
      <c r="G25" s="831"/>
      <c r="H25" s="831"/>
    </row>
    <row r="26" spans="1:9" s="117" customFormat="1" ht="15.6" hidden="1" customHeight="1" x14ac:dyDescent="0.25">
      <c r="A26" s="116"/>
      <c r="B26" s="770" t="s">
        <v>348</v>
      </c>
      <c r="C26" s="771"/>
      <c r="D26" s="771"/>
      <c r="E26" s="223"/>
      <c r="F26" s="783">
        <f>SUM(F17:H25)</f>
        <v>0</v>
      </c>
      <c r="G26" s="783"/>
      <c r="H26" s="783"/>
    </row>
    <row r="27" spans="1:9" hidden="1" x14ac:dyDescent="0.25"/>
    <row r="28" spans="1:9" hidden="1" x14ac:dyDescent="0.25">
      <c r="A28" s="757" t="s">
        <v>502</v>
      </c>
      <c r="B28" s="757"/>
      <c r="C28" s="757"/>
      <c r="D28" s="757"/>
      <c r="E28" s="757"/>
      <c r="F28" s="757"/>
      <c r="G28" s="757"/>
      <c r="H28" s="757"/>
      <c r="I28" s="757"/>
    </row>
    <row r="29" spans="1:9" hidden="1" x14ac:dyDescent="0.25"/>
    <row r="30" spans="1:9" ht="34.5" hidden="1" customHeight="1" x14ac:dyDescent="0.25">
      <c r="A30" s="135" t="s">
        <v>336</v>
      </c>
      <c r="B30" s="803" t="s">
        <v>352</v>
      </c>
      <c r="C30" s="804"/>
      <c r="D30" s="804"/>
      <c r="E30" s="228"/>
      <c r="F30" s="806" t="s">
        <v>437</v>
      </c>
      <c r="G30" s="808"/>
      <c r="H30" s="807"/>
    </row>
    <row r="31" spans="1:9" ht="15.75" hidden="1" customHeight="1" x14ac:dyDescent="0.25">
      <c r="A31" s="113" t="s">
        <v>359</v>
      </c>
      <c r="B31" s="766" t="s">
        <v>503</v>
      </c>
      <c r="C31" s="767"/>
      <c r="D31" s="767"/>
      <c r="E31" s="224"/>
      <c r="F31" s="811"/>
      <c r="G31" s="811"/>
      <c r="H31" s="811"/>
    </row>
    <row r="32" spans="1:9" ht="15.75" hidden="1" customHeight="1" x14ac:dyDescent="0.25">
      <c r="A32" s="113" t="s">
        <v>186</v>
      </c>
      <c r="B32" s="830" t="s">
        <v>504</v>
      </c>
      <c r="C32" s="830"/>
      <c r="D32" s="830"/>
      <c r="E32" s="224"/>
      <c r="F32" s="811"/>
      <c r="G32" s="811"/>
      <c r="H32" s="811"/>
    </row>
    <row r="33" spans="1:9" ht="18" hidden="1" customHeight="1" x14ac:dyDescent="0.25">
      <c r="A33" s="113" t="s">
        <v>187</v>
      </c>
      <c r="B33" s="830" t="s">
        <v>505</v>
      </c>
      <c r="C33" s="830"/>
      <c r="D33" s="830"/>
      <c r="E33" s="224"/>
      <c r="F33" s="811"/>
      <c r="G33" s="811"/>
      <c r="H33" s="811"/>
    </row>
    <row r="34" spans="1:9" ht="18" hidden="1" customHeight="1" x14ac:dyDescent="0.25">
      <c r="A34" s="222"/>
      <c r="B34" s="830"/>
      <c r="C34" s="830"/>
      <c r="D34" s="830"/>
      <c r="E34" s="224"/>
      <c r="F34" s="781"/>
      <c r="G34" s="781"/>
      <c r="H34" s="781"/>
    </row>
    <row r="35" spans="1:9" ht="18" hidden="1" customHeight="1" x14ac:dyDescent="0.25">
      <c r="A35" s="113"/>
      <c r="B35" s="784"/>
      <c r="C35" s="784"/>
      <c r="D35" s="784"/>
      <c r="E35" s="224"/>
      <c r="F35" s="781"/>
      <c r="G35" s="781"/>
      <c r="H35" s="781"/>
    </row>
    <row r="36" spans="1:9" ht="18" hidden="1" customHeight="1" x14ac:dyDescent="0.25">
      <c r="A36" s="113"/>
      <c r="B36" s="784"/>
      <c r="C36" s="784"/>
      <c r="D36" s="784"/>
      <c r="E36" s="224"/>
      <c r="F36" s="781"/>
      <c r="G36" s="781"/>
      <c r="H36" s="781"/>
    </row>
    <row r="37" spans="1:9" s="117" customFormat="1" ht="18" hidden="1" customHeight="1" x14ac:dyDescent="0.25">
      <c r="A37" s="116"/>
      <c r="B37" s="832" t="s">
        <v>348</v>
      </c>
      <c r="C37" s="832"/>
      <c r="D37" s="832"/>
      <c r="E37" s="223"/>
      <c r="F37" s="783">
        <f>SUM(F31:H36)</f>
        <v>0</v>
      </c>
      <c r="G37" s="783"/>
      <c r="H37" s="783"/>
    </row>
    <row r="38" spans="1:9" s="117" customFormat="1" hidden="1" x14ac:dyDescent="0.25">
      <c r="B38" s="234"/>
      <c r="C38" s="234"/>
      <c r="D38" s="234"/>
      <c r="E38" s="227"/>
      <c r="F38" s="235"/>
      <c r="G38" s="235"/>
      <c r="H38" s="235"/>
    </row>
    <row r="39" spans="1:9" s="117" customFormat="1" hidden="1" x14ac:dyDescent="0.25">
      <c r="A39" s="757" t="s">
        <v>506</v>
      </c>
      <c r="B39" s="757"/>
      <c r="C39" s="757"/>
      <c r="D39" s="757"/>
      <c r="E39" s="757"/>
      <c r="F39" s="757"/>
      <c r="G39" s="757"/>
      <c r="H39" s="757"/>
    </row>
    <row r="40" spans="1:9" s="117" customFormat="1" ht="15.75" hidden="1" customHeight="1" x14ac:dyDescent="0.25">
      <c r="A40" s="135" t="s">
        <v>336</v>
      </c>
      <c r="B40" s="803" t="s">
        <v>352</v>
      </c>
      <c r="C40" s="804"/>
      <c r="D40" s="804"/>
      <c r="E40" s="228"/>
      <c r="F40" s="806" t="s">
        <v>437</v>
      </c>
      <c r="G40" s="808"/>
      <c r="H40" s="807"/>
    </row>
    <row r="41" spans="1:9" s="117" customFormat="1" ht="15.75" hidden="1" customHeight="1" x14ac:dyDescent="0.25">
      <c r="A41" s="113" t="s">
        <v>359</v>
      </c>
      <c r="B41" s="766" t="s">
        <v>507</v>
      </c>
      <c r="C41" s="767"/>
      <c r="D41" s="767"/>
      <c r="E41" s="224"/>
      <c r="F41" s="811">
        <f>35200-35200</f>
        <v>0</v>
      </c>
      <c r="G41" s="811"/>
      <c r="H41" s="811"/>
    </row>
    <row r="42" spans="1:9" s="117" customFormat="1" ht="15.75" hidden="1" customHeight="1" x14ac:dyDescent="0.25">
      <c r="A42" s="116"/>
      <c r="B42" s="770" t="s">
        <v>348</v>
      </c>
      <c r="C42" s="771"/>
      <c r="D42" s="771"/>
      <c r="E42" s="223"/>
      <c r="F42" s="783">
        <f>SUM(F41)</f>
        <v>0</v>
      </c>
      <c r="G42" s="783"/>
      <c r="H42" s="783"/>
    </row>
    <row r="43" spans="1:9" s="117" customFormat="1" ht="15.75" hidden="1" customHeight="1" x14ac:dyDescent="0.25">
      <c r="A43" s="236"/>
      <c r="B43" s="237"/>
      <c r="C43" s="237"/>
      <c r="D43" s="237"/>
      <c r="E43" s="238"/>
      <c r="F43" s="238"/>
      <c r="G43" s="238"/>
      <c r="H43" s="238"/>
    </row>
    <row r="44" spans="1:9" s="117" customFormat="1" ht="15.75" hidden="1" customHeight="1" x14ac:dyDescent="0.25">
      <c r="B44" s="234"/>
      <c r="C44" s="234"/>
      <c r="D44" s="234"/>
      <c r="E44" s="227"/>
      <c r="F44" s="235"/>
      <c r="G44" s="235"/>
      <c r="H44" s="235"/>
    </row>
    <row r="45" spans="1:9" ht="15.75" hidden="1" customHeight="1" x14ac:dyDescent="0.25">
      <c r="A45" s="757" t="s">
        <v>508</v>
      </c>
      <c r="B45" s="757"/>
      <c r="C45" s="757"/>
      <c r="D45" s="757"/>
      <c r="E45" s="757"/>
      <c r="F45" s="757"/>
      <c r="G45" s="757"/>
      <c r="H45" s="757"/>
      <c r="I45" s="239"/>
    </row>
    <row r="46" spans="1:9" hidden="1" x14ac:dyDescent="0.25"/>
    <row r="47" spans="1:9" ht="34.5" hidden="1" customHeight="1" x14ac:dyDescent="0.25">
      <c r="A47" s="135" t="s">
        <v>336</v>
      </c>
      <c r="B47" s="803" t="s">
        <v>352</v>
      </c>
      <c r="C47" s="804"/>
      <c r="D47" s="804"/>
      <c r="E47" s="228"/>
      <c r="F47" s="240" t="s">
        <v>509</v>
      </c>
      <c r="G47" s="806" t="s">
        <v>510</v>
      </c>
      <c r="H47" s="807"/>
    </row>
    <row r="48" spans="1:9" ht="23.25" hidden="1" customHeight="1" x14ac:dyDescent="0.25">
      <c r="A48" s="222" t="s">
        <v>359</v>
      </c>
      <c r="B48" s="766" t="s">
        <v>452</v>
      </c>
      <c r="C48" s="767"/>
      <c r="D48" s="767"/>
      <c r="E48" s="241"/>
      <c r="F48" s="226">
        <v>0</v>
      </c>
      <c r="G48" s="764">
        <v>0</v>
      </c>
      <c r="H48" s="765"/>
    </row>
    <row r="49" spans="1:9" ht="15.75" hidden="1" customHeight="1" x14ac:dyDescent="0.25">
      <c r="A49" s="222"/>
      <c r="B49" s="766"/>
      <c r="C49" s="767"/>
      <c r="D49" s="767"/>
      <c r="E49" s="220"/>
      <c r="F49" s="226"/>
      <c r="G49" s="764"/>
      <c r="H49" s="765"/>
    </row>
    <row r="50" spans="1:9" ht="15.75" hidden="1" customHeight="1" x14ac:dyDescent="0.25">
      <c r="A50" s="222"/>
      <c r="B50" s="833"/>
      <c r="C50" s="834"/>
      <c r="D50" s="834"/>
      <c r="E50" s="225"/>
      <c r="F50" s="225">
        <f>SUM(F48:F49)</f>
        <v>0</v>
      </c>
      <c r="G50" s="783">
        <f>SUM(G48:H49)</f>
        <v>0</v>
      </c>
      <c r="H50" s="783"/>
    </row>
    <row r="51" spans="1:9" s="117" customFormat="1" ht="15.6" hidden="1" customHeight="1" x14ac:dyDescent="0.25">
      <c r="A51" s="116"/>
      <c r="B51" s="766" t="s">
        <v>348</v>
      </c>
      <c r="C51" s="767"/>
      <c r="D51" s="767"/>
      <c r="E51" s="223"/>
      <c r="F51" s="242">
        <f>SUM(F48:H50)</f>
        <v>0</v>
      </c>
      <c r="G51" s="823">
        <v>0</v>
      </c>
      <c r="H51" s="776"/>
    </row>
    <row r="52" spans="1:9" s="117" customFormat="1" hidden="1" x14ac:dyDescent="0.25">
      <c r="A52" s="757" t="s">
        <v>511</v>
      </c>
      <c r="B52" s="757"/>
      <c r="C52" s="757"/>
      <c r="D52" s="757"/>
      <c r="E52" s="757"/>
      <c r="F52" s="757"/>
      <c r="G52" s="757"/>
      <c r="H52" s="757"/>
      <c r="I52" s="757"/>
    </row>
    <row r="53" spans="1:9" s="117" customFormat="1" hidden="1" x14ac:dyDescent="0.25">
      <c r="A53" s="102"/>
      <c r="B53" s="102"/>
      <c r="C53" s="102"/>
      <c r="D53" s="102"/>
      <c r="E53" s="102"/>
      <c r="F53" s="233"/>
      <c r="G53" s="233"/>
      <c r="H53" s="233"/>
      <c r="I53" s="102"/>
    </row>
    <row r="54" spans="1:9" s="117" customFormat="1" ht="15.75" hidden="1" customHeight="1" x14ac:dyDescent="0.25">
      <c r="A54" s="135" t="s">
        <v>336</v>
      </c>
      <c r="B54" s="803" t="s">
        <v>352</v>
      </c>
      <c r="C54" s="804"/>
      <c r="D54" s="804"/>
      <c r="E54" s="228"/>
      <c r="F54" s="806" t="s">
        <v>437</v>
      </c>
      <c r="G54" s="808"/>
      <c r="H54" s="807"/>
      <c r="I54" s="102"/>
    </row>
    <row r="55" spans="1:9" s="117" customFormat="1" ht="15.75" hidden="1" customHeight="1" x14ac:dyDescent="0.25">
      <c r="A55" s="113" t="s">
        <v>359</v>
      </c>
      <c r="B55" s="766" t="s">
        <v>507</v>
      </c>
      <c r="C55" s="767"/>
      <c r="D55" s="767"/>
      <c r="E55" s="224"/>
      <c r="F55" s="781"/>
      <c r="G55" s="781"/>
      <c r="H55" s="781"/>
      <c r="I55" s="102"/>
    </row>
    <row r="56" spans="1:9" s="117" customFormat="1" ht="15.6" hidden="1" customHeight="1" x14ac:dyDescent="0.25">
      <c r="A56" s="113" t="s">
        <v>186</v>
      </c>
      <c r="B56" s="766"/>
      <c r="C56" s="767"/>
      <c r="D56" s="767"/>
      <c r="E56" s="224"/>
      <c r="F56" s="781"/>
      <c r="G56" s="781"/>
      <c r="H56" s="781"/>
      <c r="I56" s="102"/>
    </row>
    <row r="57" spans="1:9" s="117" customFormat="1" ht="15.6" hidden="1" customHeight="1" x14ac:dyDescent="0.25">
      <c r="A57" s="116"/>
      <c r="B57" s="770" t="s">
        <v>348</v>
      </c>
      <c r="C57" s="771"/>
      <c r="D57" s="771"/>
      <c r="E57" s="223"/>
      <c r="F57" s="783">
        <f>SUM(F55:H56)</f>
        <v>0</v>
      </c>
      <c r="G57" s="783"/>
      <c r="H57" s="783"/>
    </row>
    <row r="58" spans="1:9" s="117" customFormat="1" hidden="1" x14ac:dyDescent="0.25">
      <c r="B58" s="234"/>
      <c r="C58" s="234"/>
      <c r="D58" s="234"/>
      <c r="E58" s="227"/>
      <c r="F58" s="235"/>
      <c r="G58" s="235"/>
      <c r="H58" s="235"/>
    </row>
    <row r="59" spans="1:9" s="117" customFormat="1" hidden="1" x14ac:dyDescent="0.25">
      <c r="A59" s="757" t="s">
        <v>472</v>
      </c>
      <c r="B59" s="757"/>
      <c r="C59" s="757"/>
      <c r="D59" s="757"/>
      <c r="E59" s="757"/>
      <c r="F59" s="757"/>
      <c r="G59" s="757"/>
      <c r="H59" s="757"/>
    </row>
    <row r="60" spans="1:9" s="117" customFormat="1" ht="31.15" hidden="1" customHeight="1" x14ac:dyDescent="0.25">
      <c r="A60" s="135" t="s">
        <v>336</v>
      </c>
      <c r="B60" s="803" t="s">
        <v>352</v>
      </c>
      <c r="C60" s="804"/>
      <c r="D60" s="804"/>
      <c r="E60" s="240"/>
      <c r="F60" s="240" t="s">
        <v>512</v>
      </c>
      <c r="G60" s="808" t="s">
        <v>513</v>
      </c>
      <c r="H60" s="807"/>
    </row>
    <row r="61" spans="1:9" s="117" customFormat="1" ht="16.149999999999999" hidden="1" customHeight="1" x14ac:dyDescent="0.25">
      <c r="A61" s="243"/>
      <c r="B61" s="835" t="s">
        <v>514</v>
      </c>
      <c r="C61" s="836"/>
      <c r="D61" s="836"/>
      <c r="E61" s="244"/>
      <c r="F61" s="244">
        <f>SUM(F63)</f>
        <v>0</v>
      </c>
      <c r="G61" s="837">
        <f>SUM(G63)</f>
        <v>0</v>
      </c>
      <c r="H61" s="838"/>
    </row>
    <row r="62" spans="1:9" s="117" customFormat="1" hidden="1" x14ac:dyDescent="0.25">
      <c r="A62" s="135"/>
      <c r="B62" s="839" t="s">
        <v>29</v>
      </c>
      <c r="C62" s="840"/>
      <c r="D62" s="840"/>
      <c r="E62" s="808"/>
      <c r="F62" s="808"/>
      <c r="G62" s="808"/>
      <c r="H62" s="807"/>
    </row>
    <row r="63" spans="1:9" s="117" customFormat="1" ht="15.6" hidden="1" customHeight="1" x14ac:dyDescent="0.25">
      <c r="A63" s="222">
        <v>1</v>
      </c>
      <c r="B63" s="766" t="s">
        <v>515</v>
      </c>
      <c r="C63" s="767"/>
      <c r="D63" s="767"/>
      <c r="E63" s="226"/>
      <c r="F63" s="226">
        <v>0</v>
      </c>
      <c r="G63" s="781">
        <v>0</v>
      </c>
      <c r="H63" s="781"/>
    </row>
    <row r="64" spans="1:9" s="117" customFormat="1" ht="15.6" hidden="1" customHeight="1" x14ac:dyDescent="0.25">
      <c r="A64" s="113" t="s">
        <v>186</v>
      </c>
      <c r="B64" s="759" t="s">
        <v>516</v>
      </c>
      <c r="C64" s="760"/>
      <c r="D64" s="760"/>
      <c r="E64" s="245"/>
      <c r="F64" s="226">
        <v>0</v>
      </c>
      <c r="G64" s="781">
        <v>0</v>
      </c>
      <c r="H64" s="781"/>
    </row>
    <row r="65" spans="1:8" s="117" customFormat="1" ht="15.6" hidden="1" customHeight="1" x14ac:dyDescent="0.25">
      <c r="A65" s="113" t="s">
        <v>187</v>
      </c>
      <c r="B65" s="759"/>
      <c r="C65" s="760"/>
      <c r="D65" s="760"/>
      <c r="E65" s="245"/>
      <c r="F65" s="226"/>
      <c r="G65" s="764"/>
      <c r="H65" s="765"/>
    </row>
    <row r="66" spans="1:8" s="117" customFormat="1" ht="15.6" hidden="1" customHeight="1" x14ac:dyDescent="0.25">
      <c r="A66" s="116"/>
      <c r="B66" s="770" t="s">
        <v>348</v>
      </c>
      <c r="C66" s="771"/>
      <c r="D66" s="771"/>
      <c r="E66" s="225"/>
      <c r="F66" s="225">
        <f>F63</f>
        <v>0</v>
      </c>
      <c r="G66" s="775">
        <f>G63</f>
        <v>0</v>
      </c>
      <c r="H66" s="776"/>
    </row>
    <row r="67" spans="1:8" s="117" customFormat="1" hidden="1" x14ac:dyDescent="0.25">
      <c r="B67" s="234"/>
      <c r="C67" s="234"/>
      <c r="D67" s="234"/>
      <c r="E67" s="227"/>
      <c r="F67" s="235"/>
      <c r="G67" s="235"/>
      <c r="H67" s="235"/>
    </row>
    <row r="68" spans="1:8" s="117" customFormat="1" hidden="1" x14ac:dyDescent="0.25">
      <c r="B68" s="234"/>
      <c r="C68" s="234"/>
      <c r="D68" s="234"/>
      <c r="E68" s="227"/>
      <c r="F68" s="235"/>
      <c r="G68" s="235"/>
      <c r="H68" s="235"/>
    </row>
    <row r="69" spans="1:8" x14ac:dyDescent="0.25">
      <c r="F69" s="102"/>
      <c r="G69" s="102"/>
      <c r="H69" s="102"/>
    </row>
    <row r="71" spans="1:8" ht="34.5" customHeight="1" x14ac:dyDescent="0.25">
      <c r="F71" s="102"/>
      <c r="G71" s="102"/>
      <c r="H71" s="246"/>
    </row>
    <row r="72" spans="1:8" ht="15.75" customHeight="1" x14ac:dyDescent="0.25">
      <c r="F72" s="102"/>
      <c r="G72" s="102"/>
      <c r="H72" s="102"/>
    </row>
    <row r="73" spans="1:8" ht="15.75" customHeight="1" x14ac:dyDescent="0.25">
      <c r="F73" s="102"/>
      <c r="G73" s="102"/>
      <c r="H73" s="102"/>
    </row>
    <row r="74" spans="1:8" ht="15.75" customHeight="1" x14ac:dyDescent="0.25">
      <c r="F74" s="102"/>
      <c r="G74" s="102"/>
      <c r="H74" s="102"/>
    </row>
  </sheetData>
  <mergeCells count="102">
    <mergeCell ref="B65:D65"/>
    <mergeCell ref="G65:H65"/>
    <mergeCell ref="B66:D66"/>
    <mergeCell ref="G66:H66"/>
    <mergeCell ref="B62:D62"/>
    <mergeCell ref="E62:H62"/>
    <mergeCell ref="B63:D63"/>
    <mergeCell ref="G63:H63"/>
    <mergeCell ref="B64:D64"/>
    <mergeCell ref="G64:H64"/>
    <mergeCell ref="B57:D57"/>
    <mergeCell ref="F57:H57"/>
    <mergeCell ref="A59:H59"/>
    <mergeCell ref="B60:D60"/>
    <mergeCell ref="G60:H60"/>
    <mergeCell ref="B61:D61"/>
    <mergeCell ref="G61:H61"/>
    <mergeCell ref="A52:I52"/>
    <mergeCell ref="B54:D54"/>
    <mergeCell ref="F54:H54"/>
    <mergeCell ref="B55:D55"/>
    <mergeCell ref="F55:H55"/>
    <mergeCell ref="B56:D56"/>
    <mergeCell ref="F56:H56"/>
    <mergeCell ref="B49:D49"/>
    <mergeCell ref="G49:H49"/>
    <mergeCell ref="B50:D50"/>
    <mergeCell ref="G50:H50"/>
    <mergeCell ref="B51:D51"/>
    <mergeCell ref="G51:H51"/>
    <mergeCell ref="B42:D42"/>
    <mergeCell ref="F42:H42"/>
    <mergeCell ref="A45:H45"/>
    <mergeCell ref="B47:D47"/>
    <mergeCell ref="G47:H47"/>
    <mergeCell ref="B48:D48"/>
    <mergeCell ref="G48:H48"/>
    <mergeCell ref="B37:D37"/>
    <mergeCell ref="F37:H37"/>
    <mergeCell ref="A39:H39"/>
    <mergeCell ref="B40:D40"/>
    <mergeCell ref="F40:H40"/>
    <mergeCell ref="B41:D41"/>
    <mergeCell ref="F41:H41"/>
    <mergeCell ref="B34:D34"/>
    <mergeCell ref="F34:H34"/>
    <mergeCell ref="B35:D35"/>
    <mergeCell ref="F35:H35"/>
    <mergeCell ref="B36:D36"/>
    <mergeCell ref="F36:H36"/>
    <mergeCell ref="B32:D32"/>
    <mergeCell ref="F32:H32"/>
    <mergeCell ref="B33:D33"/>
    <mergeCell ref="F33:H33"/>
    <mergeCell ref="B25:D25"/>
    <mergeCell ref="F25:H25"/>
    <mergeCell ref="B26:D26"/>
    <mergeCell ref="F26:H26"/>
    <mergeCell ref="A28:I28"/>
    <mergeCell ref="B30:D30"/>
    <mergeCell ref="F30:H30"/>
    <mergeCell ref="B24:D24"/>
    <mergeCell ref="F24:H24"/>
    <mergeCell ref="B19:D19"/>
    <mergeCell ref="F19:H19"/>
    <mergeCell ref="B20:D20"/>
    <mergeCell ref="F20:H20"/>
    <mergeCell ref="B21:D21"/>
    <mergeCell ref="F21:H21"/>
    <mergeCell ref="B31:D31"/>
    <mergeCell ref="F31:H31"/>
    <mergeCell ref="B18:D18"/>
    <mergeCell ref="F18:H18"/>
    <mergeCell ref="B12:D12"/>
    <mergeCell ref="E12:F12"/>
    <mergeCell ref="G12:H12"/>
    <mergeCell ref="I12:J12"/>
    <mergeCell ref="B22:D22"/>
    <mergeCell ref="F22:H22"/>
    <mergeCell ref="B23:D23"/>
    <mergeCell ref="F23:H23"/>
    <mergeCell ref="B11:D11"/>
    <mergeCell ref="E11:F11"/>
    <mergeCell ref="G11:H11"/>
    <mergeCell ref="I11:J11"/>
    <mergeCell ref="A14:I14"/>
    <mergeCell ref="B16:D16"/>
    <mergeCell ref="F16:H16"/>
    <mergeCell ref="B17:D17"/>
    <mergeCell ref="F17:H17"/>
    <mergeCell ref="A1:D1"/>
    <mergeCell ref="E1:H1"/>
    <mergeCell ref="A3:H3"/>
    <mergeCell ref="A5:C5"/>
    <mergeCell ref="A7:H7"/>
    <mergeCell ref="E9:F9"/>
    <mergeCell ref="G9:H9"/>
    <mergeCell ref="I9:J9"/>
    <mergeCell ref="B10:D10"/>
    <mergeCell ref="E10:F10"/>
    <mergeCell ref="G10:H10"/>
    <mergeCell ref="I10:J10"/>
  </mergeCells>
  <pageMargins left="0.70866141732283472" right="0.70866141732283472" top="0.74803149606299213" bottom="0.74803149606299213" header="0.31496062992125984" footer="0.31496062992125984"/>
  <pageSetup paperSize="9" fitToHeight="0" orientation="landscape" horizontalDpi="300" verticalDpi="300" r:id="rId1"/>
  <rowBreaks count="1" manualBreakCount="1">
    <brk id="27"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12"/>
  <sheetViews>
    <sheetView showGridLines="0" tabSelected="1" view="pageBreakPreview" zoomScaleSheetLayoutView="100" workbookViewId="0">
      <selection activeCell="AW36" sqref="AW36:BC36"/>
    </sheetView>
  </sheetViews>
  <sheetFormatPr defaultColWidth="2" defaultRowHeight="15.75" x14ac:dyDescent="0.25"/>
  <cols>
    <col min="1" max="32" width="2" customWidth="1"/>
    <col min="33" max="33" width="2.6640625" customWidth="1"/>
    <col min="43" max="43" width="3.1640625" customWidth="1"/>
    <col min="44" max="44" width="4.6640625" bestFit="1" customWidth="1"/>
    <col min="49" max="49" width="4.6640625" bestFit="1" customWidth="1"/>
    <col min="56" max="56" width="4.6640625" bestFit="1" customWidth="1"/>
    <col min="63" max="63" width="4.6640625" bestFit="1" customWidth="1"/>
    <col min="79" max="79" width="32.6640625" style="140" customWidth="1"/>
    <col min="80" max="80" width="13.33203125" style="177" customWidth="1"/>
    <col min="81" max="81" width="18.33203125" style="177" customWidth="1"/>
    <col min="82" max="82" width="11.1640625" style="177" customWidth="1"/>
  </cols>
  <sheetData>
    <row r="1" spans="1:82" ht="15.75" customHeight="1" x14ac:dyDescent="0.25">
      <c r="A1" s="478" t="s">
        <v>208</v>
      </c>
      <c r="B1" s="478"/>
      <c r="C1" s="478"/>
      <c r="D1" s="478"/>
      <c r="E1" s="478"/>
      <c r="F1" s="478"/>
      <c r="G1" s="478"/>
      <c r="H1" s="478"/>
      <c r="I1" s="478"/>
      <c r="J1" s="478"/>
      <c r="K1" s="478"/>
      <c r="L1" s="478"/>
      <c r="M1" s="478"/>
      <c r="N1" s="478"/>
      <c r="O1" s="478"/>
      <c r="P1" s="478"/>
      <c r="Q1" s="478"/>
      <c r="R1" s="478"/>
      <c r="S1" s="478"/>
      <c r="T1" s="478"/>
      <c r="U1" s="478"/>
      <c r="V1" s="478"/>
      <c r="W1" s="478"/>
      <c r="X1" s="478"/>
      <c r="Y1" s="478"/>
      <c r="Z1" s="478"/>
      <c r="AA1" s="478"/>
      <c r="AB1" s="478"/>
      <c r="AC1" s="478"/>
      <c r="AD1" s="478"/>
      <c r="AE1" s="478"/>
      <c r="AF1" s="478"/>
      <c r="AG1" s="478"/>
      <c r="AH1" s="478"/>
      <c r="AI1" s="478"/>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8"/>
      <c r="BN1" s="478"/>
      <c r="BO1" s="478"/>
      <c r="BP1" s="478"/>
      <c r="BQ1" s="478"/>
      <c r="BR1" s="478"/>
      <c r="BS1" s="478"/>
      <c r="BT1" s="478"/>
      <c r="BU1" s="478"/>
      <c r="BV1" s="478"/>
      <c r="BW1" s="478"/>
      <c r="BX1" s="478"/>
    </row>
    <row r="2" spans="1:82" ht="6" hidden="1" customHeight="1" x14ac:dyDescent="0.25">
      <c r="A2" s="4"/>
      <c r="B2" s="4"/>
      <c r="C2" s="4"/>
      <c r="D2" s="148"/>
      <c r="E2" s="148"/>
      <c r="F2" s="148"/>
      <c r="G2" s="148"/>
      <c r="H2" s="148"/>
      <c r="I2" s="148"/>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row>
    <row r="3" spans="1:82" s="2" customFormat="1" ht="14.25" hidden="1" customHeight="1" x14ac:dyDescent="0.25">
      <c r="A3" s="479" t="s">
        <v>166</v>
      </c>
      <c r="B3" s="479"/>
      <c r="C3" s="479"/>
      <c r="D3" s="480" t="s">
        <v>19</v>
      </c>
      <c r="E3" s="480"/>
      <c r="F3" s="480"/>
      <c r="G3" s="480"/>
      <c r="H3" s="480"/>
      <c r="I3" s="480"/>
      <c r="J3" s="480"/>
      <c r="K3" s="480"/>
      <c r="L3" s="480"/>
      <c r="M3" s="480"/>
      <c r="N3" s="480"/>
      <c r="O3" s="480"/>
      <c r="P3" s="480"/>
      <c r="Q3" s="480"/>
      <c r="R3" s="480"/>
      <c r="S3" s="480"/>
      <c r="T3" s="480"/>
      <c r="U3" s="480"/>
      <c r="V3" s="480"/>
      <c r="W3" s="480"/>
      <c r="X3" s="480"/>
      <c r="Y3" s="480"/>
      <c r="Z3" s="480"/>
      <c r="AA3" s="480"/>
      <c r="AB3" s="479" t="s">
        <v>168</v>
      </c>
      <c r="AC3" s="479"/>
      <c r="AD3" s="479"/>
      <c r="AE3" s="479"/>
      <c r="AF3" s="479" t="s">
        <v>167</v>
      </c>
      <c r="AG3" s="479"/>
      <c r="AH3" s="479"/>
      <c r="AI3" s="479"/>
      <c r="AJ3" s="479" t="s">
        <v>265</v>
      </c>
      <c r="AK3" s="479"/>
      <c r="AL3" s="479"/>
      <c r="AM3" s="479"/>
      <c r="AN3" s="479"/>
      <c r="AO3" s="479"/>
      <c r="AP3" s="479"/>
      <c r="AQ3" s="479" t="s">
        <v>266</v>
      </c>
      <c r="AR3" s="479"/>
      <c r="AS3" s="479"/>
      <c r="AT3" s="479"/>
      <c r="AU3" s="479"/>
      <c r="AV3" s="479"/>
      <c r="AW3" s="480" t="s">
        <v>21</v>
      </c>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CA3" s="140"/>
      <c r="CB3" s="137"/>
      <c r="CC3" s="137"/>
      <c r="CD3" s="137"/>
    </row>
    <row r="4" spans="1:82" s="2" customFormat="1" ht="14.1" hidden="1" customHeight="1" x14ac:dyDescent="0.25">
      <c r="A4" s="479"/>
      <c r="B4" s="479"/>
      <c r="C4" s="479"/>
      <c r="D4" s="480"/>
      <c r="E4" s="480"/>
      <c r="F4" s="480"/>
      <c r="G4" s="480"/>
      <c r="H4" s="480"/>
      <c r="I4" s="480"/>
      <c r="J4" s="480"/>
      <c r="K4" s="480"/>
      <c r="L4" s="480"/>
      <c r="M4" s="480"/>
      <c r="N4" s="480"/>
      <c r="O4" s="480"/>
      <c r="P4" s="480"/>
      <c r="Q4" s="480"/>
      <c r="R4" s="480"/>
      <c r="S4" s="480"/>
      <c r="T4" s="480"/>
      <c r="U4" s="480"/>
      <c r="V4" s="480"/>
      <c r="W4" s="480"/>
      <c r="X4" s="480"/>
      <c r="Y4" s="480"/>
      <c r="Z4" s="480"/>
      <c r="AA4" s="480"/>
      <c r="AB4" s="479"/>
      <c r="AC4" s="479"/>
      <c r="AD4" s="479"/>
      <c r="AE4" s="479"/>
      <c r="AF4" s="479"/>
      <c r="AG4" s="479"/>
      <c r="AH4" s="479"/>
      <c r="AI4" s="479"/>
      <c r="AJ4" s="479"/>
      <c r="AK4" s="479"/>
      <c r="AL4" s="479"/>
      <c r="AM4" s="479"/>
      <c r="AN4" s="479"/>
      <c r="AO4" s="479"/>
      <c r="AP4" s="479"/>
      <c r="AQ4" s="479"/>
      <c r="AR4" s="479"/>
      <c r="AS4" s="479"/>
      <c r="AT4" s="479"/>
      <c r="AU4" s="479"/>
      <c r="AV4" s="479"/>
      <c r="AW4" s="472" t="s">
        <v>22</v>
      </c>
      <c r="AX4" s="472"/>
      <c r="AY4" s="472"/>
      <c r="AZ4" s="473"/>
      <c r="BA4" s="473"/>
      <c r="BB4" s="471" t="s">
        <v>59</v>
      </c>
      <c r="BC4" s="471"/>
      <c r="BD4" s="472" t="s">
        <v>22</v>
      </c>
      <c r="BE4" s="472"/>
      <c r="BF4" s="472"/>
      <c r="BG4" s="473"/>
      <c r="BH4" s="473"/>
      <c r="BI4" s="471" t="s">
        <v>59</v>
      </c>
      <c r="BJ4" s="471"/>
      <c r="BK4" s="472" t="s">
        <v>22</v>
      </c>
      <c r="BL4" s="472"/>
      <c r="BM4" s="472"/>
      <c r="BN4" s="473"/>
      <c r="BO4" s="473"/>
      <c r="BP4" s="471" t="s">
        <v>59</v>
      </c>
      <c r="BQ4" s="471"/>
      <c r="BR4" s="479" t="s">
        <v>24</v>
      </c>
      <c r="BS4" s="479"/>
      <c r="BT4" s="479"/>
      <c r="BU4" s="479"/>
      <c r="BV4" s="479"/>
      <c r="BW4" s="479"/>
      <c r="BX4" s="479"/>
      <c r="CA4" s="140"/>
      <c r="CB4" s="137"/>
      <c r="CC4" s="137"/>
      <c r="CD4" s="137"/>
    </row>
    <row r="5" spans="1:82" s="2" customFormat="1" ht="63" customHeight="1" x14ac:dyDescent="0.25">
      <c r="A5" s="479"/>
      <c r="B5" s="479"/>
      <c r="C5" s="479"/>
      <c r="D5" s="480"/>
      <c r="E5" s="480"/>
      <c r="F5" s="480"/>
      <c r="G5" s="480"/>
      <c r="H5" s="480"/>
      <c r="I5" s="480"/>
      <c r="J5" s="480"/>
      <c r="K5" s="480"/>
      <c r="L5" s="480"/>
      <c r="M5" s="480"/>
      <c r="N5" s="480"/>
      <c r="O5" s="480"/>
      <c r="P5" s="480"/>
      <c r="Q5" s="480"/>
      <c r="R5" s="480"/>
      <c r="S5" s="480"/>
      <c r="T5" s="480"/>
      <c r="U5" s="480"/>
      <c r="V5" s="480"/>
      <c r="W5" s="480"/>
      <c r="X5" s="480"/>
      <c r="Y5" s="480"/>
      <c r="Z5" s="480"/>
      <c r="AA5" s="480"/>
      <c r="AB5" s="479"/>
      <c r="AC5" s="479"/>
      <c r="AD5" s="479"/>
      <c r="AE5" s="479"/>
      <c r="AF5" s="479"/>
      <c r="AG5" s="479"/>
      <c r="AH5" s="479"/>
      <c r="AI5" s="479"/>
      <c r="AJ5" s="479"/>
      <c r="AK5" s="479"/>
      <c r="AL5" s="479"/>
      <c r="AM5" s="479"/>
      <c r="AN5" s="479"/>
      <c r="AO5" s="479"/>
      <c r="AP5" s="479"/>
      <c r="AQ5" s="479"/>
      <c r="AR5" s="479"/>
      <c r="AS5" s="479"/>
      <c r="AT5" s="479"/>
      <c r="AU5" s="479"/>
      <c r="AV5" s="479"/>
      <c r="AW5" s="479" t="s">
        <v>521</v>
      </c>
      <c r="AX5" s="479"/>
      <c r="AY5" s="479"/>
      <c r="AZ5" s="479"/>
      <c r="BA5" s="479"/>
      <c r="BB5" s="479"/>
      <c r="BC5" s="479"/>
      <c r="BD5" s="479" t="s">
        <v>522</v>
      </c>
      <c r="BE5" s="479"/>
      <c r="BF5" s="479"/>
      <c r="BG5" s="479"/>
      <c r="BH5" s="479"/>
      <c r="BI5" s="479"/>
      <c r="BJ5" s="479"/>
      <c r="BK5" s="479" t="s">
        <v>523</v>
      </c>
      <c r="BL5" s="479"/>
      <c r="BM5" s="479"/>
      <c r="BN5" s="479"/>
      <c r="BO5" s="479"/>
      <c r="BP5" s="479"/>
      <c r="BQ5" s="479"/>
      <c r="BR5" s="479"/>
      <c r="BS5" s="479"/>
      <c r="BT5" s="479"/>
      <c r="BU5" s="479"/>
      <c r="BV5" s="479"/>
      <c r="BW5" s="479"/>
      <c r="BX5" s="479"/>
      <c r="CA5" s="140"/>
      <c r="CB5" s="137"/>
      <c r="CC5" s="137"/>
      <c r="CD5" s="137"/>
    </row>
    <row r="6" spans="1:82" s="2" customFormat="1" ht="12.75" customHeight="1" x14ac:dyDescent="0.25">
      <c r="A6" s="475">
        <v>1</v>
      </c>
      <c r="B6" s="475"/>
      <c r="C6" s="475"/>
      <c r="D6" s="475">
        <v>2</v>
      </c>
      <c r="E6" s="475"/>
      <c r="F6" s="475"/>
      <c r="G6" s="475"/>
      <c r="H6" s="475"/>
      <c r="I6" s="475"/>
      <c r="J6" s="475"/>
      <c r="K6" s="475"/>
      <c r="L6" s="475"/>
      <c r="M6" s="475"/>
      <c r="N6" s="475"/>
      <c r="O6" s="475"/>
      <c r="P6" s="475"/>
      <c r="Q6" s="475"/>
      <c r="R6" s="475"/>
      <c r="S6" s="475"/>
      <c r="T6" s="475"/>
      <c r="U6" s="475"/>
      <c r="V6" s="475"/>
      <c r="W6" s="475"/>
      <c r="X6" s="475"/>
      <c r="Y6" s="475"/>
      <c r="Z6" s="475"/>
      <c r="AA6" s="475"/>
      <c r="AB6" s="475">
        <v>3</v>
      </c>
      <c r="AC6" s="475"/>
      <c r="AD6" s="475"/>
      <c r="AE6" s="475"/>
      <c r="AF6" s="475">
        <v>4</v>
      </c>
      <c r="AG6" s="475"/>
      <c r="AH6" s="475"/>
      <c r="AI6" s="475"/>
      <c r="AJ6" s="474" t="s">
        <v>236</v>
      </c>
      <c r="AK6" s="474"/>
      <c r="AL6" s="474"/>
      <c r="AM6" s="474"/>
      <c r="AN6" s="474"/>
      <c r="AO6" s="474"/>
      <c r="AP6" s="474"/>
      <c r="AQ6" s="474" t="s">
        <v>264</v>
      </c>
      <c r="AR6" s="474"/>
      <c r="AS6" s="474"/>
      <c r="AT6" s="474"/>
      <c r="AU6" s="474"/>
      <c r="AV6" s="474"/>
      <c r="AW6" s="475">
        <v>5</v>
      </c>
      <c r="AX6" s="475"/>
      <c r="AY6" s="475"/>
      <c r="AZ6" s="475"/>
      <c r="BA6" s="475"/>
      <c r="BB6" s="475"/>
      <c r="BC6" s="476"/>
      <c r="BD6" s="477">
        <v>6</v>
      </c>
      <c r="BE6" s="477"/>
      <c r="BF6" s="477"/>
      <c r="BG6" s="477"/>
      <c r="BH6" s="477"/>
      <c r="BI6" s="477"/>
      <c r="BJ6" s="477"/>
      <c r="BK6" s="477">
        <v>7</v>
      </c>
      <c r="BL6" s="477"/>
      <c r="BM6" s="477"/>
      <c r="BN6" s="477"/>
      <c r="BO6" s="477"/>
      <c r="BP6" s="477"/>
      <c r="BQ6" s="477"/>
      <c r="BR6" s="477">
        <v>8</v>
      </c>
      <c r="BS6" s="477"/>
      <c r="BT6" s="477"/>
      <c r="BU6" s="477"/>
      <c r="BV6" s="477"/>
      <c r="BW6" s="477"/>
      <c r="BX6" s="477"/>
      <c r="BY6" s="15"/>
      <c r="BZ6" s="15"/>
      <c r="CA6" s="139"/>
      <c r="CB6" s="137"/>
      <c r="CC6" s="137"/>
      <c r="CD6" s="137"/>
    </row>
    <row r="7" spans="1:82" s="2" customFormat="1" ht="12.95" customHeight="1" x14ac:dyDescent="0.25">
      <c r="A7" s="481">
        <v>1</v>
      </c>
      <c r="B7" s="481"/>
      <c r="C7" s="481"/>
      <c r="D7" s="482" t="s">
        <v>267</v>
      </c>
      <c r="E7" s="482"/>
      <c r="F7" s="482"/>
      <c r="G7" s="482"/>
      <c r="H7" s="482"/>
      <c r="I7" s="482"/>
      <c r="J7" s="482"/>
      <c r="K7" s="482"/>
      <c r="L7" s="482"/>
      <c r="M7" s="482"/>
      <c r="N7" s="482"/>
      <c r="O7" s="482"/>
      <c r="P7" s="482"/>
      <c r="Q7" s="482"/>
      <c r="R7" s="482"/>
      <c r="S7" s="482"/>
      <c r="T7" s="482"/>
      <c r="U7" s="482"/>
      <c r="V7" s="482"/>
      <c r="W7" s="482"/>
      <c r="X7" s="482"/>
      <c r="Y7" s="482"/>
      <c r="Z7" s="482"/>
      <c r="AA7" s="482"/>
      <c r="AB7" s="481">
        <v>26000</v>
      </c>
      <c r="AC7" s="481"/>
      <c r="AD7" s="481"/>
      <c r="AE7" s="481"/>
      <c r="AF7" s="475" t="s">
        <v>34</v>
      </c>
      <c r="AG7" s="475"/>
      <c r="AH7" s="475"/>
      <c r="AI7" s="475"/>
      <c r="AJ7" s="483"/>
      <c r="AK7" s="483"/>
      <c r="AL7" s="483"/>
      <c r="AM7" s="483"/>
      <c r="AN7" s="483"/>
      <c r="AO7" s="483"/>
      <c r="AP7" s="483"/>
      <c r="AQ7" s="483"/>
      <c r="AR7" s="483"/>
      <c r="AS7" s="483"/>
      <c r="AT7" s="483"/>
      <c r="AU7" s="483"/>
      <c r="AV7" s="483"/>
      <c r="AW7" s="484">
        <f>Раздел1!AW93</f>
        <v>4118810.79</v>
      </c>
      <c r="AX7" s="484"/>
      <c r="AY7" s="484"/>
      <c r="AZ7" s="484"/>
      <c r="BA7" s="484"/>
      <c r="BB7" s="484"/>
      <c r="BC7" s="484"/>
      <c r="BD7" s="484">
        <f>Раздел1!BD93</f>
        <v>415000</v>
      </c>
      <c r="BE7" s="484"/>
      <c r="BF7" s="484"/>
      <c r="BG7" s="484"/>
      <c r="BH7" s="484"/>
      <c r="BI7" s="484"/>
      <c r="BJ7" s="484"/>
      <c r="BK7" s="484">
        <f>Раздел1!BK93</f>
        <v>0</v>
      </c>
      <c r="BL7" s="484"/>
      <c r="BM7" s="484"/>
      <c r="BN7" s="484"/>
      <c r="BO7" s="484"/>
      <c r="BP7" s="484"/>
      <c r="BQ7" s="484"/>
      <c r="BR7" s="485"/>
      <c r="BS7" s="485"/>
      <c r="BT7" s="485"/>
      <c r="BU7" s="485"/>
      <c r="BV7" s="485"/>
      <c r="BW7" s="485"/>
      <c r="BX7" s="485"/>
      <c r="BY7" s="15"/>
      <c r="BZ7" s="15"/>
      <c r="CA7" s="139"/>
      <c r="CB7" s="137"/>
      <c r="CC7" s="137"/>
      <c r="CD7" s="137"/>
    </row>
    <row r="8" spans="1:82" s="2" customFormat="1" ht="156.94999999999999" customHeight="1" x14ac:dyDescent="0.25">
      <c r="A8" s="487" t="s">
        <v>169</v>
      </c>
      <c r="B8" s="487"/>
      <c r="C8" s="487"/>
      <c r="D8" s="495" t="s">
        <v>272</v>
      </c>
      <c r="E8" s="496"/>
      <c r="F8" s="496"/>
      <c r="G8" s="496"/>
      <c r="H8" s="496"/>
      <c r="I8" s="496"/>
      <c r="J8" s="496"/>
      <c r="K8" s="496"/>
      <c r="L8" s="496"/>
      <c r="M8" s="496"/>
      <c r="N8" s="496"/>
      <c r="O8" s="496"/>
      <c r="P8" s="496"/>
      <c r="Q8" s="496"/>
      <c r="R8" s="496"/>
      <c r="S8" s="496"/>
      <c r="T8" s="496"/>
      <c r="U8" s="496"/>
      <c r="V8" s="496"/>
      <c r="W8" s="496"/>
      <c r="X8" s="496"/>
      <c r="Y8" s="496"/>
      <c r="Z8" s="496"/>
      <c r="AA8" s="497"/>
      <c r="AB8" s="490">
        <v>26100</v>
      </c>
      <c r="AC8" s="475"/>
      <c r="AD8" s="475"/>
      <c r="AE8" s="475"/>
      <c r="AF8" s="475" t="s">
        <v>34</v>
      </c>
      <c r="AG8" s="475"/>
      <c r="AH8" s="475"/>
      <c r="AI8" s="475"/>
      <c r="AJ8" s="491"/>
      <c r="AK8" s="492"/>
      <c r="AL8" s="492"/>
      <c r="AM8" s="492"/>
      <c r="AN8" s="492"/>
      <c r="AO8" s="492"/>
      <c r="AP8" s="493"/>
      <c r="AQ8" s="491"/>
      <c r="AR8" s="492"/>
      <c r="AS8" s="492"/>
      <c r="AT8" s="492"/>
      <c r="AU8" s="492"/>
      <c r="AV8" s="493"/>
      <c r="AW8" s="494"/>
      <c r="AX8" s="494"/>
      <c r="AY8" s="494"/>
      <c r="AZ8" s="494"/>
      <c r="BA8" s="494"/>
      <c r="BB8" s="494"/>
      <c r="BC8" s="494"/>
      <c r="BD8" s="484"/>
      <c r="BE8" s="484"/>
      <c r="BF8" s="484"/>
      <c r="BG8" s="484"/>
      <c r="BH8" s="484"/>
      <c r="BI8" s="484"/>
      <c r="BJ8" s="484"/>
      <c r="BK8" s="484"/>
      <c r="BL8" s="484"/>
      <c r="BM8" s="484"/>
      <c r="BN8" s="484"/>
      <c r="BO8" s="484"/>
      <c r="BP8" s="484"/>
      <c r="BQ8" s="484"/>
      <c r="BR8" s="485"/>
      <c r="BS8" s="485"/>
      <c r="BT8" s="485"/>
      <c r="BU8" s="485"/>
      <c r="BV8" s="485"/>
      <c r="BW8" s="485"/>
      <c r="BX8" s="486"/>
      <c r="BY8" s="15"/>
      <c r="BZ8" s="15"/>
      <c r="CA8" s="139"/>
      <c r="CB8" s="137"/>
      <c r="CC8" s="137"/>
      <c r="CD8" s="137"/>
    </row>
    <row r="9" spans="1:82" s="5" customFormat="1" ht="45.95" customHeight="1" x14ac:dyDescent="0.25">
      <c r="A9" s="487" t="s">
        <v>170</v>
      </c>
      <c r="B9" s="487"/>
      <c r="C9" s="487"/>
      <c r="D9" s="488" t="s">
        <v>273</v>
      </c>
      <c r="E9" s="489"/>
      <c r="F9" s="489"/>
      <c r="G9" s="489"/>
      <c r="H9" s="489"/>
      <c r="I9" s="489"/>
      <c r="J9" s="489"/>
      <c r="K9" s="489"/>
      <c r="L9" s="489"/>
      <c r="M9" s="489"/>
      <c r="N9" s="489"/>
      <c r="O9" s="489"/>
      <c r="P9" s="489"/>
      <c r="Q9" s="489"/>
      <c r="R9" s="489"/>
      <c r="S9" s="489"/>
      <c r="T9" s="489"/>
      <c r="U9" s="489"/>
      <c r="V9" s="489"/>
      <c r="W9" s="489"/>
      <c r="X9" s="489"/>
      <c r="Y9" s="489"/>
      <c r="Z9" s="489"/>
      <c r="AA9" s="489"/>
      <c r="AB9" s="490">
        <v>26200</v>
      </c>
      <c r="AC9" s="475"/>
      <c r="AD9" s="475"/>
      <c r="AE9" s="475"/>
      <c r="AF9" s="475" t="s">
        <v>34</v>
      </c>
      <c r="AG9" s="475"/>
      <c r="AH9" s="475"/>
      <c r="AI9" s="475"/>
      <c r="AJ9" s="491"/>
      <c r="AK9" s="492"/>
      <c r="AL9" s="492"/>
      <c r="AM9" s="492"/>
      <c r="AN9" s="492"/>
      <c r="AO9" s="492"/>
      <c r="AP9" s="493"/>
      <c r="AQ9" s="491"/>
      <c r="AR9" s="492"/>
      <c r="AS9" s="492"/>
      <c r="AT9" s="492"/>
      <c r="AU9" s="492"/>
      <c r="AV9" s="493"/>
      <c r="AW9" s="494"/>
      <c r="AX9" s="494"/>
      <c r="AY9" s="494"/>
      <c r="AZ9" s="494"/>
      <c r="BA9" s="494"/>
      <c r="BB9" s="494"/>
      <c r="BC9" s="494"/>
      <c r="BD9" s="484"/>
      <c r="BE9" s="484"/>
      <c r="BF9" s="484"/>
      <c r="BG9" s="484"/>
      <c r="BH9" s="484"/>
      <c r="BI9" s="484"/>
      <c r="BJ9" s="484"/>
      <c r="BK9" s="484"/>
      <c r="BL9" s="484"/>
      <c r="BM9" s="484"/>
      <c r="BN9" s="484"/>
      <c r="BO9" s="484"/>
      <c r="BP9" s="484"/>
      <c r="BQ9" s="484"/>
      <c r="BR9" s="485"/>
      <c r="BS9" s="485"/>
      <c r="BT9" s="485"/>
      <c r="BU9" s="485"/>
      <c r="BV9" s="485"/>
      <c r="BW9" s="485"/>
      <c r="BX9" s="486"/>
      <c r="BY9" s="16"/>
      <c r="BZ9" s="16"/>
      <c r="CA9" s="139"/>
      <c r="CB9" s="141"/>
      <c r="CC9" s="141"/>
      <c r="CD9" s="141"/>
    </row>
    <row r="10" spans="1:82" s="5" customFormat="1" ht="45.95" customHeight="1" x14ac:dyDescent="0.25">
      <c r="A10" s="498" t="s">
        <v>171</v>
      </c>
      <c r="B10" s="498"/>
      <c r="C10" s="498"/>
      <c r="D10" s="488" t="s">
        <v>274</v>
      </c>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90">
        <v>26300</v>
      </c>
      <c r="AC10" s="475"/>
      <c r="AD10" s="475"/>
      <c r="AE10" s="475"/>
      <c r="AF10" s="475" t="s">
        <v>34</v>
      </c>
      <c r="AG10" s="475"/>
      <c r="AH10" s="475"/>
      <c r="AI10" s="475"/>
      <c r="AJ10" s="491"/>
      <c r="AK10" s="492"/>
      <c r="AL10" s="492"/>
      <c r="AM10" s="492"/>
      <c r="AN10" s="492"/>
      <c r="AO10" s="492"/>
      <c r="AP10" s="493"/>
      <c r="AQ10" s="499"/>
      <c r="AR10" s="500"/>
      <c r="AS10" s="500"/>
      <c r="AT10" s="500"/>
      <c r="AU10" s="500"/>
      <c r="AV10" s="501"/>
      <c r="AW10" s="484">
        <v>167353.79999999999</v>
      </c>
      <c r="AX10" s="484"/>
      <c r="AY10" s="484"/>
      <c r="AZ10" s="484"/>
      <c r="BA10" s="484"/>
      <c r="BB10" s="484"/>
      <c r="BC10" s="484"/>
      <c r="BD10" s="484">
        <f t="shared" ref="BD10" si="0">BD11</f>
        <v>0</v>
      </c>
      <c r="BE10" s="484"/>
      <c r="BF10" s="484"/>
      <c r="BG10" s="484"/>
      <c r="BH10" s="484"/>
      <c r="BI10" s="484"/>
      <c r="BJ10" s="484"/>
      <c r="BK10" s="484">
        <f t="shared" ref="BK10" si="1">BK11</f>
        <v>0</v>
      </c>
      <c r="BL10" s="484"/>
      <c r="BM10" s="484"/>
      <c r="BN10" s="484"/>
      <c r="BO10" s="484"/>
      <c r="BP10" s="484"/>
      <c r="BQ10" s="484"/>
      <c r="BR10" s="485"/>
      <c r="BS10" s="485"/>
      <c r="BT10" s="485"/>
      <c r="BU10" s="485"/>
      <c r="BV10" s="485"/>
      <c r="BW10" s="485"/>
      <c r="BX10" s="486"/>
      <c r="BY10" s="16"/>
      <c r="BZ10" s="16"/>
      <c r="CA10" s="139" t="s">
        <v>312</v>
      </c>
      <c r="CB10" s="219">
        <f>AW23-Раздел1!AW98</f>
        <v>1872180.33</v>
      </c>
      <c r="CC10" s="141"/>
      <c r="CD10" s="141"/>
    </row>
    <row r="11" spans="1:82" s="2" customFormat="1" ht="23.1" customHeight="1" x14ac:dyDescent="0.25">
      <c r="A11" s="498" t="s">
        <v>237</v>
      </c>
      <c r="B11" s="498"/>
      <c r="C11" s="498"/>
      <c r="D11" s="488" t="s">
        <v>249</v>
      </c>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90">
        <v>26310</v>
      </c>
      <c r="AC11" s="475"/>
      <c r="AD11" s="475"/>
      <c r="AE11" s="475"/>
      <c r="AF11" s="475" t="s">
        <v>34</v>
      </c>
      <c r="AG11" s="475"/>
      <c r="AH11" s="475"/>
      <c r="AI11" s="475"/>
      <c r="AJ11" s="491" t="s">
        <v>34</v>
      </c>
      <c r="AK11" s="492"/>
      <c r="AL11" s="492"/>
      <c r="AM11" s="492"/>
      <c r="AN11" s="492"/>
      <c r="AO11" s="492"/>
      <c r="AP11" s="493"/>
      <c r="AQ11" s="499"/>
      <c r="AR11" s="500"/>
      <c r="AS11" s="500"/>
      <c r="AT11" s="500"/>
      <c r="AU11" s="500"/>
      <c r="AV11" s="501"/>
      <c r="AW11" s="484">
        <v>167353.79999999999</v>
      </c>
      <c r="AX11" s="484"/>
      <c r="AY11" s="484"/>
      <c r="AZ11" s="484"/>
      <c r="BA11" s="484"/>
      <c r="BB11" s="484"/>
      <c r="BC11" s="484"/>
      <c r="BD11" s="484">
        <f t="shared" ref="BD11" si="2">BD13</f>
        <v>0</v>
      </c>
      <c r="BE11" s="484"/>
      <c r="BF11" s="484"/>
      <c r="BG11" s="484"/>
      <c r="BH11" s="484"/>
      <c r="BI11" s="484"/>
      <c r="BJ11" s="484"/>
      <c r="BK11" s="484">
        <f t="shared" ref="BK11" si="3">BK13</f>
        <v>0</v>
      </c>
      <c r="BL11" s="484"/>
      <c r="BM11" s="484"/>
      <c r="BN11" s="484"/>
      <c r="BO11" s="484"/>
      <c r="BP11" s="484"/>
      <c r="BQ11" s="484"/>
      <c r="BR11" s="485"/>
      <c r="BS11" s="485"/>
      <c r="BT11" s="485"/>
      <c r="BU11" s="485"/>
      <c r="BV11" s="485"/>
      <c r="BW11" s="485"/>
      <c r="BX11" s="486"/>
      <c r="BY11" s="15"/>
      <c r="BZ11" s="15"/>
      <c r="CA11" s="139" t="s">
        <v>312</v>
      </c>
      <c r="CB11" s="137"/>
      <c r="CC11" s="137"/>
      <c r="CD11" s="137"/>
    </row>
    <row r="12" spans="1:82" s="2" customFormat="1" ht="12.95" customHeight="1" x14ac:dyDescent="0.25">
      <c r="A12" s="498"/>
      <c r="B12" s="498"/>
      <c r="C12" s="498"/>
      <c r="D12" s="519" t="s">
        <v>268</v>
      </c>
      <c r="E12" s="520"/>
      <c r="F12" s="520"/>
      <c r="G12" s="520"/>
      <c r="H12" s="520"/>
      <c r="I12" s="520"/>
      <c r="J12" s="520"/>
      <c r="K12" s="520"/>
      <c r="L12" s="520"/>
      <c r="M12" s="520"/>
      <c r="N12" s="520"/>
      <c r="O12" s="520"/>
      <c r="P12" s="520"/>
      <c r="Q12" s="520"/>
      <c r="R12" s="520"/>
      <c r="S12" s="520"/>
      <c r="T12" s="520"/>
      <c r="U12" s="520"/>
      <c r="V12" s="520"/>
      <c r="W12" s="520"/>
      <c r="X12" s="520"/>
      <c r="Y12" s="520"/>
      <c r="Z12" s="520"/>
      <c r="AA12" s="520"/>
      <c r="AB12" s="521"/>
      <c r="AC12" s="487"/>
      <c r="AD12" s="487"/>
      <c r="AE12" s="487"/>
      <c r="AF12" s="487"/>
      <c r="AG12" s="487"/>
      <c r="AH12" s="487"/>
      <c r="AI12" s="487"/>
      <c r="AJ12" s="522"/>
      <c r="AK12" s="523"/>
      <c r="AL12" s="523"/>
      <c r="AM12" s="523"/>
      <c r="AN12" s="523"/>
      <c r="AO12" s="523"/>
      <c r="AP12" s="524"/>
      <c r="AQ12" s="525"/>
      <c r="AR12" s="526"/>
      <c r="AS12" s="526"/>
      <c r="AT12" s="526"/>
      <c r="AU12" s="526"/>
      <c r="AV12" s="527"/>
      <c r="AW12" s="528"/>
      <c r="AX12" s="528"/>
      <c r="AY12" s="528"/>
      <c r="AZ12" s="528"/>
      <c r="BA12" s="528"/>
      <c r="BB12" s="528"/>
      <c r="BC12" s="528"/>
      <c r="BD12" s="528"/>
      <c r="BE12" s="528"/>
      <c r="BF12" s="528"/>
      <c r="BG12" s="528"/>
      <c r="BH12" s="528"/>
      <c r="BI12" s="528"/>
      <c r="BJ12" s="528"/>
      <c r="BK12" s="528"/>
      <c r="BL12" s="528"/>
      <c r="BM12" s="528"/>
      <c r="BN12" s="528"/>
      <c r="BO12" s="528"/>
      <c r="BP12" s="528"/>
      <c r="BQ12" s="528"/>
      <c r="BR12" s="502"/>
      <c r="BS12" s="502"/>
      <c r="BT12" s="502"/>
      <c r="BU12" s="502"/>
      <c r="BV12" s="502"/>
      <c r="BW12" s="502"/>
      <c r="BX12" s="503"/>
      <c r="BY12" s="15"/>
      <c r="BZ12" s="15"/>
      <c r="CA12" s="139"/>
      <c r="CB12" s="137"/>
      <c r="CC12" s="137"/>
      <c r="CD12" s="137"/>
    </row>
    <row r="13" spans="1:82" s="2" customFormat="1" ht="38.25" customHeight="1" x14ac:dyDescent="0.25">
      <c r="A13" s="504"/>
      <c r="B13" s="504"/>
      <c r="C13" s="504"/>
      <c r="D13" s="505" t="s">
        <v>311</v>
      </c>
      <c r="E13" s="506"/>
      <c r="F13" s="506"/>
      <c r="G13" s="506"/>
      <c r="H13" s="506"/>
      <c r="I13" s="506"/>
      <c r="J13" s="506"/>
      <c r="K13" s="506"/>
      <c r="L13" s="506"/>
      <c r="M13" s="506"/>
      <c r="N13" s="506"/>
      <c r="O13" s="506"/>
      <c r="P13" s="506"/>
      <c r="Q13" s="506"/>
      <c r="R13" s="506"/>
      <c r="S13" s="506"/>
      <c r="T13" s="506"/>
      <c r="U13" s="506"/>
      <c r="V13" s="506"/>
      <c r="W13" s="506"/>
      <c r="X13" s="506"/>
      <c r="Y13" s="506"/>
      <c r="Z13" s="506"/>
      <c r="AA13" s="506"/>
      <c r="AB13" s="507" t="s">
        <v>238</v>
      </c>
      <c r="AC13" s="508"/>
      <c r="AD13" s="508"/>
      <c r="AE13" s="508"/>
      <c r="AF13" s="508"/>
      <c r="AG13" s="508"/>
      <c r="AH13" s="508"/>
      <c r="AI13" s="508"/>
      <c r="AJ13" s="509"/>
      <c r="AK13" s="510"/>
      <c r="AL13" s="510"/>
      <c r="AM13" s="510"/>
      <c r="AN13" s="510"/>
      <c r="AO13" s="510"/>
      <c r="AP13" s="511"/>
      <c r="AQ13" s="512"/>
      <c r="AR13" s="513"/>
      <c r="AS13" s="513"/>
      <c r="AT13" s="513"/>
      <c r="AU13" s="513"/>
      <c r="AV13" s="514"/>
      <c r="AW13" s="515">
        <v>167353.79999999999</v>
      </c>
      <c r="AX13" s="515"/>
      <c r="AY13" s="515"/>
      <c r="AZ13" s="515"/>
      <c r="BA13" s="515"/>
      <c r="BB13" s="515"/>
      <c r="BC13" s="515"/>
      <c r="BD13" s="516">
        <v>0</v>
      </c>
      <c r="BE13" s="516"/>
      <c r="BF13" s="516"/>
      <c r="BG13" s="516"/>
      <c r="BH13" s="516"/>
      <c r="BI13" s="516"/>
      <c r="BJ13" s="516"/>
      <c r="BK13" s="516">
        <v>0</v>
      </c>
      <c r="BL13" s="516"/>
      <c r="BM13" s="516"/>
      <c r="BN13" s="516"/>
      <c r="BO13" s="516"/>
      <c r="BP13" s="516"/>
      <c r="BQ13" s="516"/>
      <c r="BR13" s="517"/>
      <c r="BS13" s="517"/>
      <c r="BT13" s="517"/>
      <c r="BU13" s="517"/>
      <c r="BV13" s="517"/>
      <c r="BW13" s="517"/>
      <c r="BX13" s="518"/>
      <c r="BY13" s="15"/>
      <c r="BZ13" s="15"/>
      <c r="CA13" s="139"/>
      <c r="CB13" s="137"/>
      <c r="CC13" s="137"/>
      <c r="CD13" s="137"/>
    </row>
    <row r="14" spans="1:82" s="2" customFormat="1" ht="18.75" hidden="1" customHeight="1" x14ac:dyDescent="0.25">
      <c r="A14" s="529"/>
      <c r="B14" s="530"/>
      <c r="C14" s="531"/>
      <c r="D14" s="532"/>
      <c r="E14" s="533"/>
      <c r="F14" s="533"/>
      <c r="G14" s="533"/>
      <c r="H14" s="533"/>
      <c r="I14" s="533"/>
      <c r="J14" s="533"/>
      <c r="K14" s="533"/>
      <c r="L14" s="533"/>
      <c r="M14" s="533"/>
      <c r="N14" s="533"/>
      <c r="O14" s="533"/>
      <c r="P14" s="533"/>
      <c r="Q14" s="533"/>
      <c r="R14" s="533"/>
      <c r="S14" s="533"/>
      <c r="T14" s="533"/>
      <c r="U14" s="533"/>
      <c r="V14" s="533"/>
      <c r="W14" s="533"/>
      <c r="X14" s="533"/>
      <c r="Y14" s="533"/>
      <c r="Z14" s="533"/>
      <c r="AA14" s="533"/>
      <c r="AB14" s="507" t="s">
        <v>321</v>
      </c>
      <c r="AC14" s="508"/>
      <c r="AD14" s="508"/>
      <c r="AE14" s="508"/>
      <c r="AF14" s="178"/>
      <c r="AG14" s="179"/>
      <c r="AH14" s="179"/>
      <c r="AI14" s="180"/>
      <c r="AJ14" s="483"/>
      <c r="AK14" s="483"/>
      <c r="AL14" s="483"/>
      <c r="AM14" s="483"/>
      <c r="AN14" s="483"/>
      <c r="AO14" s="483"/>
      <c r="AP14" s="483"/>
      <c r="AQ14" s="534"/>
      <c r="AR14" s="534"/>
      <c r="AS14" s="534"/>
      <c r="AT14" s="534"/>
      <c r="AU14" s="534"/>
      <c r="AV14" s="534"/>
      <c r="AW14" s="535"/>
      <c r="AX14" s="536"/>
      <c r="AY14" s="536"/>
      <c r="AZ14" s="536"/>
      <c r="BA14" s="536"/>
      <c r="BB14" s="536"/>
      <c r="BC14" s="537"/>
      <c r="BD14" s="535"/>
      <c r="BE14" s="536"/>
      <c r="BF14" s="536"/>
      <c r="BG14" s="536"/>
      <c r="BH14" s="536"/>
      <c r="BI14" s="536"/>
      <c r="BJ14" s="537"/>
      <c r="BK14" s="535"/>
      <c r="BL14" s="536"/>
      <c r="BM14" s="536"/>
      <c r="BN14" s="536"/>
      <c r="BO14" s="536"/>
      <c r="BP14" s="536"/>
      <c r="BQ14" s="537"/>
      <c r="BR14" s="181"/>
      <c r="BS14" s="182"/>
      <c r="BT14" s="182"/>
      <c r="BU14" s="182"/>
      <c r="BV14" s="182"/>
      <c r="BW14" s="182"/>
      <c r="BX14" s="183"/>
      <c r="BY14" s="15"/>
      <c r="BZ14" s="15"/>
      <c r="CA14" s="139"/>
      <c r="CB14" s="137"/>
      <c r="CC14" s="137"/>
      <c r="CD14" s="137"/>
    </row>
    <row r="15" spans="1:82" s="2" customFormat="1" ht="16.5" hidden="1" customHeight="1" x14ac:dyDescent="0.25">
      <c r="A15" s="538"/>
      <c r="B15" s="539"/>
      <c r="C15" s="540"/>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2" t="s">
        <v>322</v>
      </c>
      <c r="AC15" s="508"/>
      <c r="AD15" s="508"/>
      <c r="AE15" s="508"/>
      <c r="AF15" s="543"/>
      <c r="AG15" s="544"/>
      <c r="AH15" s="544"/>
      <c r="AI15" s="545"/>
      <c r="AJ15" s="483"/>
      <c r="AK15" s="483"/>
      <c r="AL15" s="483"/>
      <c r="AM15" s="483"/>
      <c r="AN15" s="483"/>
      <c r="AO15" s="483"/>
      <c r="AP15" s="483"/>
      <c r="AQ15" s="512"/>
      <c r="AR15" s="513"/>
      <c r="AS15" s="513"/>
      <c r="AT15" s="513"/>
      <c r="AU15" s="513"/>
      <c r="AV15" s="514"/>
      <c r="AW15" s="535"/>
      <c r="AX15" s="536"/>
      <c r="AY15" s="536"/>
      <c r="AZ15" s="536"/>
      <c r="BA15" s="536"/>
      <c r="BB15" s="536"/>
      <c r="BC15" s="537"/>
      <c r="BD15" s="535"/>
      <c r="BE15" s="536"/>
      <c r="BF15" s="536"/>
      <c r="BG15" s="536"/>
      <c r="BH15" s="536"/>
      <c r="BI15" s="536"/>
      <c r="BJ15" s="537"/>
      <c r="BK15" s="535"/>
      <c r="BL15" s="536"/>
      <c r="BM15" s="536"/>
      <c r="BN15" s="536"/>
      <c r="BO15" s="536"/>
      <c r="BP15" s="536"/>
      <c r="BQ15" s="537"/>
      <c r="BR15" s="546"/>
      <c r="BS15" s="547"/>
      <c r="BT15" s="547"/>
      <c r="BU15" s="547"/>
      <c r="BV15" s="547"/>
      <c r="BW15" s="547"/>
      <c r="BX15" s="548"/>
      <c r="BY15" s="15"/>
      <c r="BZ15" s="15"/>
      <c r="CA15" s="140" t="s">
        <v>320</v>
      </c>
      <c r="CB15" s="137"/>
      <c r="CC15" s="137"/>
      <c r="CD15" s="137"/>
    </row>
    <row r="16" spans="1:82" s="2" customFormat="1" ht="12.95" hidden="1" customHeight="1" x14ac:dyDescent="0.25">
      <c r="A16" s="498"/>
      <c r="B16" s="498"/>
      <c r="C16" s="498"/>
      <c r="D16" s="519" t="s">
        <v>279</v>
      </c>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1"/>
      <c r="AC16" s="487"/>
      <c r="AD16" s="487"/>
      <c r="AE16" s="487"/>
      <c r="AF16" s="487"/>
      <c r="AG16" s="487"/>
      <c r="AH16" s="487"/>
      <c r="AI16" s="487"/>
      <c r="AJ16" s="522"/>
      <c r="AK16" s="523"/>
      <c r="AL16" s="523"/>
      <c r="AM16" s="523"/>
      <c r="AN16" s="523"/>
      <c r="AO16" s="523"/>
      <c r="AP16" s="524"/>
      <c r="AQ16" s="525"/>
      <c r="AR16" s="526"/>
      <c r="AS16" s="526"/>
      <c r="AT16" s="526"/>
      <c r="AU16" s="526"/>
      <c r="AV16" s="527"/>
      <c r="AW16" s="528"/>
      <c r="AX16" s="528"/>
      <c r="AY16" s="549"/>
      <c r="AZ16" s="549"/>
      <c r="BA16" s="528"/>
      <c r="BB16" s="528"/>
      <c r="BC16" s="528"/>
      <c r="BD16" s="528"/>
      <c r="BE16" s="528"/>
      <c r="BF16" s="528"/>
      <c r="BG16" s="528"/>
      <c r="BH16" s="528"/>
      <c r="BI16" s="528"/>
      <c r="BJ16" s="528"/>
      <c r="BK16" s="528"/>
      <c r="BL16" s="528"/>
      <c r="BM16" s="528"/>
      <c r="BN16" s="528"/>
      <c r="BO16" s="528"/>
      <c r="BP16" s="528"/>
      <c r="BQ16" s="528"/>
      <c r="BR16" s="550"/>
      <c r="BS16" s="550"/>
      <c r="BT16" s="550"/>
      <c r="BU16" s="550"/>
      <c r="BV16" s="550"/>
      <c r="BW16" s="550"/>
      <c r="BX16" s="551"/>
      <c r="CA16" s="140"/>
      <c r="CB16" s="137"/>
      <c r="CC16" s="137"/>
      <c r="CD16" s="137"/>
    </row>
    <row r="17" spans="1:108" s="2" customFormat="1" ht="12.95" hidden="1" customHeight="1" x14ac:dyDescent="0.2">
      <c r="A17" s="538"/>
      <c r="B17" s="539"/>
      <c r="C17" s="540"/>
      <c r="D17" s="505"/>
      <c r="E17" s="506"/>
      <c r="F17" s="506"/>
      <c r="G17" s="506"/>
      <c r="H17" s="506"/>
      <c r="I17" s="506"/>
      <c r="J17" s="506"/>
      <c r="K17" s="506"/>
      <c r="L17" s="506"/>
      <c r="M17" s="506"/>
      <c r="N17" s="506"/>
      <c r="O17" s="506"/>
      <c r="P17" s="506"/>
      <c r="Q17" s="506"/>
      <c r="R17" s="506"/>
      <c r="S17" s="506"/>
      <c r="T17" s="506"/>
      <c r="U17" s="506"/>
      <c r="V17" s="506"/>
      <c r="W17" s="506"/>
      <c r="X17" s="506"/>
      <c r="Y17" s="506"/>
      <c r="Z17" s="506"/>
      <c r="AA17" s="555"/>
      <c r="AB17" s="556"/>
      <c r="AC17" s="557"/>
      <c r="AD17" s="557"/>
      <c r="AE17" s="558"/>
      <c r="AF17" s="559"/>
      <c r="AG17" s="560"/>
      <c r="AH17" s="560"/>
      <c r="AI17" s="542"/>
      <c r="AJ17" s="509"/>
      <c r="AK17" s="510"/>
      <c r="AL17" s="510"/>
      <c r="AM17" s="510"/>
      <c r="AN17" s="510"/>
      <c r="AO17" s="510"/>
      <c r="AP17" s="511"/>
      <c r="AQ17" s="561"/>
      <c r="AR17" s="562"/>
      <c r="AS17" s="562"/>
      <c r="AT17" s="562"/>
      <c r="AU17" s="562"/>
      <c r="AV17" s="563"/>
      <c r="AW17" s="564"/>
      <c r="AX17" s="565"/>
      <c r="AY17" s="565"/>
      <c r="AZ17" s="565"/>
      <c r="BA17" s="565"/>
      <c r="BB17" s="565"/>
      <c r="BC17" s="566"/>
      <c r="BD17" s="567"/>
      <c r="BE17" s="568"/>
      <c r="BF17" s="568"/>
      <c r="BG17" s="568"/>
      <c r="BH17" s="568"/>
      <c r="BI17" s="568"/>
      <c r="BJ17" s="569"/>
      <c r="BK17" s="567"/>
      <c r="BL17" s="568"/>
      <c r="BM17" s="568"/>
      <c r="BN17" s="568"/>
      <c r="BO17" s="568"/>
      <c r="BP17" s="568"/>
      <c r="BQ17" s="569"/>
      <c r="BR17" s="552"/>
      <c r="BS17" s="553"/>
      <c r="BT17" s="553"/>
      <c r="BU17" s="553"/>
      <c r="BV17" s="553"/>
      <c r="BW17" s="553"/>
      <c r="BX17" s="554"/>
      <c r="CB17" s="137"/>
      <c r="CC17" s="137"/>
      <c r="CD17" s="137"/>
    </row>
    <row r="18" spans="1:108" s="2" customFormat="1" ht="12.95" customHeight="1" x14ac:dyDescent="0.25">
      <c r="A18" s="474" t="s">
        <v>239</v>
      </c>
      <c r="B18" s="474"/>
      <c r="C18" s="474"/>
      <c r="D18" s="488" t="s">
        <v>189</v>
      </c>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90">
        <v>26320</v>
      </c>
      <c r="AC18" s="475"/>
      <c r="AD18" s="475"/>
      <c r="AE18" s="475"/>
      <c r="AF18" s="475" t="s">
        <v>34</v>
      </c>
      <c r="AG18" s="476"/>
      <c r="AH18" s="476"/>
      <c r="AI18" s="475"/>
      <c r="AJ18" s="499" t="s">
        <v>34</v>
      </c>
      <c r="AK18" s="500"/>
      <c r="AL18" s="500"/>
      <c r="AM18" s="500"/>
      <c r="AN18" s="500"/>
      <c r="AO18" s="500"/>
      <c r="AP18" s="501"/>
      <c r="AQ18" s="499"/>
      <c r="AR18" s="500"/>
      <c r="AS18" s="500"/>
      <c r="AT18" s="500"/>
      <c r="AU18" s="500"/>
      <c r="AV18" s="501"/>
      <c r="AW18" s="484"/>
      <c r="AX18" s="484"/>
      <c r="AY18" s="484"/>
      <c r="AZ18" s="484"/>
      <c r="BA18" s="484"/>
      <c r="BB18" s="484"/>
      <c r="BC18" s="484"/>
      <c r="BD18" s="484"/>
      <c r="BE18" s="484"/>
      <c r="BF18" s="484"/>
      <c r="BG18" s="484"/>
      <c r="BH18" s="484"/>
      <c r="BI18" s="484"/>
      <c r="BJ18" s="484"/>
      <c r="BK18" s="484"/>
      <c r="BL18" s="484"/>
      <c r="BM18" s="484"/>
      <c r="BN18" s="484"/>
      <c r="BO18" s="484"/>
      <c r="BP18" s="484"/>
      <c r="BQ18" s="484"/>
      <c r="BR18" s="485"/>
      <c r="BS18" s="485"/>
      <c r="BT18" s="485"/>
      <c r="BU18" s="485"/>
      <c r="BV18" s="485"/>
      <c r="BW18" s="485"/>
      <c r="BX18" s="486"/>
      <c r="CA18" s="140"/>
      <c r="CB18" s="137"/>
      <c r="CC18" s="137"/>
      <c r="CD18" s="137"/>
    </row>
    <row r="19" spans="1:108" s="2" customFormat="1" ht="45.95" customHeight="1" x14ac:dyDescent="0.25">
      <c r="A19" s="474" t="s">
        <v>172</v>
      </c>
      <c r="B19" s="474"/>
      <c r="C19" s="474"/>
      <c r="D19" s="574" t="s">
        <v>275</v>
      </c>
      <c r="E19" s="574"/>
      <c r="F19" s="574"/>
      <c r="G19" s="574"/>
      <c r="H19" s="574"/>
      <c r="I19" s="574"/>
      <c r="J19" s="574"/>
      <c r="K19" s="574"/>
      <c r="L19" s="574"/>
      <c r="M19" s="574"/>
      <c r="N19" s="574"/>
      <c r="O19" s="574"/>
      <c r="P19" s="574"/>
      <c r="Q19" s="574"/>
      <c r="R19" s="574"/>
      <c r="S19" s="574"/>
      <c r="T19" s="574"/>
      <c r="U19" s="574"/>
      <c r="V19" s="574"/>
      <c r="W19" s="574"/>
      <c r="X19" s="574"/>
      <c r="Y19" s="574"/>
      <c r="Z19" s="574"/>
      <c r="AA19" s="488"/>
      <c r="AB19" s="490">
        <v>26400</v>
      </c>
      <c r="AC19" s="475"/>
      <c r="AD19" s="475"/>
      <c r="AE19" s="475"/>
      <c r="AF19" s="475" t="s">
        <v>34</v>
      </c>
      <c r="AG19" s="475"/>
      <c r="AH19" s="475"/>
      <c r="AI19" s="475"/>
      <c r="AJ19" s="499"/>
      <c r="AK19" s="500"/>
      <c r="AL19" s="500"/>
      <c r="AM19" s="500"/>
      <c r="AN19" s="500"/>
      <c r="AO19" s="500"/>
      <c r="AP19" s="501"/>
      <c r="AQ19" s="499"/>
      <c r="AR19" s="500"/>
      <c r="AS19" s="500"/>
      <c r="AT19" s="500"/>
      <c r="AU19" s="500"/>
      <c r="AV19" s="501"/>
      <c r="AW19" s="484">
        <f>AW20+AW25+AW35</f>
        <v>3767005.37</v>
      </c>
      <c r="AX19" s="484"/>
      <c r="AY19" s="484"/>
      <c r="AZ19" s="484"/>
      <c r="BA19" s="484"/>
      <c r="BB19" s="484"/>
      <c r="BC19" s="484"/>
      <c r="BD19" s="484">
        <f>BD20+BD25+BD35+BD29</f>
        <v>415000</v>
      </c>
      <c r="BE19" s="484"/>
      <c r="BF19" s="484"/>
      <c r="BG19" s="484"/>
      <c r="BH19" s="484"/>
      <c r="BI19" s="484"/>
      <c r="BJ19" s="484"/>
      <c r="BK19" s="484">
        <f t="shared" ref="BK19" si="4">BK20+BK25+BK35</f>
        <v>0</v>
      </c>
      <c r="BL19" s="484"/>
      <c r="BM19" s="484"/>
      <c r="BN19" s="484"/>
      <c r="BO19" s="484"/>
      <c r="BP19" s="484"/>
      <c r="BQ19" s="484"/>
      <c r="BR19" s="485"/>
      <c r="BS19" s="485"/>
      <c r="BT19" s="485"/>
      <c r="BU19" s="485"/>
      <c r="BV19" s="485"/>
      <c r="BW19" s="485"/>
      <c r="BX19" s="486"/>
      <c r="CA19" s="140" t="s">
        <v>468</v>
      </c>
      <c r="CB19" s="138">
        <f>AW7-AW13-AW42</f>
        <v>17097.820000000298</v>
      </c>
      <c r="CC19" s="138">
        <f>BD7-BD19</f>
        <v>0</v>
      </c>
      <c r="CD19" s="138">
        <f>BK7-BK19</f>
        <v>0</v>
      </c>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row>
    <row r="20" spans="1:108" s="2" customFormat="1" ht="45.95" customHeight="1" x14ac:dyDescent="0.25">
      <c r="A20" s="487" t="s">
        <v>173</v>
      </c>
      <c r="B20" s="487"/>
      <c r="C20" s="487"/>
      <c r="D20" s="570" t="s">
        <v>276</v>
      </c>
      <c r="E20" s="571"/>
      <c r="F20" s="571"/>
      <c r="G20" s="571"/>
      <c r="H20" s="571"/>
      <c r="I20" s="571"/>
      <c r="J20" s="571"/>
      <c r="K20" s="571"/>
      <c r="L20" s="571"/>
      <c r="M20" s="571"/>
      <c r="N20" s="572"/>
      <c r="O20" s="572"/>
      <c r="P20" s="572"/>
      <c r="Q20" s="572"/>
      <c r="R20" s="572"/>
      <c r="S20" s="572"/>
      <c r="T20" s="572"/>
      <c r="U20" s="572"/>
      <c r="V20" s="572"/>
      <c r="W20" s="572"/>
      <c r="X20" s="572"/>
      <c r="Y20" s="572"/>
      <c r="Z20" s="572"/>
      <c r="AA20" s="573"/>
      <c r="AB20" s="490" t="s">
        <v>323</v>
      </c>
      <c r="AC20" s="475"/>
      <c r="AD20" s="475"/>
      <c r="AE20" s="475"/>
      <c r="AF20" s="475" t="s">
        <v>34</v>
      </c>
      <c r="AG20" s="475"/>
      <c r="AH20" s="475"/>
      <c r="AI20" s="475"/>
      <c r="AJ20" s="499"/>
      <c r="AK20" s="500"/>
      <c r="AL20" s="500"/>
      <c r="AM20" s="500"/>
      <c r="AN20" s="500"/>
      <c r="AO20" s="500"/>
      <c r="AP20" s="501"/>
      <c r="AQ20" s="499"/>
      <c r="AR20" s="500"/>
      <c r="AS20" s="500"/>
      <c r="AT20" s="500"/>
      <c r="AU20" s="500"/>
      <c r="AV20" s="501"/>
      <c r="AW20" s="535">
        <f>2589446.2</f>
        <v>2589446.2000000002</v>
      </c>
      <c r="AX20" s="536"/>
      <c r="AY20" s="536"/>
      <c r="AZ20" s="536"/>
      <c r="BA20" s="536"/>
      <c r="BB20" s="536"/>
      <c r="BC20" s="537"/>
      <c r="BD20" s="484">
        <v>415000</v>
      </c>
      <c r="BE20" s="484"/>
      <c r="BF20" s="484"/>
      <c r="BG20" s="484"/>
      <c r="BH20" s="484"/>
      <c r="BI20" s="484"/>
      <c r="BJ20" s="484"/>
      <c r="BK20" s="484">
        <v>0</v>
      </c>
      <c r="BL20" s="484"/>
      <c r="BM20" s="484"/>
      <c r="BN20" s="484"/>
      <c r="BO20" s="484"/>
      <c r="BP20" s="484"/>
      <c r="BQ20" s="484"/>
      <c r="BR20" s="485"/>
      <c r="BS20" s="485"/>
      <c r="BT20" s="485"/>
      <c r="BU20" s="485"/>
      <c r="BV20" s="485"/>
      <c r="BW20" s="485"/>
      <c r="BX20" s="486"/>
      <c r="CA20" s="140" t="s">
        <v>326</v>
      </c>
      <c r="CB20" s="138">
        <f>AW7-AW19</f>
        <v>351805.41999999993</v>
      </c>
      <c r="CC20" s="137"/>
      <c r="CD20" s="137"/>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row>
    <row r="21" spans="1:108" s="2" customFormat="1" ht="18" customHeight="1" x14ac:dyDescent="0.25">
      <c r="A21" s="487"/>
      <c r="B21" s="487"/>
      <c r="C21" s="487"/>
      <c r="D21" s="532"/>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490" t="s">
        <v>324</v>
      </c>
      <c r="AC21" s="475"/>
      <c r="AD21" s="475"/>
      <c r="AE21" s="475"/>
      <c r="AF21" s="475"/>
      <c r="AG21" s="475"/>
      <c r="AH21" s="475"/>
      <c r="AI21" s="475"/>
      <c r="AJ21" s="499"/>
      <c r="AK21" s="500"/>
      <c r="AL21" s="500"/>
      <c r="AM21" s="500"/>
      <c r="AN21" s="500"/>
      <c r="AO21" s="500"/>
      <c r="AP21" s="501"/>
      <c r="AQ21" s="499"/>
      <c r="AR21" s="500"/>
      <c r="AS21" s="500"/>
      <c r="AT21" s="500"/>
      <c r="AU21" s="500"/>
      <c r="AV21" s="501"/>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485"/>
      <c r="BS21" s="485"/>
      <c r="BT21" s="485"/>
      <c r="BU21" s="485"/>
      <c r="BV21" s="485"/>
      <c r="BW21" s="485"/>
      <c r="BX21" s="486"/>
      <c r="CA21" s="139"/>
      <c r="CB21" s="137"/>
      <c r="CC21" s="137"/>
      <c r="CD21" s="137"/>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row>
    <row r="22" spans="1:108" s="2" customFormat="1" ht="18" hidden="1" customHeight="1" x14ac:dyDescent="0.25">
      <c r="A22" s="487"/>
      <c r="B22" s="487"/>
      <c r="C22" s="487"/>
      <c r="D22" s="541"/>
      <c r="E22" s="541"/>
      <c r="F22" s="541"/>
      <c r="G22" s="541"/>
      <c r="H22" s="541"/>
      <c r="I22" s="541"/>
      <c r="J22" s="541"/>
      <c r="K22" s="541"/>
      <c r="L22" s="541"/>
      <c r="M22" s="541"/>
      <c r="N22" s="541"/>
      <c r="O22" s="541"/>
      <c r="P22" s="541"/>
      <c r="Q22" s="541"/>
      <c r="R22" s="541"/>
      <c r="S22" s="541"/>
      <c r="T22" s="541"/>
      <c r="U22" s="541"/>
      <c r="V22" s="541"/>
      <c r="W22" s="541"/>
      <c r="X22" s="541"/>
      <c r="Y22" s="541"/>
      <c r="Z22" s="541"/>
      <c r="AA22" s="541"/>
      <c r="AB22" s="490" t="s">
        <v>325</v>
      </c>
      <c r="AC22" s="475"/>
      <c r="AD22" s="475"/>
      <c r="AE22" s="475"/>
      <c r="AF22" s="475"/>
      <c r="AG22" s="475"/>
      <c r="AH22" s="475"/>
      <c r="AI22" s="475"/>
      <c r="AJ22" s="499"/>
      <c r="AK22" s="500"/>
      <c r="AL22" s="500"/>
      <c r="AM22" s="500"/>
      <c r="AN22" s="500"/>
      <c r="AO22" s="500"/>
      <c r="AP22" s="501"/>
      <c r="AQ22" s="499"/>
      <c r="AR22" s="500"/>
      <c r="AS22" s="500"/>
      <c r="AT22" s="500"/>
      <c r="AU22" s="500"/>
      <c r="AV22" s="501"/>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485"/>
      <c r="BS22" s="485"/>
      <c r="BT22" s="485"/>
      <c r="BU22" s="485"/>
      <c r="BV22" s="485"/>
      <c r="BW22" s="485"/>
      <c r="BX22" s="486"/>
      <c r="CA22" s="140"/>
      <c r="CB22" s="137"/>
      <c r="CC22" s="137"/>
      <c r="CD22" s="137"/>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row>
    <row r="23" spans="1:108" s="2" customFormat="1" ht="23.1" customHeight="1" x14ac:dyDescent="0.25">
      <c r="A23" s="487" t="s">
        <v>174</v>
      </c>
      <c r="B23" s="487"/>
      <c r="C23" s="487"/>
      <c r="D23" s="579" t="s">
        <v>188</v>
      </c>
      <c r="E23" s="577"/>
      <c r="F23" s="577"/>
      <c r="G23" s="577"/>
      <c r="H23" s="577"/>
      <c r="I23" s="577"/>
      <c r="J23" s="577"/>
      <c r="K23" s="577"/>
      <c r="L23" s="577"/>
      <c r="M23" s="577"/>
      <c r="N23" s="577"/>
      <c r="O23" s="577"/>
      <c r="P23" s="577"/>
      <c r="Q23" s="577"/>
      <c r="R23" s="577"/>
      <c r="S23" s="577"/>
      <c r="T23" s="577"/>
      <c r="U23" s="577"/>
      <c r="V23" s="577"/>
      <c r="W23" s="577"/>
      <c r="X23" s="577"/>
      <c r="Y23" s="577"/>
      <c r="Z23" s="577"/>
      <c r="AA23" s="578"/>
      <c r="AB23" s="490">
        <v>26411</v>
      </c>
      <c r="AC23" s="475"/>
      <c r="AD23" s="475"/>
      <c r="AE23" s="475"/>
      <c r="AF23" s="475" t="s">
        <v>34</v>
      </c>
      <c r="AG23" s="475"/>
      <c r="AH23" s="475"/>
      <c r="AI23" s="475"/>
      <c r="AJ23" s="499"/>
      <c r="AK23" s="500"/>
      <c r="AL23" s="500"/>
      <c r="AM23" s="500"/>
      <c r="AN23" s="500"/>
      <c r="AO23" s="500"/>
      <c r="AP23" s="501"/>
      <c r="AQ23" s="499"/>
      <c r="AR23" s="500"/>
      <c r="AS23" s="500"/>
      <c r="AT23" s="500"/>
      <c r="AU23" s="500"/>
      <c r="AV23" s="501"/>
      <c r="AW23" s="484">
        <f>AW20</f>
        <v>2589446.2000000002</v>
      </c>
      <c r="AX23" s="484"/>
      <c r="AY23" s="484"/>
      <c r="AZ23" s="484"/>
      <c r="BA23" s="484"/>
      <c r="BB23" s="484"/>
      <c r="BC23" s="484"/>
      <c r="BD23" s="484">
        <f t="shared" ref="BD23" si="5">BD20</f>
        <v>415000</v>
      </c>
      <c r="BE23" s="484"/>
      <c r="BF23" s="484"/>
      <c r="BG23" s="484"/>
      <c r="BH23" s="484"/>
      <c r="BI23" s="484"/>
      <c r="BJ23" s="484"/>
      <c r="BK23" s="484">
        <f t="shared" ref="BK23" si="6">BK20</f>
        <v>0</v>
      </c>
      <c r="BL23" s="484"/>
      <c r="BM23" s="484"/>
      <c r="BN23" s="484"/>
      <c r="BO23" s="484"/>
      <c r="BP23" s="484"/>
      <c r="BQ23" s="484"/>
      <c r="BR23" s="485"/>
      <c r="BS23" s="485"/>
      <c r="BT23" s="485"/>
      <c r="BU23" s="485"/>
      <c r="BV23" s="485"/>
      <c r="BW23" s="485"/>
      <c r="BX23" s="486"/>
      <c r="CA23" s="140" t="s">
        <v>326</v>
      </c>
      <c r="CB23" s="137"/>
      <c r="CC23" s="137"/>
      <c r="CD23" s="137"/>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row>
    <row r="24" spans="1:108" s="2" customFormat="1" ht="12.95" customHeight="1" x14ac:dyDescent="0.25">
      <c r="A24" s="487" t="s">
        <v>175</v>
      </c>
      <c r="B24" s="487"/>
      <c r="C24" s="487"/>
      <c r="D24" s="576" t="s">
        <v>269</v>
      </c>
      <c r="E24" s="577"/>
      <c r="F24" s="577"/>
      <c r="G24" s="577"/>
      <c r="H24" s="577"/>
      <c r="I24" s="577"/>
      <c r="J24" s="577"/>
      <c r="K24" s="577"/>
      <c r="L24" s="577"/>
      <c r="M24" s="577"/>
      <c r="N24" s="577"/>
      <c r="O24" s="577"/>
      <c r="P24" s="577"/>
      <c r="Q24" s="577"/>
      <c r="R24" s="577"/>
      <c r="S24" s="577"/>
      <c r="T24" s="577"/>
      <c r="U24" s="577"/>
      <c r="V24" s="577"/>
      <c r="W24" s="577"/>
      <c r="X24" s="577"/>
      <c r="Y24" s="577"/>
      <c r="Z24" s="577"/>
      <c r="AA24" s="578"/>
      <c r="AB24" s="490">
        <v>26412</v>
      </c>
      <c r="AC24" s="475"/>
      <c r="AD24" s="475"/>
      <c r="AE24" s="475"/>
      <c r="AF24" s="475" t="s">
        <v>34</v>
      </c>
      <c r="AG24" s="475"/>
      <c r="AH24" s="475"/>
      <c r="AI24" s="475"/>
      <c r="AJ24" s="499"/>
      <c r="AK24" s="500"/>
      <c r="AL24" s="500"/>
      <c r="AM24" s="500"/>
      <c r="AN24" s="500"/>
      <c r="AO24" s="500"/>
      <c r="AP24" s="501"/>
      <c r="AQ24" s="499"/>
      <c r="AR24" s="500"/>
      <c r="AS24" s="500"/>
      <c r="AT24" s="500"/>
      <c r="AU24" s="500"/>
      <c r="AV24" s="501"/>
      <c r="AW24" s="484"/>
      <c r="AX24" s="484"/>
      <c r="AY24" s="484"/>
      <c r="AZ24" s="484"/>
      <c r="BA24" s="484"/>
      <c r="BB24" s="484"/>
      <c r="BC24" s="484"/>
      <c r="BD24" s="484"/>
      <c r="BE24" s="484"/>
      <c r="BF24" s="484"/>
      <c r="BG24" s="484"/>
      <c r="BH24" s="484"/>
      <c r="BI24" s="484"/>
      <c r="BJ24" s="484"/>
      <c r="BK24" s="484"/>
      <c r="BL24" s="484"/>
      <c r="BM24" s="484"/>
      <c r="BN24" s="484"/>
      <c r="BO24" s="484"/>
      <c r="BP24" s="484"/>
      <c r="BQ24" s="484"/>
      <c r="BR24" s="485"/>
      <c r="BS24" s="485"/>
      <c r="BT24" s="485"/>
      <c r="BU24" s="485"/>
      <c r="BV24" s="485"/>
      <c r="BW24" s="485"/>
      <c r="BX24" s="486"/>
      <c r="CA24" s="140"/>
      <c r="CB24" s="137"/>
      <c r="CC24" s="137"/>
      <c r="CD24" s="137"/>
      <c r="CF24" s="15"/>
      <c r="CG24" s="15"/>
      <c r="CH24" s="15"/>
      <c r="CI24" s="580"/>
      <c r="CJ24" s="580"/>
      <c r="CK24" s="580"/>
      <c r="CL24" s="580"/>
      <c r="CM24" s="580"/>
      <c r="CN24" s="580"/>
      <c r="CO24" s="580"/>
      <c r="CP24" s="580"/>
      <c r="CQ24" s="580"/>
      <c r="CR24" s="580"/>
      <c r="CS24" s="580"/>
      <c r="CT24" s="580"/>
      <c r="CU24" s="580"/>
      <c r="CV24" s="580"/>
      <c r="CW24" s="15"/>
      <c r="CX24" s="15"/>
      <c r="CY24" s="15"/>
      <c r="CZ24" s="15"/>
      <c r="DA24" s="15"/>
      <c r="DB24" s="15"/>
      <c r="DC24" s="15"/>
      <c r="DD24" s="15"/>
    </row>
    <row r="25" spans="1:108" s="2" customFormat="1" ht="35.1" customHeight="1" x14ac:dyDescent="0.25">
      <c r="A25" s="487" t="s">
        <v>176</v>
      </c>
      <c r="B25" s="487"/>
      <c r="C25" s="487"/>
      <c r="D25" s="570" t="s">
        <v>278</v>
      </c>
      <c r="E25" s="581"/>
      <c r="F25" s="581"/>
      <c r="G25" s="581"/>
      <c r="H25" s="582"/>
      <c r="I25" s="582"/>
      <c r="J25" s="582"/>
      <c r="K25" s="582"/>
      <c r="L25" s="582"/>
      <c r="M25" s="582"/>
      <c r="N25" s="582"/>
      <c r="O25" s="582"/>
      <c r="P25" s="582"/>
      <c r="Q25" s="582"/>
      <c r="R25" s="582"/>
      <c r="S25" s="582"/>
      <c r="T25" s="582"/>
      <c r="U25" s="582"/>
      <c r="V25" s="582"/>
      <c r="W25" s="582"/>
      <c r="X25" s="582"/>
      <c r="Y25" s="582"/>
      <c r="Z25" s="582"/>
      <c r="AA25" s="583"/>
      <c r="AB25" s="584">
        <v>26420</v>
      </c>
      <c r="AC25" s="477"/>
      <c r="AD25" s="477"/>
      <c r="AE25" s="477"/>
      <c r="AF25" s="477" t="s">
        <v>34</v>
      </c>
      <c r="AG25" s="477"/>
      <c r="AH25" s="477"/>
      <c r="AI25" s="477"/>
      <c r="AJ25" s="499"/>
      <c r="AK25" s="500"/>
      <c r="AL25" s="500"/>
      <c r="AM25" s="500"/>
      <c r="AN25" s="500"/>
      <c r="AO25" s="500"/>
      <c r="AP25" s="501"/>
      <c r="AQ25" s="499"/>
      <c r="AR25" s="500"/>
      <c r="AS25" s="500"/>
      <c r="AT25" s="500"/>
      <c r="AU25" s="500"/>
      <c r="AV25" s="501"/>
      <c r="AW25" s="484">
        <f>AW26</f>
        <v>642500</v>
      </c>
      <c r="AX25" s="484"/>
      <c r="AY25" s="484"/>
      <c r="AZ25" s="484"/>
      <c r="BA25" s="484"/>
      <c r="BB25" s="484"/>
      <c r="BC25" s="484"/>
      <c r="BD25" s="484">
        <f t="shared" ref="BD25" si="7">BD26</f>
        <v>0</v>
      </c>
      <c r="BE25" s="484"/>
      <c r="BF25" s="484"/>
      <c r="BG25" s="484"/>
      <c r="BH25" s="484"/>
      <c r="BI25" s="484"/>
      <c r="BJ25" s="484"/>
      <c r="BK25" s="484">
        <f t="shared" ref="BK25" si="8">BK26</f>
        <v>0</v>
      </c>
      <c r="BL25" s="484"/>
      <c r="BM25" s="484"/>
      <c r="BN25" s="484"/>
      <c r="BO25" s="484"/>
      <c r="BP25" s="484"/>
      <c r="BQ25" s="484"/>
      <c r="BR25" s="485"/>
      <c r="BS25" s="485"/>
      <c r="BT25" s="485"/>
      <c r="BU25" s="485"/>
      <c r="BV25" s="485"/>
      <c r="BW25" s="485"/>
      <c r="BX25" s="486"/>
      <c r="CA25" s="140" t="s">
        <v>469</v>
      </c>
      <c r="CB25" s="137"/>
      <c r="CC25" s="137"/>
      <c r="CD25" s="137"/>
      <c r="CF25" s="15"/>
      <c r="CG25" s="15"/>
      <c r="CH25" s="15"/>
      <c r="CI25" s="580"/>
      <c r="CJ25" s="580"/>
      <c r="CK25" s="580"/>
      <c r="CL25" s="580"/>
      <c r="CM25" s="580"/>
      <c r="CN25" s="580"/>
      <c r="CO25" s="580"/>
      <c r="CP25" s="580"/>
      <c r="CQ25" s="580"/>
      <c r="CR25" s="580"/>
      <c r="CS25" s="580"/>
      <c r="CT25" s="580"/>
      <c r="CU25" s="580"/>
      <c r="CV25" s="580"/>
      <c r="CW25" s="15"/>
      <c r="CX25" s="15"/>
      <c r="CY25" s="15"/>
      <c r="CZ25" s="15"/>
      <c r="DA25" s="15"/>
      <c r="DB25" s="15"/>
      <c r="DC25" s="15"/>
      <c r="DD25" s="15"/>
    </row>
    <row r="26" spans="1:108" s="2" customFormat="1" ht="23.1" customHeight="1" x14ac:dyDescent="0.25">
      <c r="A26" s="475" t="s">
        <v>177</v>
      </c>
      <c r="B26" s="475"/>
      <c r="C26" s="475"/>
      <c r="D26" s="585" t="s">
        <v>188</v>
      </c>
      <c r="E26" s="577"/>
      <c r="F26" s="577"/>
      <c r="G26" s="577"/>
      <c r="H26" s="577"/>
      <c r="I26" s="577"/>
      <c r="J26" s="577"/>
      <c r="K26" s="577"/>
      <c r="L26" s="577"/>
      <c r="M26" s="577"/>
      <c r="N26" s="577"/>
      <c r="O26" s="577"/>
      <c r="P26" s="577"/>
      <c r="Q26" s="577"/>
      <c r="R26" s="577"/>
      <c r="S26" s="577"/>
      <c r="T26" s="577"/>
      <c r="U26" s="577"/>
      <c r="V26" s="577"/>
      <c r="W26" s="577"/>
      <c r="X26" s="577"/>
      <c r="Y26" s="577"/>
      <c r="Z26" s="577"/>
      <c r="AA26" s="578"/>
      <c r="AB26" s="490">
        <v>26421</v>
      </c>
      <c r="AC26" s="475"/>
      <c r="AD26" s="475"/>
      <c r="AE26" s="475"/>
      <c r="AF26" s="475" t="s">
        <v>34</v>
      </c>
      <c r="AG26" s="475"/>
      <c r="AH26" s="475"/>
      <c r="AI26" s="475"/>
      <c r="AJ26" s="499"/>
      <c r="AK26" s="500"/>
      <c r="AL26" s="500"/>
      <c r="AM26" s="500"/>
      <c r="AN26" s="500"/>
      <c r="AO26" s="500"/>
      <c r="AP26" s="501"/>
      <c r="AQ26" s="499"/>
      <c r="AR26" s="500"/>
      <c r="AS26" s="500"/>
      <c r="AT26" s="500"/>
      <c r="AU26" s="500"/>
      <c r="AV26" s="501"/>
      <c r="AW26" s="484">
        <v>642500</v>
      </c>
      <c r="AX26" s="484"/>
      <c r="AY26" s="484"/>
      <c r="AZ26" s="484"/>
      <c r="BA26" s="484"/>
      <c r="BB26" s="484"/>
      <c r="BC26" s="484"/>
      <c r="BD26" s="535"/>
      <c r="BE26" s="536"/>
      <c r="BF26" s="536"/>
      <c r="BG26" s="536"/>
      <c r="BH26" s="536"/>
      <c r="BI26" s="536"/>
      <c r="BJ26" s="537"/>
      <c r="BK26" s="535"/>
      <c r="BL26" s="536"/>
      <c r="BM26" s="536"/>
      <c r="BN26" s="536"/>
      <c r="BO26" s="536"/>
      <c r="BP26" s="536"/>
      <c r="BQ26" s="537"/>
      <c r="BR26" s="485"/>
      <c r="BS26" s="485"/>
      <c r="BT26" s="485"/>
      <c r="BU26" s="485"/>
      <c r="BV26" s="485"/>
      <c r="BW26" s="485"/>
      <c r="BX26" s="486"/>
      <c r="CA26" s="140" t="s">
        <v>469</v>
      </c>
      <c r="CB26" s="137"/>
      <c r="CC26" s="137"/>
      <c r="CD26" s="137"/>
      <c r="CF26" s="15"/>
      <c r="CG26" s="15"/>
      <c r="CH26" s="15"/>
      <c r="CI26" s="580"/>
      <c r="CJ26" s="580"/>
      <c r="CK26" s="580"/>
      <c r="CL26" s="580"/>
      <c r="CM26" s="580"/>
      <c r="CN26" s="580"/>
      <c r="CO26" s="580"/>
      <c r="CP26" s="580"/>
      <c r="CQ26" s="580"/>
      <c r="CR26" s="580"/>
      <c r="CS26" s="580"/>
      <c r="CT26" s="580"/>
      <c r="CU26" s="580"/>
      <c r="CV26" s="580"/>
      <c r="CW26" s="15"/>
      <c r="CX26" s="15"/>
      <c r="CY26" s="15"/>
      <c r="CZ26" s="15"/>
      <c r="DA26" s="15"/>
      <c r="DB26" s="15"/>
      <c r="DC26" s="15"/>
      <c r="DD26" s="15"/>
    </row>
    <row r="27" spans="1:108" s="2" customFormat="1" ht="23.1" customHeight="1" x14ac:dyDescent="0.25">
      <c r="A27" s="474"/>
      <c r="B27" s="474"/>
      <c r="C27" s="474"/>
      <c r="D27" s="586" t="s">
        <v>270</v>
      </c>
      <c r="E27" s="586"/>
      <c r="F27" s="586"/>
      <c r="G27" s="586"/>
      <c r="H27" s="586"/>
      <c r="I27" s="586"/>
      <c r="J27" s="586"/>
      <c r="K27" s="586"/>
      <c r="L27" s="586"/>
      <c r="M27" s="586"/>
      <c r="N27" s="586"/>
      <c r="O27" s="586"/>
      <c r="P27" s="586"/>
      <c r="Q27" s="586"/>
      <c r="R27" s="586"/>
      <c r="S27" s="586"/>
      <c r="T27" s="586"/>
      <c r="U27" s="586"/>
      <c r="V27" s="586"/>
      <c r="W27" s="586"/>
      <c r="X27" s="586"/>
      <c r="Y27" s="586"/>
      <c r="Z27" s="586"/>
      <c r="AA27" s="587"/>
      <c r="AB27" s="490" t="s">
        <v>240</v>
      </c>
      <c r="AC27" s="475"/>
      <c r="AD27" s="475"/>
      <c r="AE27" s="475"/>
      <c r="AF27" s="475" t="s">
        <v>34</v>
      </c>
      <c r="AG27" s="475"/>
      <c r="AH27" s="475"/>
      <c r="AI27" s="475"/>
      <c r="AJ27" s="499"/>
      <c r="AK27" s="500"/>
      <c r="AL27" s="500"/>
      <c r="AM27" s="500"/>
      <c r="AN27" s="500"/>
      <c r="AO27" s="500"/>
      <c r="AP27" s="501"/>
      <c r="AQ27" s="499"/>
      <c r="AR27" s="500"/>
      <c r="AS27" s="500"/>
      <c r="AT27" s="500"/>
      <c r="AU27" s="500"/>
      <c r="AV27" s="501"/>
      <c r="AW27" s="484"/>
      <c r="AX27" s="484"/>
      <c r="AY27" s="484"/>
      <c r="AZ27" s="484"/>
      <c r="BA27" s="484"/>
      <c r="BB27" s="484"/>
      <c r="BC27" s="484"/>
      <c r="BD27" s="484"/>
      <c r="BE27" s="484"/>
      <c r="BF27" s="484"/>
      <c r="BG27" s="484"/>
      <c r="BH27" s="484"/>
      <c r="BI27" s="484"/>
      <c r="BJ27" s="484"/>
      <c r="BK27" s="484"/>
      <c r="BL27" s="484"/>
      <c r="BM27" s="484"/>
      <c r="BN27" s="484"/>
      <c r="BO27" s="484"/>
      <c r="BP27" s="484"/>
      <c r="BQ27" s="484"/>
      <c r="BR27" s="485"/>
      <c r="BS27" s="485"/>
      <c r="BT27" s="485"/>
      <c r="BU27" s="485"/>
      <c r="BV27" s="485"/>
      <c r="BW27" s="485"/>
      <c r="BX27" s="486"/>
      <c r="CA27" s="140" t="s">
        <v>327</v>
      </c>
      <c r="CB27" s="137"/>
      <c r="CC27" s="137"/>
      <c r="CD27" s="137"/>
      <c r="CF27" s="15"/>
      <c r="CG27" s="15"/>
      <c r="CH27" s="15"/>
      <c r="CI27" s="580"/>
      <c r="CJ27" s="580"/>
      <c r="CK27" s="580"/>
      <c r="CL27" s="580"/>
      <c r="CM27" s="580"/>
      <c r="CN27" s="580"/>
      <c r="CO27" s="580"/>
      <c r="CP27" s="580"/>
      <c r="CQ27" s="580"/>
      <c r="CR27" s="580"/>
      <c r="CS27" s="580"/>
      <c r="CT27" s="580"/>
      <c r="CU27" s="580"/>
      <c r="CV27" s="580"/>
      <c r="CW27" s="15"/>
      <c r="CX27" s="15"/>
      <c r="CY27" s="15"/>
      <c r="CZ27" s="15"/>
      <c r="DA27" s="15"/>
      <c r="DB27" s="15"/>
      <c r="DC27" s="15"/>
      <c r="DD27" s="15"/>
    </row>
    <row r="28" spans="1:108" s="2" customFormat="1" ht="12.95" customHeight="1" x14ac:dyDescent="0.25">
      <c r="A28" s="475" t="s">
        <v>178</v>
      </c>
      <c r="B28" s="475"/>
      <c r="C28" s="475"/>
      <c r="D28" s="577" t="s">
        <v>269</v>
      </c>
      <c r="E28" s="577"/>
      <c r="F28" s="577"/>
      <c r="G28" s="577"/>
      <c r="H28" s="577"/>
      <c r="I28" s="577"/>
      <c r="J28" s="577"/>
      <c r="K28" s="577"/>
      <c r="L28" s="577"/>
      <c r="M28" s="577"/>
      <c r="N28" s="577"/>
      <c r="O28" s="577"/>
      <c r="P28" s="577"/>
      <c r="Q28" s="577"/>
      <c r="R28" s="577"/>
      <c r="S28" s="577"/>
      <c r="T28" s="577"/>
      <c r="U28" s="577"/>
      <c r="V28" s="577"/>
      <c r="W28" s="577"/>
      <c r="X28" s="577"/>
      <c r="Y28" s="577"/>
      <c r="Z28" s="577"/>
      <c r="AA28" s="578"/>
      <c r="AB28" s="490">
        <v>26422</v>
      </c>
      <c r="AC28" s="475"/>
      <c r="AD28" s="475"/>
      <c r="AE28" s="475"/>
      <c r="AF28" s="475" t="s">
        <v>34</v>
      </c>
      <c r="AG28" s="475"/>
      <c r="AH28" s="475"/>
      <c r="AI28" s="475"/>
      <c r="AJ28" s="499"/>
      <c r="AK28" s="500"/>
      <c r="AL28" s="500"/>
      <c r="AM28" s="500"/>
      <c r="AN28" s="500"/>
      <c r="AO28" s="500"/>
      <c r="AP28" s="501"/>
      <c r="AQ28" s="499"/>
      <c r="AR28" s="500"/>
      <c r="AS28" s="500"/>
      <c r="AT28" s="500"/>
      <c r="AU28" s="500"/>
      <c r="AV28" s="501"/>
      <c r="AW28" s="484"/>
      <c r="AX28" s="484"/>
      <c r="AY28" s="484"/>
      <c r="AZ28" s="484"/>
      <c r="BA28" s="484"/>
      <c r="BB28" s="484"/>
      <c r="BC28" s="484"/>
      <c r="BD28" s="484"/>
      <c r="BE28" s="484"/>
      <c r="BF28" s="484"/>
      <c r="BG28" s="484"/>
      <c r="BH28" s="484"/>
      <c r="BI28" s="484"/>
      <c r="BJ28" s="484"/>
      <c r="BK28" s="484"/>
      <c r="BL28" s="484"/>
      <c r="BM28" s="484"/>
      <c r="BN28" s="484"/>
      <c r="BO28" s="484"/>
      <c r="BP28" s="484"/>
      <c r="BQ28" s="484"/>
      <c r="BR28" s="485"/>
      <c r="BS28" s="485"/>
      <c r="BT28" s="485"/>
      <c r="BU28" s="485"/>
      <c r="BV28" s="485"/>
      <c r="BW28" s="485"/>
      <c r="BX28" s="486"/>
      <c r="CA28" s="140"/>
      <c r="CB28" s="137"/>
      <c r="CC28" s="137"/>
      <c r="CD28" s="137"/>
      <c r="CF28" s="15"/>
      <c r="CG28" s="15"/>
      <c r="CH28" s="15"/>
      <c r="CI28" s="580"/>
      <c r="CJ28" s="580"/>
      <c r="CK28" s="580"/>
      <c r="CL28" s="580"/>
      <c r="CM28" s="580"/>
      <c r="CN28" s="580"/>
      <c r="CO28" s="580"/>
      <c r="CP28" s="580"/>
      <c r="CQ28" s="580"/>
      <c r="CR28" s="580"/>
      <c r="CS28" s="580"/>
      <c r="CT28" s="580"/>
      <c r="CU28" s="580"/>
      <c r="CV28" s="580"/>
      <c r="CW28" s="15"/>
      <c r="CX28" s="15"/>
      <c r="CY28" s="15"/>
      <c r="CZ28" s="15"/>
      <c r="DA28" s="15"/>
      <c r="DB28" s="15"/>
      <c r="DC28" s="15"/>
      <c r="DD28" s="15"/>
    </row>
    <row r="29" spans="1:108" s="2" customFormat="1" ht="23.1" customHeight="1" x14ac:dyDescent="0.25">
      <c r="A29" s="487" t="s">
        <v>179</v>
      </c>
      <c r="B29" s="487"/>
      <c r="C29" s="487"/>
      <c r="D29" s="590" t="s">
        <v>271</v>
      </c>
      <c r="E29" s="591"/>
      <c r="F29" s="591"/>
      <c r="G29" s="591"/>
      <c r="H29" s="591"/>
      <c r="I29" s="591"/>
      <c r="J29" s="591"/>
      <c r="K29" s="591"/>
      <c r="L29" s="591"/>
      <c r="M29" s="591"/>
      <c r="N29" s="591"/>
      <c r="O29" s="591"/>
      <c r="P29" s="591"/>
      <c r="Q29" s="591"/>
      <c r="R29" s="591"/>
      <c r="S29" s="591"/>
      <c r="T29" s="591"/>
      <c r="U29" s="591"/>
      <c r="V29" s="591"/>
      <c r="W29" s="591"/>
      <c r="X29" s="591"/>
      <c r="Y29" s="591"/>
      <c r="Z29" s="591"/>
      <c r="AA29" s="591"/>
      <c r="AB29" s="490">
        <v>26430</v>
      </c>
      <c r="AC29" s="475"/>
      <c r="AD29" s="475"/>
      <c r="AE29" s="475"/>
      <c r="AF29" s="475" t="s">
        <v>34</v>
      </c>
      <c r="AG29" s="475"/>
      <c r="AH29" s="475"/>
      <c r="AI29" s="475"/>
      <c r="AJ29" s="491"/>
      <c r="AK29" s="492"/>
      <c r="AL29" s="492"/>
      <c r="AM29" s="492"/>
      <c r="AN29" s="492"/>
      <c r="AO29" s="492"/>
      <c r="AP29" s="493"/>
      <c r="AQ29" s="491"/>
      <c r="AR29" s="492"/>
      <c r="AS29" s="492"/>
      <c r="AT29" s="492"/>
      <c r="AU29" s="492"/>
      <c r="AV29" s="493"/>
      <c r="AW29" s="484">
        <f>AW30+AW31</f>
        <v>0</v>
      </c>
      <c r="AX29" s="484"/>
      <c r="AY29" s="484"/>
      <c r="AZ29" s="484"/>
      <c r="BA29" s="484"/>
      <c r="BB29" s="484"/>
      <c r="BC29" s="484"/>
      <c r="BD29" s="484">
        <v>0</v>
      </c>
      <c r="BE29" s="484"/>
      <c r="BF29" s="484"/>
      <c r="BG29" s="484"/>
      <c r="BH29" s="484"/>
      <c r="BI29" s="484"/>
      <c r="BJ29" s="484"/>
      <c r="BK29" s="484">
        <f t="shared" ref="BK29" si="9">BK30+BK31</f>
        <v>0</v>
      </c>
      <c r="BL29" s="484"/>
      <c r="BM29" s="484"/>
      <c r="BN29" s="484"/>
      <c r="BO29" s="484"/>
      <c r="BP29" s="484"/>
      <c r="BQ29" s="484"/>
      <c r="BR29" s="550"/>
      <c r="BS29" s="550"/>
      <c r="BT29" s="550"/>
      <c r="BU29" s="550"/>
      <c r="BV29" s="550"/>
      <c r="BW29" s="550"/>
      <c r="BX29" s="551"/>
      <c r="CA29" s="140"/>
      <c r="CB29" s="137"/>
      <c r="CC29" s="137"/>
      <c r="CD29" s="137"/>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row>
    <row r="30" spans="1:108" s="2" customFormat="1" ht="23.1" customHeight="1" x14ac:dyDescent="0.25">
      <c r="A30" s="498"/>
      <c r="B30" s="498"/>
      <c r="C30" s="498"/>
      <c r="D30" s="588" t="s">
        <v>270</v>
      </c>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21" t="s">
        <v>241</v>
      </c>
      <c r="AC30" s="487"/>
      <c r="AD30" s="487"/>
      <c r="AE30" s="487"/>
      <c r="AF30" s="487" t="s">
        <v>34</v>
      </c>
      <c r="AG30" s="487"/>
      <c r="AH30" s="487"/>
      <c r="AI30" s="487"/>
      <c r="AJ30" s="491"/>
      <c r="AK30" s="492"/>
      <c r="AL30" s="492"/>
      <c r="AM30" s="492"/>
      <c r="AN30" s="492"/>
      <c r="AO30" s="492"/>
      <c r="AP30" s="493"/>
      <c r="AQ30" s="491"/>
      <c r="AR30" s="492"/>
      <c r="AS30" s="492"/>
      <c r="AT30" s="492"/>
      <c r="AU30" s="492"/>
      <c r="AV30" s="493"/>
      <c r="AW30" s="528">
        <v>0</v>
      </c>
      <c r="AX30" s="528"/>
      <c r="AY30" s="528"/>
      <c r="AZ30" s="528"/>
      <c r="BA30" s="528"/>
      <c r="BB30" s="528"/>
      <c r="BC30" s="528"/>
      <c r="BD30" s="484">
        <v>0</v>
      </c>
      <c r="BE30" s="484"/>
      <c r="BF30" s="484"/>
      <c r="BG30" s="484"/>
      <c r="BH30" s="484"/>
      <c r="BI30" s="484"/>
      <c r="BJ30" s="484"/>
      <c r="BK30" s="528">
        <v>0</v>
      </c>
      <c r="BL30" s="528"/>
      <c r="BM30" s="528"/>
      <c r="BN30" s="528"/>
      <c r="BO30" s="528"/>
      <c r="BP30" s="528"/>
      <c r="BQ30" s="528"/>
      <c r="BR30" s="550"/>
      <c r="BS30" s="550"/>
      <c r="BT30" s="550"/>
      <c r="BU30" s="550"/>
      <c r="BV30" s="550"/>
      <c r="BW30" s="550"/>
      <c r="BX30" s="551"/>
      <c r="CA30" s="140" t="s">
        <v>328</v>
      </c>
      <c r="CB30" s="137"/>
      <c r="CC30" s="137"/>
      <c r="CD30" s="137"/>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row>
    <row r="31" spans="1:108" s="2" customFormat="1" ht="23.1" customHeight="1" x14ac:dyDescent="0.25">
      <c r="A31" s="498"/>
      <c r="B31" s="498"/>
      <c r="C31" s="498"/>
      <c r="D31" s="596" t="s">
        <v>280</v>
      </c>
      <c r="E31" s="597"/>
      <c r="F31" s="597"/>
      <c r="G31" s="597"/>
      <c r="H31" s="597"/>
      <c r="I31" s="597"/>
      <c r="J31" s="597"/>
      <c r="K31" s="597"/>
      <c r="L31" s="597"/>
      <c r="M31" s="597"/>
      <c r="N31" s="597"/>
      <c r="O31" s="597"/>
      <c r="P31" s="597"/>
      <c r="Q31" s="597"/>
      <c r="R31" s="597"/>
      <c r="S31" s="597"/>
      <c r="T31" s="597"/>
      <c r="U31" s="597"/>
      <c r="V31" s="597"/>
      <c r="W31" s="597"/>
      <c r="X31" s="597"/>
      <c r="Y31" s="597"/>
      <c r="Z31" s="597"/>
      <c r="AA31" s="597"/>
      <c r="AB31" s="521" t="s">
        <v>281</v>
      </c>
      <c r="AC31" s="487"/>
      <c r="AD31" s="487"/>
      <c r="AE31" s="487"/>
      <c r="AF31" s="487" t="s">
        <v>34</v>
      </c>
      <c r="AG31" s="487"/>
      <c r="AH31" s="487"/>
      <c r="AI31" s="487"/>
      <c r="AJ31" s="491"/>
      <c r="AK31" s="492"/>
      <c r="AL31" s="492"/>
      <c r="AM31" s="492"/>
      <c r="AN31" s="492"/>
      <c r="AO31" s="492"/>
      <c r="AP31" s="493"/>
      <c r="AQ31" s="491"/>
      <c r="AR31" s="492"/>
      <c r="AS31" s="492"/>
      <c r="AT31" s="492"/>
      <c r="AU31" s="492"/>
      <c r="AV31" s="493"/>
      <c r="AW31" s="528"/>
      <c r="AX31" s="528"/>
      <c r="AY31" s="528"/>
      <c r="AZ31" s="528"/>
      <c r="BA31" s="528"/>
      <c r="BB31" s="528"/>
      <c r="BC31" s="528"/>
      <c r="BD31" s="528"/>
      <c r="BE31" s="528"/>
      <c r="BF31" s="528"/>
      <c r="BG31" s="528"/>
      <c r="BH31" s="528"/>
      <c r="BI31" s="528"/>
      <c r="BJ31" s="528"/>
      <c r="BK31" s="528"/>
      <c r="BL31" s="528"/>
      <c r="BM31" s="528"/>
      <c r="BN31" s="528"/>
      <c r="BO31" s="528"/>
      <c r="BP31" s="528"/>
      <c r="BQ31" s="528"/>
      <c r="BR31" s="550"/>
      <c r="BS31" s="550"/>
      <c r="BT31" s="550"/>
      <c r="BU31" s="550"/>
      <c r="BV31" s="550"/>
      <c r="BW31" s="550"/>
      <c r="BX31" s="551"/>
      <c r="CA31" s="139"/>
      <c r="CB31" s="137"/>
      <c r="CC31" s="137"/>
      <c r="CD31" s="137"/>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row>
    <row r="32" spans="1:108" s="2" customFormat="1" ht="23.1" customHeight="1" x14ac:dyDescent="0.25">
      <c r="A32" s="487" t="s">
        <v>180</v>
      </c>
      <c r="B32" s="487"/>
      <c r="C32" s="487"/>
      <c r="D32" s="592" t="s">
        <v>277</v>
      </c>
      <c r="E32" s="593"/>
      <c r="F32" s="593"/>
      <c r="G32" s="593"/>
      <c r="H32" s="593"/>
      <c r="I32" s="593"/>
      <c r="J32" s="593"/>
      <c r="K32" s="593"/>
      <c r="L32" s="593"/>
      <c r="M32" s="593"/>
      <c r="N32" s="593"/>
      <c r="O32" s="593"/>
      <c r="P32" s="593"/>
      <c r="Q32" s="593"/>
      <c r="R32" s="593"/>
      <c r="S32" s="593"/>
      <c r="T32" s="593"/>
      <c r="U32" s="593"/>
      <c r="V32" s="593"/>
      <c r="W32" s="593"/>
      <c r="X32" s="593"/>
      <c r="Y32" s="593"/>
      <c r="Z32" s="593"/>
      <c r="AA32" s="594"/>
      <c r="AB32" s="490">
        <v>26440</v>
      </c>
      <c r="AC32" s="475"/>
      <c r="AD32" s="475"/>
      <c r="AE32" s="475"/>
      <c r="AF32" s="475" t="s">
        <v>34</v>
      </c>
      <c r="AG32" s="475"/>
      <c r="AH32" s="475"/>
      <c r="AI32" s="475"/>
      <c r="AJ32" s="491"/>
      <c r="AK32" s="492"/>
      <c r="AL32" s="492"/>
      <c r="AM32" s="492"/>
      <c r="AN32" s="492"/>
      <c r="AO32" s="492"/>
      <c r="AP32" s="493"/>
      <c r="AQ32" s="491"/>
      <c r="AR32" s="492"/>
      <c r="AS32" s="492"/>
      <c r="AT32" s="492"/>
      <c r="AU32" s="492"/>
      <c r="AV32" s="493"/>
      <c r="AW32" s="494"/>
      <c r="AX32" s="494"/>
      <c r="AY32" s="494"/>
      <c r="AZ32" s="494"/>
      <c r="BA32" s="494"/>
      <c r="BB32" s="494"/>
      <c r="BC32" s="494"/>
      <c r="BD32" s="595"/>
      <c r="BE32" s="595"/>
      <c r="BF32" s="595"/>
      <c r="BG32" s="595"/>
      <c r="BH32" s="595"/>
      <c r="BI32" s="595"/>
      <c r="BJ32" s="595"/>
      <c r="BK32" s="595"/>
      <c r="BL32" s="595"/>
      <c r="BM32" s="595"/>
      <c r="BN32" s="595"/>
      <c r="BO32" s="595"/>
      <c r="BP32" s="595"/>
      <c r="BQ32" s="595"/>
      <c r="BR32" s="550"/>
      <c r="BS32" s="550"/>
      <c r="BT32" s="550"/>
      <c r="BU32" s="550"/>
      <c r="BV32" s="550"/>
      <c r="BW32" s="550"/>
      <c r="BX32" s="551"/>
      <c r="CA32" s="139"/>
      <c r="CB32" s="137"/>
      <c r="CC32" s="137"/>
      <c r="CD32" s="137"/>
      <c r="CF32" s="15"/>
      <c r="CG32" s="15"/>
      <c r="CH32" s="15"/>
      <c r="CI32" s="15"/>
      <c r="CJ32" s="15"/>
      <c r="CK32" s="15"/>
      <c r="CL32" s="15"/>
      <c r="CM32" s="15"/>
      <c r="CN32" s="15"/>
      <c r="CO32" s="15"/>
      <c r="CP32" s="15"/>
      <c r="CQ32" s="15"/>
      <c r="CR32" s="15"/>
      <c r="CS32" s="15"/>
      <c r="CT32" s="15"/>
      <c r="CU32" s="15"/>
      <c r="CV32" s="15"/>
      <c r="CW32" s="15"/>
      <c r="CX32" s="15"/>
      <c r="CY32" s="15"/>
      <c r="CZ32" s="15"/>
      <c r="DA32" s="15"/>
      <c r="DB32" s="15"/>
      <c r="DC32" s="15"/>
      <c r="DD32" s="15"/>
    </row>
    <row r="33" spans="1:108" s="2" customFormat="1" ht="23.1" customHeight="1" x14ac:dyDescent="0.25">
      <c r="A33" s="487" t="s">
        <v>181</v>
      </c>
      <c r="B33" s="487"/>
      <c r="C33" s="487"/>
      <c r="D33" s="608" t="s">
        <v>188</v>
      </c>
      <c r="E33" s="600"/>
      <c r="F33" s="600"/>
      <c r="G33" s="600"/>
      <c r="H33" s="600"/>
      <c r="I33" s="600"/>
      <c r="J33" s="600"/>
      <c r="K33" s="600"/>
      <c r="L33" s="600"/>
      <c r="M33" s="600"/>
      <c r="N33" s="600"/>
      <c r="O33" s="600"/>
      <c r="P33" s="600"/>
      <c r="Q33" s="600"/>
      <c r="R33" s="600"/>
      <c r="S33" s="600"/>
      <c r="T33" s="600"/>
      <c r="U33" s="600"/>
      <c r="V33" s="600"/>
      <c r="W33" s="600"/>
      <c r="X33" s="600"/>
      <c r="Y33" s="600"/>
      <c r="Z33" s="600"/>
      <c r="AA33" s="601"/>
      <c r="AB33" s="490">
        <v>26441</v>
      </c>
      <c r="AC33" s="475"/>
      <c r="AD33" s="475"/>
      <c r="AE33" s="475"/>
      <c r="AF33" s="475" t="s">
        <v>34</v>
      </c>
      <c r="AG33" s="475"/>
      <c r="AH33" s="475"/>
      <c r="AI33" s="475"/>
      <c r="AJ33" s="491"/>
      <c r="AK33" s="492"/>
      <c r="AL33" s="492"/>
      <c r="AM33" s="492"/>
      <c r="AN33" s="492"/>
      <c r="AO33" s="492"/>
      <c r="AP33" s="493"/>
      <c r="AQ33" s="491"/>
      <c r="AR33" s="492"/>
      <c r="AS33" s="492"/>
      <c r="AT33" s="492"/>
      <c r="AU33" s="492"/>
      <c r="AV33" s="493"/>
      <c r="AW33" s="494"/>
      <c r="AX33" s="494"/>
      <c r="AY33" s="494"/>
      <c r="AZ33" s="494"/>
      <c r="BA33" s="494"/>
      <c r="BB33" s="494"/>
      <c r="BC33" s="494"/>
      <c r="BD33" s="595"/>
      <c r="BE33" s="595"/>
      <c r="BF33" s="595"/>
      <c r="BG33" s="595"/>
      <c r="BH33" s="595"/>
      <c r="BI33" s="595"/>
      <c r="BJ33" s="595"/>
      <c r="BK33" s="595"/>
      <c r="BL33" s="595"/>
      <c r="BM33" s="595"/>
      <c r="BN33" s="595"/>
      <c r="BO33" s="595"/>
      <c r="BP33" s="595"/>
      <c r="BQ33" s="595"/>
      <c r="BR33" s="550"/>
      <c r="BS33" s="550"/>
      <c r="BT33" s="550"/>
      <c r="BU33" s="550"/>
      <c r="BV33" s="550"/>
      <c r="BW33" s="550"/>
      <c r="BX33" s="551"/>
      <c r="CA33" s="139"/>
      <c r="CB33" s="137"/>
      <c r="CC33" s="137"/>
      <c r="CD33" s="137"/>
      <c r="CF33" s="15"/>
      <c r="CG33" s="15"/>
      <c r="CH33" s="15"/>
      <c r="CI33" s="15"/>
      <c r="CJ33" s="15"/>
      <c r="CK33" s="15"/>
      <c r="CL33" s="15"/>
      <c r="CM33" s="15"/>
      <c r="CN33" s="15"/>
      <c r="CO33" s="15"/>
      <c r="CP33" s="15"/>
      <c r="CQ33" s="15"/>
      <c r="CR33" s="15"/>
      <c r="CS33" s="15"/>
      <c r="CT33" s="15"/>
      <c r="CU33" s="15"/>
      <c r="CV33" s="15"/>
      <c r="CW33" s="15"/>
      <c r="CX33" s="15"/>
      <c r="CY33" s="15"/>
      <c r="CZ33" s="15"/>
      <c r="DA33" s="15"/>
      <c r="DB33" s="15"/>
      <c r="DC33" s="15"/>
      <c r="DD33" s="15"/>
    </row>
    <row r="34" spans="1:108" s="2" customFormat="1" ht="21.75" customHeight="1" x14ac:dyDescent="0.25">
      <c r="A34" s="598" t="s">
        <v>182</v>
      </c>
      <c r="B34" s="598"/>
      <c r="C34" s="598"/>
      <c r="D34" s="599" t="s">
        <v>269</v>
      </c>
      <c r="E34" s="600"/>
      <c r="F34" s="600"/>
      <c r="G34" s="600"/>
      <c r="H34" s="600"/>
      <c r="I34" s="600"/>
      <c r="J34" s="600"/>
      <c r="K34" s="600"/>
      <c r="L34" s="600"/>
      <c r="M34" s="600"/>
      <c r="N34" s="600"/>
      <c r="O34" s="600"/>
      <c r="P34" s="600"/>
      <c r="Q34" s="600"/>
      <c r="R34" s="600"/>
      <c r="S34" s="600"/>
      <c r="T34" s="600"/>
      <c r="U34" s="600"/>
      <c r="V34" s="600"/>
      <c r="W34" s="600"/>
      <c r="X34" s="600"/>
      <c r="Y34" s="600"/>
      <c r="Z34" s="600"/>
      <c r="AA34" s="601"/>
      <c r="AB34" s="584">
        <v>26442</v>
      </c>
      <c r="AC34" s="477"/>
      <c r="AD34" s="477"/>
      <c r="AE34" s="477"/>
      <c r="AF34" s="477" t="s">
        <v>34</v>
      </c>
      <c r="AG34" s="477"/>
      <c r="AH34" s="477"/>
      <c r="AI34" s="477"/>
      <c r="AJ34" s="602"/>
      <c r="AK34" s="603"/>
      <c r="AL34" s="603"/>
      <c r="AM34" s="603"/>
      <c r="AN34" s="603"/>
      <c r="AO34" s="603"/>
      <c r="AP34" s="604"/>
      <c r="AQ34" s="602"/>
      <c r="AR34" s="603"/>
      <c r="AS34" s="603"/>
      <c r="AT34" s="603"/>
      <c r="AU34" s="603"/>
      <c r="AV34" s="604"/>
      <c r="AW34" s="605"/>
      <c r="AX34" s="605"/>
      <c r="AY34" s="605"/>
      <c r="AZ34" s="605"/>
      <c r="BA34" s="605"/>
      <c r="BB34" s="605"/>
      <c r="BC34" s="605"/>
      <c r="BD34" s="605"/>
      <c r="BE34" s="605"/>
      <c r="BF34" s="605"/>
      <c r="BG34" s="605"/>
      <c r="BH34" s="605"/>
      <c r="BI34" s="605"/>
      <c r="BJ34" s="605"/>
      <c r="BK34" s="605"/>
      <c r="BL34" s="605"/>
      <c r="BM34" s="605"/>
      <c r="BN34" s="605"/>
      <c r="BO34" s="605"/>
      <c r="BP34" s="605"/>
      <c r="BQ34" s="605"/>
      <c r="BR34" s="606"/>
      <c r="BS34" s="606"/>
      <c r="BT34" s="606"/>
      <c r="BU34" s="606"/>
      <c r="BV34" s="606"/>
      <c r="BW34" s="606"/>
      <c r="BX34" s="607"/>
      <c r="CA34" s="140"/>
      <c r="CB34" s="137"/>
      <c r="CC34" s="137"/>
      <c r="CD34" s="137"/>
    </row>
    <row r="35" spans="1:108" s="2" customFormat="1" ht="12.95" customHeight="1" x14ac:dyDescent="0.25">
      <c r="A35" s="477" t="s">
        <v>183</v>
      </c>
      <c r="B35" s="477"/>
      <c r="C35" s="477"/>
      <c r="D35" s="592" t="s">
        <v>190</v>
      </c>
      <c r="E35" s="593"/>
      <c r="F35" s="593"/>
      <c r="G35" s="593"/>
      <c r="H35" s="593"/>
      <c r="I35" s="593"/>
      <c r="J35" s="593"/>
      <c r="K35" s="593"/>
      <c r="L35" s="593"/>
      <c r="M35" s="593"/>
      <c r="N35" s="593"/>
      <c r="O35" s="593"/>
      <c r="P35" s="593"/>
      <c r="Q35" s="593"/>
      <c r="R35" s="593"/>
      <c r="S35" s="593"/>
      <c r="T35" s="593"/>
      <c r="U35" s="593"/>
      <c r="V35" s="593"/>
      <c r="W35" s="593"/>
      <c r="X35" s="593"/>
      <c r="Y35" s="593"/>
      <c r="Z35" s="593"/>
      <c r="AA35" s="594"/>
      <c r="AB35" s="584">
        <v>26450</v>
      </c>
      <c r="AC35" s="477"/>
      <c r="AD35" s="477"/>
      <c r="AE35" s="477"/>
      <c r="AF35" s="477" t="s">
        <v>34</v>
      </c>
      <c r="AG35" s="477"/>
      <c r="AH35" s="477"/>
      <c r="AI35" s="477"/>
      <c r="AJ35" s="499"/>
      <c r="AK35" s="500"/>
      <c r="AL35" s="500"/>
      <c r="AM35" s="500"/>
      <c r="AN35" s="500"/>
      <c r="AO35" s="500"/>
      <c r="AP35" s="501"/>
      <c r="AQ35" s="499"/>
      <c r="AR35" s="500"/>
      <c r="AS35" s="500"/>
      <c r="AT35" s="500"/>
      <c r="AU35" s="500"/>
      <c r="AV35" s="501"/>
      <c r="AW35" s="484">
        <f>AW36</f>
        <v>535059.17000000004</v>
      </c>
      <c r="AX35" s="484"/>
      <c r="AY35" s="484"/>
      <c r="AZ35" s="484"/>
      <c r="BA35" s="484"/>
      <c r="BB35" s="484"/>
      <c r="BC35" s="484"/>
      <c r="BD35" s="484">
        <f t="shared" ref="BD35" si="10">BD36</f>
        <v>0</v>
      </c>
      <c r="BE35" s="484"/>
      <c r="BF35" s="484"/>
      <c r="BG35" s="484"/>
      <c r="BH35" s="484"/>
      <c r="BI35" s="484"/>
      <c r="BJ35" s="484"/>
      <c r="BK35" s="484">
        <f t="shared" ref="BK35" si="11">BK36</f>
        <v>0</v>
      </c>
      <c r="BL35" s="484"/>
      <c r="BM35" s="484"/>
      <c r="BN35" s="484"/>
      <c r="BO35" s="484"/>
      <c r="BP35" s="484"/>
      <c r="BQ35" s="484"/>
      <c r="BR35" s="485"/>
      <c r="BS35" s="485"/>
      <c r="BT35" s="485"/>
      <c r="BU35" s="485"/>
      <c r="BV35" s="485"/>
      <c r="BW35" s="485"/>
      <c r="BX35" s="486"/>
      <c r="CA35" s="140"/>
      <c r="CB35" s="137"/>
      <c r="CC35" s="137"/>
      <c r="CD35" s="137"/>
    </row>
    <row r="36" spans="1:108" s="2" customFormat="1" ht="23.1" customHeight="1" x14ac:dyDescent="0.25">
      <c r="A36" s="609" t="s">
        <v>184</v>
      </c>
      <c r="B36" s="609"/>
      <c r="C36" s="609"/>
      <c r="D36" s="610" t="s">
        <v>188</v>
      </c>
      <c r="E36" s="611"/>
      <c r="F36" s="611"/>
      <c r="G36" s="611"/>
      <c r="H36" s="611"/>
      <c r="I36" s="611"/>
      <c r="J36" s="611"/>
      <c r="K36" s="611"/>
      <c r="L36" s="611"/>
      <c r="M36" s="611"/>
      <c r="N36" s="611"/>
      <c r="O36" s="611"/>
      <c r="P36" s="611"/>
      <c r="Q36" s="611"/>
      <c r="R36" s="611"/>
      <c r="S36" s="611"/>
      <c r="T36" s="611"/>
      <c r="U36" s="611"/>
      <c r="V36" s="611"/>
      <c r="W36" s="611"/>
      <c r="X36" s="611"/>
      <c r="Y36" s="611"/>
      <c r="Z36" s="611"/>
      <c r="AA36" s="612"/>
      <c r="AB36" s="613">
        <v>26451</v>
      </c>
      <c r="AC36" s="614"/>
      <c r="AD36" s="614"/>
      <c r="AE36" s="614"/>
      <c r="AF36" s="614" t="s">
        <v>34</v>
      </c>
      <c r="AG36" s="614"/>
      <c r="AH36" s="614"/>
      <c r="AI36" s="614"/>
      <c r="AJ36" s="499"/>
      <c r="AK36" s="500"/>
      <c r="AL36" s="500"/>
      <c r="AM36" s="500"/>
      <c r="AN36" s="500"/>
      <c r="AO36" s="500"/>
      <c r="AP36" s="501"/>
      <c r="AQ36" s="499"/>
      <c r="AR36" s="500"/>
      <c r="AS36" s="500"/>
      <c r="AT36" s="500"/>
      <c r="AU36" s="500"/>
      <c r="AV36" s="501"/>
      <c r="AW36" s="516">
        <v>535059.17000000004</v>
      </c>
      <c r="AX36" s="516"/>
      <c r="AY36" s="516"/>
      <c r="AZ36" s="516"/>
      <c r="BA36" s="516"/>
      <c r="BB36" s="516"/>
      <c r="BC36" s="516"/>
      <c r="BD36" s="615">
        <v>0</v>
      </c>
      <c r="BE36" s="615"/>
      <c r="BF36" s="615"/>
      <c r="BG36" s="615"/>
      <c r="BH36" s="615"/>
      <c r="BI36" s="615"/>
      <c r="BJ36" s="615"/>
      <c r="BK36" s="615">
        <v>0</v>
      </c>
      <c r="BL36" s="615"/>
      <c r="BM36" s="615"/>
      <c r="BN36" s="615"/>
      <c r="BO36" s="615"/>
      <c r="BP36" s="615"/>
      <c r="BQ36" s="615"/>
      <c r="BR36" s="616"/>
      <c r="BS36" s="616"/>
      <c r="BT36" s="616"/>
      <c r="BU36" s="616"/>
      <c r="BV36" s="616"/>
      <c r="BW36" s="616"/>
      <c r="BX36" s="617"/>
      <c r="CA36" s="140" t="s">
        <v>470</v>
      </c>
      <c r="CB36" s="137"/>
      <c r="CC36" s="137"/>
      <c r="CD36" s="137"/>
    </row>
    <row r="37" spans="1:108" s="2" customFormat="1" ht="23.1" customHeight="1" x14ac:dyDescent="0.25">
      <c r="A37" s="618" t="s">
        <v>292</v>
      </c>
      <c r="B37" s="618"/>
      <c r="C37" s="618"/>
      <c r="D37" s="596" t="s">
        <v>270</v>
      </c>
      <c r="E37" s="597"/>
      <c r="F37" s="597"/>
      <c r="G37" s="597"/>
      <c r="H37" s="597"/>
      <c r="I37" s="597"/>
      <c r="J37" s="597"/>
      <c r="K37" s="597"/>
      <c r="L37" s="597"/>
      <c r="M37" s="597"/>
      <c r="N37" s="597"/>
      <c r="O37" s="597"/>
      <c r="P37" s="597"/>
      <c r="Q37" s="597"/>
      <c r="R37" s="597"/>
      <c r="S37" s="597"/>
      <c r="T37" s="597"/>
      <c r="U37" s="597"/>
      <c r="V37" s="597"/>
      <c r="W37" s="597"/>
      <c r="X37" s="597"/>
      <c r="Y37" s="597"/>
      <c r="Z37" s="597"/>
      <c r="AA37" s="597"/>
      <c r="AB37" s="584" t="s">
        <v>242</v>
      </c>
      <c r="AC37" s="477"/>
      <c r="AD37" s="477"/>
      <c r="AE37" s="477"/>
      <c r="AF37" s="477" t="s">
        <v>34</v>
      </c>
      <c r="AG37" s="477"/>
      <c r="AH37" s="477"/>
      <c r="AI37" s="477"/>
      <c r="AJ37" s="499"/>
      <c r="AK37" s="500"/>
      <c r="AL37" s="500"/>
      <c r="AM37" s="500"/>
      <c r="AN37" s="500"/>
      <c r="AO37" s="500"/>
      <c r="AP37" s="501"/>
      <c r="AQ37" s="499"/>
      <c r="AR37" s="500"/>
      <c r="AS37" s="500"/>
      <c r="AT37" s="500"/>
      <c r="AU37" s="500"/>
      <c r="AV37" s="501"/>
      <c r="AW37" s="484"/>
      <c r="AX37" s="484"/>
      <c r="AY37" s="484"/>
      <c r="AZ37" s="484"/>
      <c r="BA37" s="484"/>
      <c r="BB37" s="484"/>
      <c r="BC37" s="484"/>
      <c r="BD37" s="484"/>
      <c r="BE37" s="484"/>
      <c r="BF37" s="484"/>
      <c r="BG37" s="484"/>
      <c r="BH37" s="484"/>
      <c r="BI37" s="484"/>
      <c r="BJ37" s="484"/>
      <c r="BK37" s="484"/>
      <c r="BL37" s="484"/>
      <c r="BM37" s="484"/>
      <c r="BN37" s="484"/>
      <c r="BO37" s="484"/>
      <c r="BP37" s="484"/>
      <c r="BQ37" s="484"/>
      <c r="BR37" s="485"/>
      <c r="BS37" s="485"/>
      <c r="BT37" s="485"/>
      <c r="BU37" s="485"/>
      <c r="BV37" s="485"/>
      <c r="BW37" s="485"/>
      <c r="BX37" s="486"/>
      <c r="CA37" s="140"/>
      <c r="CB37" s="137"/>
      <c r="CC37" s="137"/>
      <c r="CD37" s="137"/>
    </row>
    <row r="38" spans="1:108" s="2" customFormat="1" ht="23.1" customHeight="1" x14ac:dyDescent="0.25">
      <c r="A38" s="618" t="s">
        <v>293</v>
      </c>
      <c r="B38" s="618"/>
      <c r="C38" s="618"/>
      <c r="D38" s="596" t="s">
        <v>270</v>
      </c>
      <c r="E38" s="597"/>
      <c r="F38" s="597"/>
      <c r="G38" s="597"/>
      <c r="H38" s="597"/>
      <c r="I38" s="597"/>
      <c r="J38" s="597"/>
      <c r="K38" s="597"/>
      <c r="L38" s="597"/>
      <c r="M38" s="597"/>
      <c r="N38" s="597"/>
      <c r="O38" s="597"/>
      <c r="P38" s="597"/>
      <c r="Q38" s="597"/>
      <c r="R38" s="597"/>
      <c r="S38" s="597"/>
      <c r="T38" s="597"/>
      <c r="U38" s="597"/>
      <c r="V38" s="597"/>
      <c r="W38" s="597"/>
      <c r="X38" s="597"/>
      <c r="Y38" s="597"/>
      <c r="Z38" s="597"/>
      <c r="AA38" s="597"/>
      <c r="AB38" s="584" t="s">
        <v>282</v>
      </c>
      <c r="AC38" s="477"/>
      <c r="AD38" s="477"/>
      <c r="AE38" s="477"/>
      <c r="AF38" s="619">
        <v>1111</v>
      </c>
      <c r="AG38" s="620"/>
      <c r="AH38" s="620"/>
      <c r="AI38" s="621"/>
      <c r="AJ38" s="145"/>
      <c r="AK38" s="146"/>
      <c r="AL38" s="146"/>
      <c r="AM38" s="146"/>
      <c r="AN38" s="146"/>
      <c r="AO38" s="146"/>
      <c r="AP38" s="147"/>
      <c r="AQ38" s="145"/>
      <c r="AR38" s="146"/>
      <c r="AS38" s="146"/>
      <c r="AT38" s="146"/>
      <c r="AU38" s="146"/>
      <c r="AV38" s="147"/>
      <c r="AW38" s="535"/>
      <c r="AX38" s="536"/>
      <c r="AY38" s="536"/>
      <c r="AZ38" s="536"/>
      <c r="BA38" s="536"/>
      <c r="BB38" s="536"/>
      <c r="BC38" s="537"/>
      <c r="BD38" s="535"/>
      <c r="BE38" s="536"/>
      <c r="BF38" s="536"/>
      <c r="BG38" s="536"/>
      <c r="BH38" s="536"/>
      <c r="BI38" s="536"/>
      <c r="BJ38" s="537"/>
      <c r="BK38" s="535"/>
      <c r="BL38" s="536"/>
      <c r="BM38" s="536"/>
      <c r="BN38" s="536"/>
      <c r="BO38" s="536"/>
      <c r="BP38" s="536"/>
      <c r="BQ38" s="537"/>
      <c r="BR38" s="622"/>
      <c r="BS38" s="623"/>
      <c r="BT38" s="623"/>
      <c r="BU38" s="623"/>
      <c r="BV38" s="623"/>
      <c r="BW38" s="623"/>
      <c r="BX38" s="624"/>
      <c r="CA38" s="140"/>
      <c r="CB38" s="137"/>
      <c r="CC38" s="137"/>
      <c r="CD38" s="137"/>
    </row>
    <row r="39" spans="1:108" s="2" customFormat="1" ht="23.1" customHeight="1" x14ac:dyDescent="0.25">
      <c r="A39" s="618" t="s">
        <v>295</v>
      </c>
      <c r="B39" s="618"/>
      <c r="C39" s="618"/>
      <c r="D39" s="596" t="s">
        <v>270</v>
      </c>
      <c r="E39" s="597"/>
      <c r="F39" s="597"/>
      <c r="G39" s="597"/>
      <c r="H39" s="597"/>
      <c r="I39" s="597"/>
      <c r="J39" s="597"/>
      <c r="K39" s="597"/>
      <c r="L39" s="597"/>
      <c r="M39" s="597"/>
      <c r="N39" s="597"/>
      <c r="O39" s="597"/>
      <c r="P39" s="597"/>
      <c r="Q39" s="597"/>
      <c r="R39" s="597"/>
      <c r="S39" s="597"/>
      <c r="T39" s="597"/>
      <c r="U39" s="597"/>
      <c r="V39" s="597"/>
      <c r="W39" s="597"/>
      <c r="X39" s="597"/>
      <c r="Y39" s="597"/>
      <c r="Z39" s="597"/>
      <c r="AA39" s="597"/>
      <c r="AB39" s="584" t="s">
        <v>294</v>
      </c>
      <c r="AC39" s="477"/>
      <c r="AD39" s="477"/>
      <c r="AE39" s="477"/>
      <c r="AF39" s="619">
        <v>1112</v>
      </c>
      <c r="AG39" s="620"/>
      <c r="AH39" s="620"/>
      <c r="AI39" s="621"/>
      <c r="AJ39" s="145"/>
      <c r="AK39" s="146"/>
      <c r="AL39" s="146"/>
      <c r="AM39" s="146"/>
      <c r="AN39" s="146"/>
      <c r="AO39" s="146"/>
      <c r="AP39" s="147"/>
      <c r="AQ39" s="145"/>
      <c r="AR39" s="146"/>
      <c r="AS39" s="146"/>
      <c r="AT39" s="146"/>
      <c r="AU39" s="146"/>
      <c r="AV39" s="147"/>
      <c r="AW39" s="535"/>
      <c r="AX39" s="536"/>
      <c r="AY39" s="536"/>
      <c r="AZ39" s="536"/>
      <c r="BA39" s="536"/>
      <c r="BB39" s="536"/>
      <c r="BC39" s="537"/>
      <c r="BD39" s="535"/>
      <c r="BE39" s="536"/>
      <c r="BF39" s="536"/>
      <c r="BG39" s="536"/>
      <c r="BH39" s="536"/>
      <c r="BI39" s="536"/>
      <c r="BJ39" s="537"/>
      <c r="BK39" s="535"/>
      <c r="BL39" s="536"/>
      <c r="BM39" s="536"/>
      <c r="BN39" s="536"/>
      <c r="BO39" s="536"/>
      <c r="BP39" s="536"/>
      <c r="BQ39" s="537"/>
      <c r="BR39" s="622"/>
      <c r="BS39" s="623"/>
      <c r="BT39" s="623"/>
      <c r="BU39" s="623"/>
      <c r="BV39" s="623"/>
      <c r="BW39" s="623"/>
      <c r="BX39" s="624"/>
      <c r="CA39" s="140"/>
      <c r="CB39" s="137"/>
      <c r="CC39" s="137"/>
      <c r="CD39" s="137"/>
    </row>
    <row r="40" spans="1:108" s="2" customFormat="1" ht="23.1" customHeight="1" x14ac:dyDescent="0.25">
      <c r="A40" s="618"/>
      <c r="B40" s="618"/>
      <c r="C40" s="618"/>
      <c r="D40" s="596" t="s">
        <v>280</v>
      </c>
      <c r="E40" s="597"/>
      <c r="F40" s="597"/>
      <c r="G40" s="597"/>
      <c r="H40" s="597"/>
      <c r="I40" s="597"/>
      <c r="J40" s="597"/>
      <c r="K40" s="597"/>
      <c r="L40" s="597"/>
      <c r="M40" s="597"/>
      <c r="N40" s="597"/>
      <c r="O40" s="597"/>
      <c r="P40" s="597"/>
      <c r="Q40" s="597"/>
      <c r="R40" s="597"/>
      <c r="S40" s="597"/>
      <c r="T40" s="597"/>
      <c r="U40" s="597"/>
      <c r="V40" s="597"/>
      <c r="W40" s="597"/>
      <c r="X40" s="597"/>
      <c r="Y40" s="597"/>
      <c r="Z40" s="597"/>
      <c r="AA40" s="597"/>
      <c r="AB40" s="584" t="s">
        <v>282</v>
      </c>
      <c r="AC40" s="477"/>
      <c r="AD40" s="477"/>
      <c r="AE40" s="477"/>
      <c r="AF40" s="477" t="s">
        <v>34</v>
      </c>
      <c r="AG40" s="477"/>
      <c r="AH40" s="477"/>
      <c r="AI40" s="477"/>
      <c r="AJ40" s="499"/>
      <c r="AK40" s="500"/>
      <c r="AL40" s="500"/>
      <c r="AM40" s="500"/>
      <c r="AN40" s="500"/>
      <c r="AO40" s="500"/>
      <c r="AP40" s="501"/>
      <c r="AQ40" s="499"/>
      <c r="AR40" s="500"/>
      <c r="AS40" s="500"/>
      <c r="AT40" s="500"/>
      <c r="AU40" s="500"/>
      <c r="AV40" s="501"/>
      <c r="AW40" s="484"/>
      <c r="AX40" s="484"/>
      <c r="AY40" s="484"/>
      <c r="AZ40" s="484"/>
      <c r="BA40" s="484"/>
      <c r="BB40" s="484"/>
      <c r="BC40" s="484"/>
      <c r="BD40" s="484"/>
      <c r="BE40" s="484"/>
      <c r="BF40" s="484"/>
      <c r="BG40" s="484"/>
      <c r="BH40" s="484"/>
      <c r="BI40" s="484"/>
      <c r="BJ40" s="484"/>
      <c r="BK40" s="484"/>
      <c r="BL40" s="484"/>
      <c r="BM40" s="484"/>
      <c r="BN40" s="484"/>
      <c r="BO40" s="484"/>
      <c r="BP40" s="484"/>
      <c r="BQ40" s="484"/>
      <c r="BR40" s="485"/>
      <c r="BS40" s="485"/>
      <c r="BT40" s="485"/>
      <c r="BU40" s="485"/>
      <c r="BV40" s="485"/>
      <c r="BW40" s="485"/>
      <c r="BX40" s="486"/>
      <c r="CA40" s="140"/>
      <c r="CB40" s="137">
        <v>2025</v>
      </c>
      <c r="CC40" s="137">
        <v>2026</v>
      </c>
      <c r="CD40" s="137">
        <v>2027</v>
      </c>
    </row>
    <row r="41" spans="1:108" s="2" customFormat="1" ht="12.95" customHeight="1" x14ac:dyDescent="0.25">
      <c r="A41" s="477" t="s">
        <v>185</v>
      </c>
      <c r="B41" s="477"/>
      <c r="C41" s="477"/>
      <c r="D41" s="599" t="s">
        <v>189</v>
      </c>
      <c r="E41" s="600"/>
      <c r="F41" s="600"/>
      <c r="G41" s="600"/>
      <c r="H41" s="600"/>
      <c r="I41" s="600"/>
      <c r="J41" s="600"/>
      <c r="K41" s="600"/>
      <c r="L41" s="600"/>
      <c r="M41" s="600"/>
      <c r="N41" s="600"/>
      <c r="O41" s="600"/>
      <c r="P41" s="600"/>
      <c r="Q41" s="600"/>
      <c r="R41" s="600"/>
      <c r="S41" s="600"/>
      <c r="T41" s="600"/>
      <c r="U41" s="600"/>
      <c r="V41" s="600"/>
      <c r="W41" s="600"/>
      <c r="X41" s="600"/>
      <c r="Y41" s="600"/>
      <c r="Z41" s="600"/>
      <c r="AA41" s="601"/>
      <c r="AB41" s="584">
        <v>26452</v>
      </c>
      <c r="AC41" s="477"/>
      <c r="AD41" s="477"/>
      <c r="AE41" s="477"/>
      <c r="AF41" s="477" t="s">
        <v>34</v>
      </c>
      <c r="AG41" s="477"/>
      <c r="AH41" s="477"/>
      <c r="AI41" s="477"/>
      <c r="AJ41" s="499"/>
      <c r="AK41" s="500"/>
      <c r="AL41" s="500"/>
      <c r="AM41" s="500"/>
      <c r="AN41" s="500"/>
      <c r="AO41" s="500"/>
      <c r="AP41" s="501"/>
      <c r="AQ41" s="499"/>
      <c r="AR41" s="500"/>
      <c r="AS41" s="500"/>
      <c r="AT41" s="500"/>
      <c r="AU41" s="500"/>
      <c r="AV41" s="501"/>
      <c r="AW41" s="484"/>
      <c r="AX41" s="484"/>
      <c r="AY41" s="484"/>
      <c r="AZ41" s="484"/>
      <c r="BA41" s="484"/>
      <c r="BB41" s="484"/>
      <c r="BC41" s="484"/>
      <c r="BD41" s="484"/>
      <c r="BE41" s="484"/>
      <c r="BF41" s="484"/>
      <c r="BG41" s="484"/>
      <c r="BH41" s="484"/>
      <c r="BI41" s="484"/>
      <c r="BJ41" s="484"/>
      <c r="BK41" s="484"/>
      <c r="BL41" s="484"/>
      <c r="BM41" s="484"/>
      <c r="BN41" s="484"/>
      <c r="BO41" s="484"/>
      <c r="BP41" s="484"/>
      <c r="BQ41" s="484"/>
      <c r="BR41" s="485"/>
      <c r="BS41" s="485"/>
      <c r="BT41" s="485"/>
      <c r="BU41" s="485"/>
      <c r="BV41" s="485"/>
      <c r="BW41" s="485"/>
      <c r="BX41" s="486"/>
      <c r="CA41" s="140"/>
      <c r="CB41" s="137"/>
      <c r="CC41" s="137"/>
      <c r="CD41" s="137"/>
    </row>
    <row r="42" spans="1:108" s="2" customFormat="1" ht="45.95" customHeight="1" x14ac:dyDescent="0.25">
      <c r="A42" s="609" t="s">
        <v>186</v>
      </c>
      <c r="B42" s="609"/>
      <c r="C42" s="609"/>
      <c r="D42" s="625" t="s">
        <v>284</v>
      </c>
      <c r="E42" s="626"/>
      <c r="F42" s="626"/>
      <c r="G42" s="626"/>
      <c r="H42" s="626"/>
      <c r="I42" s="626"/>
      <c r="J42" s="626"/>
      <c r="K42" s="626"/>
      <c r="L42" s="626"/>
      <c r="M42" s="626"/>
      <c r="N42" s="626"/>
      <c r="O42" s="626"/>
      <c r="P42" s="626"/>
      <c r="Q42" s="626"/>
      <c r="R42" s="626"/>
      <c r="S42" s="626"/>
      <c r="T42" s="626"/>
      <c r="U42" s="626"/>
      <c r="V42" s="626"/>
      <c r="W42" s="626"/>
      <c r="X42" s="626"/>
      <c r="Y42" s="626"/>
      <c r="Z42" s="626"/>
      <c r="AA42" s="627"/>
      <c r="AB42" s="584">
        <v>26500</v>
      </c>
      <c r="AC42" s="477"/>
      <c r="AD42" s="477"/>
      <c r="AE42" s="477"/>
      <c r="AF42" s="477" t="s">
        <v>34</v>
      </c>
      <c r="AG42" s="477"/>
      <c r="AH42" s="477"/>
      <c r="AI42" s="477"/>
      <c r="AJ42" s="499"/>
      <c r="AK42" s="500"/>
      <c r="AL42" s="500"/>
      <c r="AM42" s="500"/>
      <c r="AN42" s="500"/>
      <c r="AO42" s="500"/>
      <c r="AP42" s="501"/>
      <c r="AQ42" s="499"/>
      <c r="AR42" s="500"/>
      <c r="AS42" s="500"/>
      <c r="AT42" s="500"/>
      <c r="AU42" s="500"/>
      <c r="AV42" s="501"/>
      <c r="AW42" s="484">
        <f>AW20+AW25+AW35+AW10</f>
        <v>3934359.17</v>
      </c>
      <c r="AX42" s="484"/>
      <c r="AY42" s="484"/>
      <c r="AZ42" s="484"/>
      <c r="BA42" s="484"/>
      <c r="BB42" s="484"/>
      <c r="BC42" s="484"/>
      <c r="BD42" s="484">
        <f>BD20+BD25+BD35+BD29</f>
        <v>415000</v>
      </c>
      <c r="BE42" s="484"/>
      <c r="BF42" s="484"/>
      <c r="BG42" s="484"/>
      <c r="BH42" s="484"/>
      <c r="BI42" s="484"/>
      <c r="BJ42" s="484"/>
      <c r="BK42" s="484">
        <f t="shared" ref="BK42" si="12">BK20+BK25+BK35</f>
        <v>0</v>
      </c>
      <c r="BL42" s="484"/>
      <c r="BM42" s="484"/>
      <c r="BN42" s="484"/>
      <c r="BO42" s="484"/>
      <c r="BP42" s="484"/>
      <c r="BQ42" s="484"/>
      <c r="BR42" s="485"/>
      <c r="BS42" s="485"/>
      <c r="BT42" s="485"/>
      <c r="BU42" s="485"/>
      <c r="BV42" s="485"/>
      <c r="BW42" s="485"/>
      <c r="BX42" s="486"/>
      <c r="CA42" s="140"/>
      <c r="CB42" s="138">
        <f>AW42-AW7</f>
        <v>-184451.62000000011</v>
      </c>
      <c r="CC42" s="138">
        <f>BD7-BD42</f>
        <v>0</v>
      </c>
      <c r="CD42" s="138">
        <f>BK7-BK42</f>
        <v>0</v>
      </c>
    </row>
    <row r="43" spans="1:108" s="2" customFormat="1" ht="12.95" customHeight="1" x14ac:dyDescent="0.25">
      <c r="A43" s="598"/>
      <c r="B43" s="598"/>
      <c r="C43" s="598"/>
      <c r="D43" s="634" t="s">
        <v>191</v>
      </c>
      <c r="E43" s="586"/>
      <c r="F43" s="586"/>
      <c r="G43" s="586"/>
      <c r="H43" s="586"/>
      <c r="I43" s="586"/>
      <c r="J43" s="586"/>
      <c r="K43" s="586"/>
      <c r="L43" s="586"/>
      <c r="M43" s="586"/>
      <c r="N43" s="586"/>
      <c r="O43" s="586"/>
      <c r="P43" s="586"/>
      <c r="Q43" s="586"/>
      <c r="R43" s="586"/>
      <c r="S43" s="586"/>
      <c r="T43" s="586"/>
      <c r="U43" s="586"/>
      <c r="V43" s="586"/>
      <c r="W43" s="586"/>
      <c r="X43" s="586"/>
      <c r="Y43" s="586"/>
      <c r="Z43" s="586"/>
      <c r="AA43" s="587"/>
      <c r="AB43" s="584">
        <v>26510</v>
      </c>
      <c r="AC43" s="477"/>
      <c r="AD43" s="477"/>
      <c r="AE43" s="477"/>
      <c r="AF43" s="477"/>
      <c r="AG43" s="477"/>
      <c r="AH43" s="477"/>
      <c r="AI43" s="477"/>
      <c r="AJ43" s="499"/>
      <c r="AK43" s="500"/>
      <c r="AL43" s="500"/>
      <c r="AM43" s="500"/>
      <c r="AN43" s="500"/>
      <c r="AO43" s="500"/>
      <c r="AP43" s="501"/>
      <c r="AQ43" s="499"/>
      <c r="AR43" s="500"/>
      <c r="AS43" s="500"/>
      <c r="AT43" s="500"/>
      <c r="AU43" s="500"/>
      <c r="AV43" s="501"/>
      <c r="AW43" s="484"/>
      <c r="AX43" s="484"/>
      <c r="AY43" s="484"/>
      <c r="AZ43" s="484"/>
      <c r="BA43" s="484"/>
      <c r="BB43" s="484"/>
      <c r="BC43" s="484"/>
      <c r="BD43" s="484"/>
      <c r="BE43" s="484"/>
      <c r="BF43" s="484"/>
      <c r="BG43" s="484"/>
      <c r="BH43" s="484"/>
      <c r="BI43" s="484"/>
      <c r="BJ43" s="484"/>
      <c r="BK43" s="484"/>
      <c r="BL43" s="484"/>
      <c r="BM43" s="484"/>
      <c r="BN43" s="484"/>
      <c r="BO43" s="484"/>
      <c r="BP43" s="484"/>
      <c r="BQ43" s="484"/>
      <c r="BR43" s="485"/>
      <c r="BS43" s="485"/>
      <c r="BT43" s="485"/>
      <c r="BU43" s="485"/>
      <c r="BV43" s="485"/>
      <c r="BW43" s="485"/>
      <c r="BX43" s="486"/>
      <c r="CA43" s="140"/>
      <c r="CB43" s="137"/>
      <c r="CC43" s="137"/>
      <c r="CD43" s="137"/>
    </row>
    <row r="44" spans="1:108" s="2" customFormat="1" ht="45.95" customHeight="1" x14ac:dyDescent="0.25">
      <c r="A44" s="598" t="s">
        <v>187</v>
      </c>
      <c r="B44" s="598"/>
      <c r="C44" s="598"/>
      <c r="D44" s="628" t="s">
        <v>192</v>
      </c>
      <c r="E44" s="629"/>
      <c r="F44" s="629"/>
      <c r="G44" s="629"/>
      <c r="H44" s="629"/>
      <c r="I44" s="629"/>
      <c r="J44" s="629"/>
      <c r="K44" s="629"/>
      <c r="L44" s="629"/>
      <c r="M44" s="629"/>
      <c r="N44" s="629"/>
      <c r="O44" s="629"/>
      <c r="P44" s="629"/>
      <c r="Q44" s="629"/>
      <c r="R44" s="629"/>
      <c r="S44" s="629"/>
      <c r="T44" s="629"/>
      <c r="U44" s="629"/>
      <c r="V44" s="629"/>
      <c r="W44" s="629"/>
      <c r="X44" s="629"/>
      <c r="Y44" s="629"/>
      <c r="Z44" s="629"/>
      <c r="AA44" s="630"/>
      <c r="AB44" s="584">
        <v>26600</v>
      </c>
      <c r="AC44" s="477"/>
      <c r="AD44" s="477"/>
      <c r="AE44" s="477"/>
      <c r="AF44" s="477" t="s">
        <v>34</v>
      </c>
      <c r="AG44" s="477"/>
      <c r="AH44" s="477"/>
      <c r="AI44" s="477"/>
      <c r="AJ44" s="499"/>
      <c r="AK44" s="500"/>
      <c r="AL44" s="500"/>
      <c r="AM44" s="500"/>
      <c r="AN44" s="500"/>
      <c r="AO44" s="500"/>
      <c r="AP44" s="501"/>
      <c r="AQ44" s="499"/>
      <c r="AR44" s="500"/>
      <c r="AS44" s="500"/>
      <c r="AT44" s="500"/>
      <c r="AU44" s="500"/>
      <c r="AV44" s="501"/>
      <c r="AW44" s="484"/>
      <c r="AX44" s="484"/>
      <c r="AY44" s="484"/>
      <c r="AZ44" s="484"/>
      <c r="BA44" s="484"/>
      <c r="BB44" s="484"/>
      <c r="BC44" s="484"/>
      <c r="BD44" s="484"/>
      <c r="BE44" s="484"/>
      <c r="BF44" s="484"/>
      <c r="BG44" s="484"/>
      <c r="BH44" s="484"/>
      <c r="BI44" s="484"/>
      <c r="BJ44" s="484"/>
      <c r="BK44" s="484"/>
      <c r="BL44" s="484"/>
      <c r="BM44" s="484"/>
      <c r="BN44" s="484"/>
      <c r="BO44" s="484"/>
      <c r="BP44" s="484"/>
      <c r="BQ44" s="484"/>
      <c r="BR44" s="485"/>
      <c r="BS44" s="485"/>
      <c r="BT44" s="485"/>
      <c r="BU44" s="485"/>
      <c r="BV44" s="485"/>
      <c r="BW44" s="485"/>
      <c r="BX44" s="486"/>
      <c r="CA44" s="140"/>
      <c r="CB44" s="137"/>
      <c r="CC44" s="137"/>
      <c r="CD44" s="137"/>
    </row>
    <row r="45" spans="1:108" s="2" customFormat="1" ht="12.95" customHeight="1" thickBot="1" x14ac:dyDescent="0.3">
      <c r="A45" s="477"/>
      <c r="B45" s="477"/>
      <c r="C45" s="477"/>
      <c r="D45" s="628" t="s">
        <v>191</v>
      </c>
      <c r="E45" s="629"/>
      <c r="F45" s="629"/>
      <c r="G45" s="629"/>
      <c r="H45" s="629"/>
      <c r="I45" s="629"/>
      <c r="J45" s="629"/>
      <c r="K45" s="629"/>
      <c r="L45" s="629"/>
      <c r="M45" s="629"/>
      <c r="N45" s="629"/>
      <c r="O45" s="629"/>
      <c r="P45" s="629"/>
      <c r="Q45" s="629"/>
      <c r="R45" s="629"/>
      <c r="S45" s="629"/>
      <c r="T45" s="629"/>
      <c r="U45" s="629"/>
      <c r="V45" s="629"/>
      <c r="W45" s="629"/>
      <c r="X45" s="629"/>
      <c r="Y45" s="629"/>
      <c r="Z45" s="629"/>
      <c r="AA45" s="630"/>
      <c r="AB45" s="635">
        <v>26610</v>
      </c>
      <c r="AC45" s="636"/>
      <c r="AD45" s="636"/>
      <c r="AE45" s="636"/>
      <c r="AF45" s="636"/>
      <c r="AG45" s="636"/>
      <c r="AH45" s="636"/>
      <c r="AI45" s="636"/>
      <c r="AJ45" s="651"/>
      <c r="AK45" s="652"/>
      <c r="AL45" s="652"/>
      <c r="AM45" s="652"/>
      <c r="AN45" s="652"/>
      <c r="AO45" s="652"/>
      <c r="AP45" s="653"/>
      <c r="AQ45" s="651"/>
      <c r="AR45" s="652"/>
      <c r="AS45" s="652"/>
      <c r="AT45" s="652"/>
      <c r="AU45" s="652"/>
      <c r="AV45" s="653"/>
      <c r="AW45" s="631"/>
      <c r="AX45" s="631"/>
      <c r="AY45" s="631"/>
      <c r="AZ45" s="631"/>
      <c r="BA45" s="631"/>
      <c r="BB45" s="631"/>
      <c r="BC45" s="631"/>
      <c r="BD45" s="631"/>
      <c r="BE45" s="631"/>
      <c r="BF45" s="631"/>
      <c r="BG45" s="631"/>
      <c r="BH45" s="631"/>
      <c r="BI45" s="631"/>
      <c r="BJ45" s="631"/>
      <c r="BK45" s="631"/>
      <c r="BL45" s="631"/>
      <c r="BM45" s="631"/>
      <c r="BN45" s="631"/>
      <c r="BO45" s="631"/>
      <c r="BP45" s="631"/>
      <c r="BQ45" s="631"/>
      <c r="BR45" s="632"/>
      <c r="BS45" s="632"/>
      <c r="BT45" s="632"/>
      <c r="BU45" s="632"/>
      <c r="BV45" s="632"/>
      <c r="BW45" s="632"/>
      <c r="BX45" s="633"/>
      <c r="CA45" s="140"/>
      <c r="CB45" s="137"/>
      <c r="CC45" s="137"/>
      <c r="CD45" s="137"/>
    </row>
    <row r="46" spans="1:108" ht="6.75" customHeight="1" x14ac:dyDescent="0.25">
      <c r="A46" s="184"/>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4"/>
      <c r="BS46" s="184"/>
      <c r="BT46" s="184"/>
      <c r="BU46" s="184"/>
      <c r="BV46" s="184"/>
      <c r="BW46" s="184"/>
      <c r="BX46" s="184"/>
    </row>
    <row r="47" spans="1:108" ht="12" customHeight="1" x14ac:dyDescent="0.25">
      <c r="A47" s="186" t="s">
        <v>196</v>
      </c>
      <c r="B47" s="186"/>
      <c r="C47" s="186"/>
      <c r="D47" s="186"/>
      <c r="E47" s="186"/>
      <c r="F47" s="186"/>
      <c r="G47" s="186"/>
      <c r="H47" s="186"/>
      <c r="I47" s="186"/>
      <c r="J47" s="186"/>
      <c r="K47" s="186"/>
      <c r="L47" s="186"/>
      <c r="M47" s="186"/>
      <c r="N47" s="186"/>
      <c r="O47" s="186"/>
      <c r="P47" s="186"/>
      <c r="Q47" s="186"/>
      <c r="R47" s="186"/>
      <c r="S47" s="186"/>
      <c r="T47" s="186"/>
      <c r="U47" s="186"/>
      <c r="V47" s="186"/>
      <c r="W47" s="637" t="s">
        <v>456</v>
      </c>
      <c r="X47" s="637"/>
      <c r="Y47" s="637"/>
      <c r="Z47" s="637"/>
      <c r="AA47" s="637"/>
      <c r="AB47" s="637"/>
      <c r="AC47" s="637"/>
      <c r="AD47" s="637"/>
      <c r="AE47" s="637"/>
      <c r="AF47" s="637"/>
      <c r="AG47" s="637"/>
      <c r="AH47" s="186"/>
      <c r="AI47" s="637"/>
      <c r="AJ47" s="637"/>
      <c r="AK47" s="637"/>
      <c r="AL47" s="637"/>
      <c r="AM47" s="637"/>
      <c r="AN47" s="637"/>
      <c r="AO47" s="637"/>
      <c r="AP47" s="637"/>
      <c r="AQ47" s="637"/>
      <c r="AR47" s="186"/>
      <c r="AS47" s="637" t="s">
        <v>455</v>
      </c>
      <c r="AT47" s="637"/>
      <c r="AU47" s="637"/>
      <c r="AV47" s="637"/>
      <c r="AW47" s="638"/>
      <c r="AX47" s="638"/>
      <c r="AY47" s="638"/>
      <c r="AZ47" s="638"/>
      <c r="BA47" s="638"/>
      <c r="BB47" s="638"/>
      <c r="BC47" s="638"/>
      <c r="BD47" s="638"/>
      <c r="BE47" s="638"/>
      <c r="BF47" s="638"/>
      <c r="BG47" s="638"/>
      <c r="BH47" s="638"/>
      <c r="BI47" s="638"/>
      <c r="BJ47" s="185"/>
      <c r="BK47" s="185"/>
      <c r="BL47" s="185"/>
      <c r="BM47" s="185"/>
      <c r="BN47" s="185"/>
      <c r="BO47" s="185"/>
      <c r="BP47" s="185"/>
      <c r="BQ47" s="185"/>
      <c r="BR47" s="184"/>
      <c r="BS47" s="184"/>
      <c r="BT47" s="184"/>
      <c r="BU47" s="184"/>
      <c r="BV47" s="184"/>
      <c r="BW47" s="184"/>
      <c r="BX47" s="184"/>
    </row>
    <row r="48" spans="1:108" ht="12" customHeight="1" x14ac:dyDescent="0.25">
      <c r="A48" s="640" t="s">
        <v>195</v>
      </c>
      <c r="B48" s="640"/>
      <c r="C48" s="640"/>
      <c r="D48" s="640"/>
      <c r="E48" s="640"/>
      <c r="F48" s="640"/>
      <c r="G48" s="640"/>
      <c r="H48" s="640"/>
      <c r="I48" s="640"/>
      <c r="J48" s="640"/>
      <c r="K48" s="640"/>
      <c r="L48" s="640"/>
      <c r="M48" s="640"/>
      <c r="N48" s="640"/>
      <c r="O48" s="640"/>
      <c r="P48" s="640"/>
      <c r="Q48" s="640"/>
      <c r="R48" s="640"/>
      <c r="S48" s="640"/>
      <c r="T48" s="640"/>
      <c r="U48" s="187"/>
      <c r="V48" s="187"/>
      <c r="W48" s="364"/>
      <c r="X48" s="364"/>
      <c r="Y48" s="364"/>
      <c r="Z48" s="364"/>
      <c r="AA48" s="364"/>
      <c r="AB48" s="364"/>
      <c r="AC48" s="364"/>
      <c r="AD48" s="364"/>
      <c r="AE48" s="364"/>
      <c r="AF48" s="364"/>
      <c r="AG48" s="364"/>
      <c r="AH48" s="184"/>
      <c r="AI48" s="364"/>
      <c r="AJ48" s="364"/>
      <c r="AK48" s="364"/>
      <c r="AL48" s="364"/>
      <c r="AM48" s="364"/>
      <c r="AN48" s="364"/>
      <c r="AO48" s="364"/>
      <c r="AP48" s="364"/>
      <c r="AQ48" s="364"/>
      <c r="AR48" s="188"/>
      <c r="AS48" s="364"/>
      <c r="AT48" s="364"/>
      <c r="AU48" s="364"/>
      <c r="AV48" s="364"/>
      <c r="AW48" s="639"/>
      <c r="AX48" s="639"/>
      <c r="AY48" s="639"/>
      <c r="AZ48" s="639"/>
      <c r="BA48" s="639"/>
      <c r="BB48" s="639"/>
      <c r="BC48" s="639"/>
      <c r="BD48" s="639"/>
      <c r="BE48" s="639"/>
      <c r="BF48" s="639"/>
      <c r="BG48" s="639"/>
      <c r="BH48" s="639"/>
      <c r="BI48" s="639"/>
      <c r="BJ48" s="185"/>
      <c r="BK48" s="185"/>
      <c r="BL48" s="185"/>
      <c r="BM48" s="185"/>
      <c r="BN48" s="185"/>
      <c r="BO48" s="185"/>
      <c r="BP48" s="185"/>
      <c r="BQ48" s="185"/>
      <c r="BR48" s="184"/>
      <c r="BS48" s="184"/>
      <c r="BT48" s="184"/>
      <c r="BU48" s="184"/>
      <c r="BV48" s="184"/>
      <c r="BW48" s="184"/>
      <c r="BX48" s="184"/>
    </row>
    <row r="49" spans="1:82" s="8" customFormat="1" ht="9.9499999999999993" customHeight="1" x14ac:dyDescent="0.25">
      <c r="A49" s="20"/>
      <c r="B49" s="20"/>
      <c r="C49" s="20"/>
      <c r="D49" s="20"/>
      <c r="E49" s="20"/>
      <c r="F49" s="20"/>
      <c r="G49" s="20"/>
      <c r="H49" s="20"/>
      <c r="I49" s="20"/>
      <c r="J49" s="20"/>
      <c r="K49" s="20"/>
      <c r="L49" s="20"/>
      <c r="M49" s="20"/>
      <c r="N49" s="20"/>
      <c r="O49" s="20"/>
      <c r="P49" s="20"/>
      <c r="Q49" s="20"/>
      <c r="R49" s="20"/>
      <c r="S49" s="20"/>
      <c r="T49" s="20"/>
      <c r="U49" s="20"/>
      <c r="V49" s="20"/>
      <c r="W49" s="654" t="s">
        <v>193</v>
      </c>
      <c r="X49" s="654"/>
      <c r="Y49" s="654"/>
      <c r="Z49" s="654"/>
      <c r="AA49" s="654"/>
      <c r="AB49" s="654"/>
      <c r="AC49" s="654"/>
      <c r="AD49" s="654"/>
      <c r="AE49" s="654"/>
      <c r="AF49" s="654"/>
      <c r="AG49" s="654"/>
      <c r="AH49" s="20"/>
      <c r="AI49" s="654" t="s">
        <v>56</v>
      </c>
      <c r="AJ49" s="654"/>
      <c r="AK49" s="654"/>
      <c r="AL49" s="654"/>
      <c r="AM49" s="654"/>
      <c r="AN49" s="654"/>
      <c r="AO49" s="654"/>
      <c r="AP49" s="654"/>
      <c r="AQ49" s="654"/>
      <c r="AR49" s="175"/>
      <c r="AS49" s="654" t="s">
        <v>57</v>
      </c>
      <c r="AT49" s="654"/>
      <c r="AU49" s="654"/>
      <c r="AV49" s="654"/>
      <c r="AW49" s="655"/>
      <c r="AX49" s="655"/>
      <c r="AY49" s="655"/>
      <c r="AZ49" s="655"/>
      <c r="BA49" s="655"/>
      <c r="BB49" s="655"/>
      <c r="BC49" s="655"/>
      <c r="BD49" s="655"/>
      <c r="BE49" s="655"/>
      <c r="BF49" s="655"/>
      <c r="BG49" s="655"/>
      <c r="BH49" s="655"/>
      <c r="BI49" s="655"/>
      <c r="BJ49" s="21"/>
      <c r="BK49" s="21"/>
      <c r="BL49" s="21"/>
      <c r="BM49" s="21"/>
      <c r="BN49" s="21"/>
      <c r="BO49" s="21"/>
      <c r="BP49" s="21"/>
      <c r="BQ49" s="21"/>
      <c r="BR49" s="20"/>
      <c r="BS49" s="20"/>
      <c r="BT49" s="20"/>
      <c r="BU49" s="20"/>
      <c r="BV49" s="20"/>
      <c r="BW49" s="20"/>
      <c r="BX49" s="20"/>
      <c r="CA49" s="140"/>
      <c r="CB49" s="189"/>
      <c r="CC49" s="189"/>
      <c r="CD49" s="189"/>
    </row>
    <row r="50" spans="1:82" ht="3" customHeight="1" x14ac:dyDescent="0.25">
      <c r="A50" s="184"/>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5"/>
      <c r="AX50" s="185"/>
      <c r="AY50" s="185"/>
      <c r="AZ50" s="185"/>
      <c r="BA50" s="185"/>
      <c r="BB50" s="185"/>
      <c r="BC50" s="185"/>
      <c r="BD50" s="185"/>
      <c r="BE50" s="185"/>
      <c r="BF50" s="185"/>
      <c r="BG50" s="185"/>
      <c r="BH50" s="185"/>
      <c r="BI50" s="185"/>
      <c r="BJ50" s="185"/>
      <c r="BK50" s="185"/>
      <c r="BL50" s="185"/>
      <c r="BM50" s="185"/>
      <c r="BN50" s="185"/>
      <c r="BO50" s="185"/>
      <c r="BP50" s="185"/>
      <c r="BQ50" s="185"/>
      <c r="BR50" s="184"/>
      <c r="BS50" s="184"/>
      <c r="BT50" s="184"/>
      <c r="BU50" s="184"/>
      <c r="BV50" s="184"/>
      <c r="BW50" s="184"/>
      <c r="BX50" s="184"/>
    </row>
    <row r="51" spans="1:82" ht="15" customHeight="1" x14ac:dyDescent="0.25">
      <c r="A51" s="168" t="s">
        <v>194</v>
      </c>
      <c r="B51" s="168"/>
      <c r="C51" s="168"/>
      <c r="D51" s="168"/>
      <c r="E51" s="168"/>
      <c r="F51" s="168"/>
      <c r="G51" s="168"/>
      <c r="H51" s="168"/>
      <c r="I51" s="168"/>
      <c r="J51" s="168"/>
      <c r="K51" s="168"/>
      <c r="L51" s="656" t="s">
        <v>474</v>
      </c>
      <c r="M51" s="656"/>
      <c r="N51" s="656"/>
      <c r="O51" s="656"/>
      <c r="P51" s="656"/>
      <c r="Q51" s="656"/>
      <c r="R51" s="656"/>
      <c r="S51" s="656"/>
      <c r="T51" s="656"/>
      <c r="U51" s="656"/>
      <c r="V51" s="656"/>
      <c r="W51" s="169"/>
      <c r="X51" s="656" t="s">
        <v>475</v>
      </c>
      <c r="Y51" s="656"/>
      <c r="Z51" s="656"/>
      <c r="AA51" s="656"/>
      <c r="AB51" s="656"/>
      <c r="AC51" s="656"/>
      <c r="AD51" s="656"/>
      <c r="AE51" s="656"/>
      <c r="AF51" s="656"/>
      <c r="AG51" s="656"/>
      <c r="AH51" s="656"/>
      <c r="AI51" s="656"/>
      <c r="AJ51" s="656"/>
      <c r="AK51" s="656"/>
      <c r="AL51" s="656"/>
      <c r="AM51" s="656"/>
      <c r="AN51" s="656"/>
      <c r="AO51" s="170"/>
      <c r="AP51" s="656" t="s">
        <v>313</v>
      </c>
      <c r="AQ51" s="656"/>
      <c r="AR51" s="656"/>
      <c r="AS51" s="656"/>
      <c r="AT51" s="656"/>
      <c r="AU51" s="656"/>
      <c r="AV51" s="656"/>
      <c r="AW51" s="657"/>
      <c r="AX51" s="657"/>
      <c r="AY51" s="185"/>
      <c r="AZ51" s="185"/>
      <c r="BA51" s="185"/>
      <c r="BB51" s="185"/>
      <c r="BC51" s="185"/>
      <c r="BD51" s="185"/>
      <c r="BE51" s="185"/>
      <c r="BF51" s="185"/>
      <c r="BG51" s="185"/>
      <c r="BH51" s="185"/>
      <c r="BI51" s="185"/>
      <c r="BJ51" s="190"/>
      <c r="BK51" s="190"/>
      <c r="BL51" s="190"/>
      <c r="BM51" s="190"/>
      <c r="BN51" s="190"/>
      <c r="BO51" s="190"/>
      <c r="BP51" s="190"/>
      <c r="BQ51" s="190"/>
      <c r="BR51" s="3"/>
      <c r="BS51" s="3"/>
      <c r="BT51" s="3"/>
      <c r="BU51" s="3"/>
      <c r="BV51" s="3"/>
      <c r="BW51" s="3"/>
      <c r="BX51" s="3"/>
    </row>
    <row r="52" spans="1:82" s="8" customFormat="1" ht="9.9499999999999993" customHeight="1" x14ac:dyDescent="0.25">
      <c r="A52" s="171"/>
      <c r="B52" s="171"/>
      <c r="C52" s="171"/>
      <c r="D52" s="172"/>
      <c r="E52" s="172"/>
      <c r="F52" s="172"/>
      <c r="G52" s="172"/>
      <c r="H52" s="172"/>
      <c r="I52" s="172"/>
      <c r="J52" s="172"/>
      <c r="K52" s="172"/>
      <c r="L52" s="654" t="s">
        <v>193</v>
      </c>
      <c r="M52" s="654"/>
      <c r="N52" s="654"/>
      <c r="O52" s="654"/>
      <c r="P52" s="654"/>
      <c r="Q52" s="654"/>
      <c r="R52" s="654"/>
      <c r="S52" s="654"/>
      <c r="T52" s="654"/>
      <c r="U52" s="654"/>
      <c r="V52" s="654"/>
      <c r="W52" s="20"/>
      <c r="X52" s="654" t="s">
        <v>197</v>
      </c>
      <c r="Y52" s="654"/>
      <c r="Z52" s="654"/>
      <c r="AA52" s="654"/>
      <c r="AB52" s="654"/>
      <c r="AC52" s="654"/>
      <c r="AD52" s="654"/>
      <c r="AE52" s="654"/>
      <c r="AF52" s="654"/>
      <c r="AG52" s="654"/>
      <c r="AH52" s="654"/>
      <c r="AI52" s="654"/>
      <c r="AJ52" s="654"/>
      <c r="AK52" s="654"/>
      <c r="AL52" s="654"/>
      <c r="AM52" s="654"/>
      <c r="AN52" s="654"/>
      <c r="AO52" s="20"/>
      <c r="AP52" s="654" t="s">
        <v>198</v>
      </c>
      <c r="AQ52" s="654"/>
      <c r="AR52" s="654"/>
      <c r="AS52" s="654"/>
      <c r="AT52" s="654"/>
      <c r="AU52" s="654"/>
      <c r="AV52" s="654"/>
      <c r="AW52" s="655"/>
      <c r="AX52" s="655"/>
      <c r="AY52" s="21"/>
      <c r="AZ52" s="21"/>
      <c r="BA52" s="21"/>
      <c r="BB52" s="21"/>
      <c r="BC52" s="21"/>
      <c r="BD52" s="21"/>
      <c r="BE52" s="21"/>
      <c r="BF52" s="21"/>
      <c r="BG52" s="21"/>
      <c r="BH52" s="21"/>
      <c r="BI52" s="21"/>
      <c r="BJ52" s="191"/>
      <c r="BK52" s="191"/>
      <c r="BL52" s="191"/>
      <c r="BM52" s="191"/>
      <c r="BN52" s="191"/>
      <c r="BO52" s="191"/>
      <c r="BP52" s="191"/>
      <c r="BQ52" s="191"/>
      <c r="CA52" s="140"/>
      <c r="CB52" s="189"/>
      <c r="CC52" s="189"/>
      <c r="CD52" s="189"/>
    </row>
    <row r="53" spans="1:82" ht="3" customHeight="1" x14ac:dyDescent="0.25">
      <c r="A53" s="184"/>
      <c r="B53" s="184"/>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84"/>
      <c r="AK53" s="184"/>
      <c r="AL53" s="184"/>
      <c r="AM53" s="184"/>
      <c r="AN53" s="184"/>
      <c r="AO53" s="184"/>
      <c r="AP53" s="184"/>
      <c r="AQ53" s="184"/>
      <c r="AR53" s="184"/>
      <c r="AS53" s="184"/>
      <c r="AT53" s="184"/>
      <c r="AU53" s="184"/>
      <c r="AV53" s="184"/>
      <c r="AW53" s="185"/>
      <c r="AX53" s="185"/>
      <c r="AY53" s="185"/>
      <c r="AZ53" s="185"/>
      <c r="BA53" s="185"/>
      <c r="BB53" s="185"/>
      <c r="BC53" s="185"/>
      <c r="BD53" s="185"/>
      <c r="BE53" s="185"/>
      <c r="BF53" s="185"/>
      <c r="BG53" s="185"/>
      <c r="BH53" s="185"/>
      <c r="BI53" s="185"/>
      <c r="BJ53" s="190"/>
      <c r="BK53" s="190"/>
      <c r="BL53" s="190"/>
      <c r="BM53" s="190"/>
      <c r="BN53" s="190"/>
      <c r="BO53" s="190"/>
      <c r="BP53" s="190"/>
      <c r="BQ53" s="190"/>
      <c r="BR53" s="3"/>
      <c r="BS53" s="3"/>
      <c r="BT53" s="3"/>
      <c r="BU53" s="3"/>
      <c r="BV53" s="3"/>
      <c r="BW53" s="3"/>
      <c r="BX53" s="3"/>
    </row>
    <row r="54" spans="1:82" ht="12.95" customHeight="1" x14ac:dyDescent="0.25">
      <c r="A54" s="184" t="s">
        <v>58</v>
      </c>
      <c r="B54" s="363" t="s">
        <v>536</v>
      </c>
      <c r="C54" s="363"/>
      <c r="D54" s="184" t="s">
        <v>58</v>
      </c>
      <c r="E54" s="363" t="s">
        <v>535</v>
      </c>
      <c r="F54" s="363"/>
      <c r="G54" s="363"/>
      <c r="H54" s="363"/>
      <c r="I54" s="363"/>
      <c r="J54" s="363"/>
      <c r="K54" s="363"/>
      <c r="L54" s="363"/>
      <c r="M54" s="663">
        <v>20</v>
      </c>
      <c r="N54" s="663"/>
      <c r="O54" s="363" t="s">
        <v>290</v>
      </c>
      <c r="P54" s="363"/>
      <c r="Q54" s="184" t="s">
        <v>59</v>
      </c>
      <c r="R54" s="184"/>
      <c r="S54" s="184"/>
      <c r="T54" s="184"/>
      <c r="U54" s="184"/>
      <c r="V54" s="184"/>
      <c r="W54" s="184"/>
      <c r="X54" s="184"/>
      <c r="Y54" s="184"/>
      <c r="Z54" s="184"/>
      <c r="AA54" s="184"/>
      <c r="AB54" s="184"/>
      <c r="AC54" s="184"/>
      <c r="AD54" s="184"/>
      <c r="AE54" s="184"/>
      <c r="AF54" s="184"/>
      <c r="AG54" s="184"/>
      <c r="AH54" s="184"/>
      <c r="AI54" s="184"/>
      <c r="AJ54" s="184"/>
      <c r="AK54" s="184"/>
      <c r="AL54" s="184"/>
      <c r="AM54" s="184"/>
      <c r="AN54" s="184"/>
      <c r="AO54" s="184"/>
      <c r="AP54" s="184"/>
      <c r="AQ54" s="184"/>
      <c r="AR54" s="184"/>
      <c r="AS54" s="184"/>
      <c r="AT54" s="184"/>
      <c r="AU54" s="184"/>
      <c r="AV54" s="184"/>
      <c r="AW54" s="185"/>
      <c r="AX54" s="185"/>
      <c r="AY54" s="185"/>
      <c r="AZ54" s="185"/>
      <c r="BA54" s="185"/>
      <c r="BB54" s="185"/>
      <c r="BC54" s="185"/>
      <c r="BD54" s="185"/>
      <c r="BE54" s="185"/>
      <c r="BF54" s="185"/>
      <c r="BG54" s="185"/>
      <c r="BH54" s="185"/>
      <c r="BI54" s="185"/>
      <c r="BJ54" s="190"/>
      <c r="BK54" s="190"/>
      <c r="BL54" s="190"/>
      <c r="BM54" s="190"/>
      <c r="BN54" s="190"/>
      <c r="BO54" s="190"/>
      <c r="BP54" s="190"/>
      <c r="BQ54" s="190"/>
      <c r="BR54" s="3"/>
      <c r="BS54" s="3"/>
      <c r="BT54" s="3"/>
      <c r="BU54" s="3"/>
      <c r="BV54" s="3"/>
      <c r="BW54" s="3"/>
      <c r="BX54" s="3"/>
    </row>
    <row r="55" spans="1:82" ht="7.5" customHeight="1" thickBot="1" x14ac:dyDescent="0.3">
      <c r="A55" s="184"/>
      <c r="B55" s="184"/>
      <c r="C55" s="184"/>
      <c r="D55" s="184"/>
      <c r="E55" s="184"/>
      <c r="F55" s="184"/>
      <c r="G55" s="184"/>
      <c r="H55" s="184"/>
      <c r="I55" s="184"/>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84"/>
      <c r="AK55" s="184"/>
      <c r="AL55" s="184"/>
      <c r="AM55" s="184"/>
      <c r="AN55" s="184"/>
      <c r="AO55" s="184"/>
      <c r="AP55" s="184"/>
      <c r="AQ55" s="184"/>
      <c r="AR55" s="184"/>
      <c r="AS55" s="184"/>
      <c r="AT55" s="184"/>
      <c r="AU55" s="184"/>
      <c r="AV55" s="184"/>
      <c r="AW55" s="185"/>
      <c r="AX55" s="185"/>
      <c r="AY55" s="185"/>
      <c r="AZ55" s="185"/>
      <c r="BA55" s="185"/>
      <c r="BB55" s="185"/>
      <c r="BC55" s="185"/>
      <c r="BD55" s="185"/>
      <c r="BE55" s="185"/>
      <c r="BF55" s="185"/>
      <c r="BG55" s="185"/>
      <c r="BH55" s="185"/>
      <c r="BI55" s="185"/>
      <c r="BJ55" s="190"/>
      <c r="BK55" s="190"/>
      <c r="BL55" s="190"/>
      <c r="BM55" s="190"/>
      <c r="BN55" s="190"/>
      <c r="BO55" s="190"/>
      <c r="BP55" s="190"/>
      <c r="BQ55" s="190"/>
      <c r="BR55" s="3"/>
      <c r="BS55" s="3"/>
      <c r="BT55" s="3"/>
      <c r="BU55" s="3"/>
      <c r="BV55" s="3"/>
      <c r="BW55" s="3"/>
      <c r="BX55" s="3"/>
    </row>
    <row r="56" spans="1:82" ht="15.95" customHeight="1" x14ac:dyDescent="0.25">
      <c r="A56" s="173" t="s">
        <v>199</v>
      </c>
      <c r="B56" s="192"/>
      <c r="C56" s="192"/>
      <c r="D56" s="192"/>
      <c r="E56" s="192"/>
      <c r="F56" s="192"/>
      <c r="G56" s="192"/>
      <c r="H56" s="192"/>
      <c r="I56" s="192"/>
      <c r="J56" s="192"/>
      <c r="K56" s="192"/>
      <c r="L56" s="192"/>
      <c r="M56" s="192"/>
      <c r="N56" s="192"/>
      <c r="O56" s="192"/>
      <c r="P56" s="192"/>
      <c r="Q56" s="192"/>
      <c r="R56" s="192"/>
      <c r="S56" s="192"/>
      <c r="T56" s="192"/>
      <c r="U56" s="192"/>
      <c r="V56" s="192"/>
      <c r="W56" s="192"/>
      <c r="X56" s="192"/>
      <c r="Y56" s="192"/>
      <c r="Z56" s="192"/>
      <c r="AA56" s="192"/>
      <c r="AB56" s="192"/>
      <c r="AC56" s="192"/>
      <c r="AD56" s="192"/>
      <c r="AE56" s="192"/>
      <c r="AF56" s="192"/>
      <c r="AG56" s="192"/>
      <c r="AH56" s="192"/>
      <c r="AI56" s="192"/>
      <c r="AJ56" s="192"/>
      <c r="AK56" s="192"/>
      <c r="AL56" s="192"/>
      <c r="AM56" s="192"/>
      <c r="AN56" s="192"/>
      <c r="AO56" s="192"/>
      <c r="AP56" s="192"/>
      <c r="AQ56" s="192"/>
      <c r="AR56" s="192"/>
      <c r="AS56" s="192"/>
      <c r="AT56" s="192"/>
      <c r="AU56" s="192"/>
      <c r="AV56" s="193"/>
      <c r="AW56" s="185"/>
      <c r="AX56" s="185"/>
      <c r="AY56" s="185"/>
      <c r="AZ56" s="185"/>
      <c r="BA56" s="185"/>
      <c r="BB56" s="185"/>
      <c r="BC56" s="185"/>
      <c r="BD56" s="185"/>
      <c r="BE56" s="185"/>
      <c r="BF56" s="185"/>
      <c r="BG56" s="185"/>
      <c r="BH56" s="185"/>
      <c r="BI56" s="185"/>
      <c r="BJ56" s="190"/>
      <c r="BK56" s="190"/>
      <c r="BL56" s="190"/>
      <c r="BM56" s="190"/>
      <c r="BN56" s="190"/>
      <c r="BO56" s="190"/>
      <c r="BP56" s="190"/>
      <c r="BQ56" s="190"/>
      <c r="BR56" s="3"/>
      <c r="BS56" s="3"/>
      <c r="BT56" s="3"/>
      <c r="BU56" s="3"/>
      <c r="BV56" s="3"/>
      <c r="BW56" s="3"/>
      <c r="BX56" s="3"/>
    </row>
    <row r="57" spans="1:82" ht="15" customHeight="1" x14ac:dyDescent="0.25">
      <c r="A57" s="641" t="s">
        <v>314</v>
      </c>
      <c r="B57" s="364"/>
      <c r="C57" s="364"/>
      <c r="D57" s="364"/>
      <c r="E57" s="364"/>
      <c r="F57" s="364"/>
      <c r="G57" s="364"/>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642"/>
      <c r="AW57" s="185"/>
      <c r="AX57" s="185"/>
      <c r="AY57" s="185"/>
      <c r="AZ57" s="185"/>
      <c r="BA57" s="185"/>
      <c r="BB57" s="185"/>
      <c r="BC57" s="185"/>
      <c r="BD57" s="185"/>
      <c r="BE57" s="185"/>
      <c r="BF57" s="185"/>
      <c r="BG57" s="185"/>
      <c r="BH57" s="185"/>
      <c r="BI57" s="185"/>
      <c r="BJ57" s="190"/>
      <c r="BK57" s="190"/>
      <c r="BL57" s="190"/>
      <c r="BM57" s="190"/>
      <c r="BN57" s="190"/>
      <c r="BO57" s="190"/>
      <c r="BP57" s="190"/>
      <c r="BQ57" s="190"/>
      <c r="BR57" s="3"/>
      <c r="BS57" s="3"/>
      <c r="BT57" s="3"/>
      <c r="BU57" s="3"/>
      <c r="BV57" s="3"/>
      <c r="BW57" s="3"/>
      <c r="BX57" s="3"/>
    </row>
    <row r="58" spans="1:82" s="8" customFormat="1" ht="9.9499999999999993" customHeight="1" x14ac:dyDescent="0.25">
      <c r="A58" s="643" t="s">
        <v>200</v>
      </c>
      <c r="B58" s="644"/>
      <c r="C58" s="644"/>
      <c r="D58" s="644"/>
      <c r="E58" s="644"/>
      <c r="F58" s="644"/>
      <c r="G58" s="644"/>
      <c r="H58" s="644"/>
      <c r="I58" s="644"/>
      <c r="J58" s="644"/>
      <c r="K58" s="644"/>
      <c r="L58" s="644"/>
      <c r="M58" s="644"/>
      <c r="N58" s="644"/>
      <c r="O58" s="644"/>
      <c r="P58" s="644"/>
      <c r="Q58" s="644"/>
      <c r="R58" s="644"/>
      <c r="S58" s="644"/>
      <c r="T58" s="644"/>
      <c r="U58" s="644"/>
      <c r="V58" s="644"/>
      <c r="W58" s="644"/>
      <c r="X58" s="644"/>
      <c r="Y58" s="644"/>
      <c r="Z58" s="644"/>
      <c r="AA58" s="644"/>
      <c r="AB58" s="644"/>
      <c r="AC58" s="644"/>
      <c r="AD58" s="644"/>
      <c r="AE58" s="644"/>
      <c r="AF58" s="644"/>
      <c r="AG58" s="644"/>
      <c r="AH58" s="644"/>
      <c r="AI58" s="644"/>
      <c r="AJ58" s="644"/>
      <c r="AK58" s="644"/>
      <c r="AL58" s="644"/>
      <c r="AM58" s="644"/>
      <c r="AN58" s="644"/>
      <c r="AO58" s="644"/>
      <c r="AP58" s="644"/>
      <c r="AQ58" s="644"/>
      <c r="AR58" s="644"/>
      <c r="AS58" s="644"/>
      <c r="AT58" s="644"/>
      <c r="AU58" s="644"/>
      <c r="AV58" s="645"/>
      <c r="AW58" s="21"/>
      <c r="AX58" s="21"/>
      <c r="AY58" s="21"/>
      <c r="AZ58" s="21"/>
      <c r="BA58" s="21"/>
      <c r="BB58" s="21"/>
      <c r="BC58" s="21"/>
      <c r="BD58" s="21"/>
      <c r="BE58" s="21"/>
      <c r="BF58" s="21"/>
      <c r="BG58" s="21"/>
      <c r="BH58" s="21"/>
      <c r="BI58" s="21"/>
      <c r="BJ58" s="191"/>
      <c r="BK58" s="191"/>
      <c r="BL58" s="191"/>
      <c r="BM58" s="191"/>
      <c r="BN58" s="191"/>
      <c r="BO58" s="191"/>
      <c r="BP58" s="191"/>
      <c r="BQ58" s="194"/>
      <c r="BR58" s="9"/>
      <c r="BS58" s="9"/>
      <c r="BT58" s="9"/>
      <c r="BU58" s="9"/>
      <c r="BV58" s="9"/>
      <c r="BW58" s="9"/>
      <c r="BX58" s="9"/>
      <c r="BY58" s="9"/>
      <c r="CA58" s="140"/>
      <c r="CB58" s="189"/>
      <c r="CC58" s="189"/>
      <c r="CD58" s="189"/>
    </row>
    <row r="59" spans="1:82" ht="15" customHeight="1" x14ac:dyDescent="0.25">
      <c r="A59" s="646"/>
      <c r="B59" s="647"/>
      <c r="C59" s="647"/>
      <c r="D59" s="647"/>
      <c r="E59" s="647"/>
      <c r="F59" s="647"/>
      <c r="G59" s="647"/>
      <c r="H59" s="647"/>
      <c r="I59" s="647"/>
      <c r="J59" s="647"/>
      <c r="K59" s="647"/>
      <c r="L59" s="647"/>
      <c r="M59" s="647"/>
      <c r="N59" s="647"/>
      <c r="O59" s="647"/>
      <c r="P59" s="647"/>
      <c r="Q59" s="647"/>
      <c r="R59" s="195"/>
      <c r="S59" s="195"/>
      <c r="T59" s="195"/>
      <c r="U59" s="195"/>
      <c r="V59" s="195"/>
      <c r="W59" s="648" t="s">
        <v>315</v>
      </c>
      <c r="X59" s="649"/>
      <c r="Y59" s="649"/>
      <c r="Z59" s="649"/>
      <c r="AA59" s="649"/>
      <c r="AB59" s="649"/>
      <c r="AC59" s="649"/>
      <c r="AD59" s="649"/>
      <c r="AE59" s="649"/>
      <c r="AF59" s="649"/>
      <c r="AG59" s="649"/>
      <c r="AH59" s="649"/>
      <c r="AI59" s="649"/>
      <c r="AJ59" s="649"/>
      <c r="AK59" s="649"/>
      <c r="AL59" s="649"/>
      <c r="AM59" s="649"/>
      <c r="AN59" s="649"/>
      <c r="AO59" s="649"/>
      <c r="AP59" s="649"/>
      <c r="AQ59" s="649"/>
      <c r="AR59" s="649"/>
      <c r="AS59" s="649"/>
      <c r="AT59" s="649"/>
      <c r="AU59" s="649"/>
      <c r="AV59" s="650"/>
      <c r="AW59" s="174"/>
      <c r="AX59" s="174"/>
      <c r="AY59" s="174"/>
      <c r="AZ59" s="174"/>
      <c r="BA59" s="174"/>
      <c r="BB59" s="174"/>
      <c r="BC59" s="174"/>
      <c r="BD59" s="174"/>
      <c r="BE59" s="174"/>
      <c r="BF59" s="174"/>
      <c r="BG59" s="174"/>
      <c r="BH59" s="174"/>
      <c r="BI59" s="174"/>
      <c r="BJ59" s="196"/>
      <c r="BK59" s="196"/>
      <c r="BL59" s="196"/>
      <c r="BM59" s="196"/>
      <c r="BN59" s="196"/>
      <c r="BO59" s="196"/>
      <c r="BP59" s="196"/>
      <c r="BQ59" s="196"/>
      <c r="BR59" s="197"/>
      <c r="BS59" s="198"/>
      <c r="BT59" s="198"/>
      <c r="BU59" s="198"/>
      <c r="BV59" s="198"/>
      <c r="BW59" s="198"/>
      <c r="BX59" s="198"/>
      <c r="BY59" s="1"/>
    </row>
    <row r="60" spans="1:82" s="8" customFormat="1" ht="9.9499999999999993" customHeight="1" x14ac:dyDescent="0.25">
      <c r="A60" s="658" t="s">
        <v>56</v>
      </c>
      <c r="B60" s="659"/>
      <c r="C60" s="659"/>
      <c r="D60" s="659"/>
      <c r="E60" s="659"/>
      <c r="F60" s="659"/>
      <c r="G60" s="659"/>
      <c r="H60" s="659"/>
      <c r="I60" s="659"/>
      <c r="J60" s="659"/>
      <c r="K60" s="659"/>
      <c r="L60" s="659"/>
      <c r="M60" s="659"/>
      <c r="N60" s="659"/>
      <c r="O60" s="659"/>
      <c r="P60" s="659"/>
      <c r="Q60" s="659"/>
      <c r="R60" s="171"/>
      <c r="S60" s="171"/>
      <c r="T60" s="171"/>
      <c r="U60" s="171"/>
      <c r="V60" s="171"/>
      <c r="W60" s="660" t="s">
        <v>57</v>
      </c>
      <c r="X60" s="661"/>
      <c r="Y60" s="661"/>
      <c r="Z60" s="661"/>
      <c r="AA60" s="661"/>
      <c r="AB60" s="661"/>
      <c r="AC60" s="661"/>
      <c r="AD60" s="661"/>
      <c r="AE60" s="661"/>
      <c r="AF60" s="661"/>
      <c r="AG60" s="661"/>
      <c r="AH60" s="661"/>
      <c r="AI60" s="661"/>
      <c r="AJ60" s="661"/>
      <c r="AK60" s="661"/>
      <c r="AL60" s="661"/>
      <c r="AM60" s="661"/>
      <c r="AN60" s="661"/>
      <c r="AO60" s="661"/>
      <c r="AP60" s="661"/>
      <c r="AQ60" s="661"/>
      <c r="AR60" s="661"/>
      <c r="AS60" s="661"/>
      <c r="AT60" s="661"/>
      <c r="AU60" s="661"/>
      <c r="AV60" s="662"/>
      <c r="AW60" s="176"/>
      <c r="AX60" s="176"/>
      <c r="AY60" s="176"/>
      <c r="AZ60" s="176"/>
      <c r="BA60" s="176"/>
      <c r="BB60" s="176"/>
      <c r="BC60" s="176"/>
      <c r="BD60" s="176"/>
      <c r="BE60" s="176"/>
      <c r="BF60" s="176"/>
      <c r="BG60" s="176"/>
      <c r="BH60" s="176"/>
      <c r="BI60" s="176"/>
      <c r="BJ60" s="199"/>
      <c r="BK60" s="199"/>
      <c r="BL60" s="199"/>
      <c r="BM60" s="199"/>
      <c r="BN60" s="199"/>
      <c r="BO60" s="199"/>
      <c r="BP60" s="199"/>
      <c r="BQ60" s="199"/>
      <c r="BR60" s="200"/>
      <c r="BS60" s="9"/>
      <c r="BT60" s="9"/>
      <c r="BU60" s="9"/>
      <c r="BV60" s="9"/>
      <c r="BW60" s="9"/>
      <c r="BX60" s="9"/>
      <c r="BY60" s="9"/>
      <c r="CA60" s="140"/>
      <c r="CB60" s="189"/>
      <c r="CC60" s="189"/>
      <c r="CD60" s="189"/>
    </row>
    <row r="61" spans="1:82" ht="12.95" customHeight="1" x14ac:dyDescent="0.25">
      <c r="A61" s="201" t="s">
        <v>58</v>
      </c>
      <c r="B61" s="363" t="s">
        <v>536</v>
      </c>
      <c r="C61" s="363"/>
      <c r="D61" s="195" t="s">
        <v>58</v>
      </c>
      <c r="E61" s="364" t="s">
        <v>535</v>
      </c>
      <c r="F61" s="364"/>
      <c r="G61" s="364"/>
      <c r="H61" s="364"/>
      <c r="I61" s="364"/>
      <c r="J61" s="364"/>
      <c r="K61" s="364"/>
      <c r="L61" s="364"/>
      <c r="M61" s="675">
        <v>20</v>
      </c>
      <c r="N61" s="675"/>
      <c r="O61" s="363" t="s">
        <v>290</v>
      </c>
      <c r="P61" s="363"/>
      <c r="Q61" s="195" t="s">
        <v>59</v>
      </c>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202"/>
      <c r="AW61" s="185"/>
      <c r="AX61" s="185"/>
      <c r="AY61" s="185"/>
      <c r="AZ61" s="185"/>
      <c r="BA61" s="185"/>
      <c r="BB61" s="185"/>
      <c r="BC61" s="185"/>
      <c r="BD61" s="185"/>
      <c r="BE61" s="185"/>
      <c r="BF61" s="185"/>
      <c r="BG61" s="185"/>
      <c r="BH61" s="185"/>
      <c r="BI61" s="185"/>
      <c r="BJ61" s="185"/>
      <c r="BK61" s="185"/>
      <c r="BL61" s="185"/>
      <c r="BM61" s="185"/>
      <c r="BN61" s="185"/>
      <c r="BO61" s="185"/>
      <c r="BP61" s="185"/>
      <c r="BQ61" s="185"/>
      <c r="BR61" s="3"/>
      <c r="BS61" s="3"/>
      <c r="BT61" s="3"/>
      <c r="BU61" s="3"/>
      <c r="BV61" s="3"/>
      <c r="BW61" s="3"/>
      <c r="BX61" s="3"/>
    </row>
    <row r="62" spans="1:82" ht="5.25" customHeight="1" thickBot="1" x14ac:dyDescent="0.3">
      <c r="A62" s="203"/>
      <c r="B62" s="204"/>
      <c r="C62" s="204"/>
      <c r="D62" s="204"/>
      <c r="E62" s="204"/>
      <c r="F62" s="204"/>
      <c r="G62" s="204"/>
      <c r="H62" s="204"/>
      <c r="I62" s="204"/>
      <c r="J62" s="204"/>
      <c r="K62" s="204"/>
      <c r="L62" s="204"/>
      <c r="M62" s="204"/>
      <c r="N62" s="204"/>
      <c r="O62" s="204"/>
      <c r="P62" s="204"/>
      <c r="Q62" s="204"/>
      <c r="R62" s="204"/>
      <c r="S62" s="204"/>
      <c r="T62" s="204"/>
      <c r="U62" s="204"/>
      <c r="V62" s="204"/>
      <c r="W62" s="204"/>
      <c r="X62" s="204"/>
      <c r="Y62" s="204"/>
      <c r="Z62" s="204"/>
      <c r="AA62" s="204"/>
      <c r="AB62" s="204"/>
      <c r="AC62" s="204"/>
      <c r="AD62" s="204"/>
      <c r="AE62" s="204"/>
      <c r="AF62" s="204"/>
      <c r="AG62" s="204"/>
      <c r="AH62" s="204"/>
      <c r="AI62" s="204"/>
      <c r="AJ62" s="204"/>
      <c r="AK62" s="204"/>
      <c r="AL62" s="204"/>
      <c r="AM62" s="204"/>
      <c r="AN62" s="204"/>
      <c r="AO62" s="204"/>
      <c r="AP62" s="204"/>
      <c r="AQ62" s="204"/>
      <c r="AR62" s="22"/>
      <c r="AS62" s="22"/>
      <c r="AT62" s="22"/>
      <c r="AU62" s="22"/>
      <c r="AV62" s="23"/>
      <c r="AW62" s="24"/>
      <c r="AX62" s="24"/>
      <c r="AY62" s="24"/>
      <c r="AZ62" s="24"/>
      <c r="BA62" s="24"/>
      <c r="BB62" s="24"/>
      <c r="BC62" s="24"/>
      <c r="BD62" s="24"/>
      <c r="BE62" s="24"/>
      <c r="BF62" s="24"/>
      <c r="BG62" s="24"/>
      <c r="BH62" s="24"/>
      <c r="BI62" s="24"/>
      <c r="BJ62" s="24"/>
      <c r="BK62" s="24"/>
      <c r="BL62" s="24"/>
      <c r="BM62" s="24"/>
      <c r="BN62" s="24"/>
      <c r="BO62" s="24"/>
      <c r="BP62" s="24"/>
      <c r="BQ62" s="24"/>
      <c r="BR62" s="205"/>
      <c r="BS62" s="205"/>
      <c r="BT62" s="205"/>
      <c r="BU62" s="205"/>
      <c r="BV62" s="205"/>
      <c r="BW62" s="205"/>
      <c r="BX62" s="205"/>
    </row>
    <row r="63" spans="1:82" ht="9" customHeight="1" x14ac:dyDescent="0.25">
      <c r="A63" s="206"/>
      <c r="B63" s="206"/>
      <c r="C63" s="206"/>
      <c r="D63" s="206"/>
      <c r="E63" s="206"/>
      <c r="F63" s="206"/>
      <c r="G63" s="206"/>
      <c r="H63" s="206"/>
      <c r="I63" s="206"/>
      <c r="J63" s="206"/>
      <c r="K63" s="206"/>
      <c r="L63" s="206"/>
      <c r="M63" s="206"/>
      <c r="N63" s="206"/>
      <c r="O63" s="206"/>
      <c r="P63" s="206"/>
      <c r="Q63" s="206"/>
      <c r="R63" s="206"/>
      <c r="S63" s="206"/>
      <c r="T63" s="206"/>
      <c r="U63" s="206"/>
      <c r="V63" s="206"/>
      <c r="W63" s="206"/>
      <c r="X63" s="206"/>
      <c r="Y63" s="184"/>
      <c r="Z63" s="184"/>
      <c r="AA63" s="184"/>
      <c r="AB63" s="184"/>
      <c r="AC63" s="184"/>
      <c r="AD63" s="184"/>
      <c r="AE63" s="184"/>
      <c r="AF63" s="184"/>
      <c r="AG63" s="184"/>
      <c r="AH63" s="184"/>
      <c r="AI63" s="184"/>
      <c r="AJ63" s="184"/>
      <c r="AK63" s="184"/>
      <c r="AL63" s="184"/>
      <c r="AM63" s="184"/>
      <c r="AN63" s="184"/>
      <c r="AO63" s="184"/>
      <c r="AP63" s="184"/>
      <c r="AQ63" s="184"/>
      <c r="AR63" s="184"/>
      <c r="AS63" s="184"/>
      <c r="AT63" s="184"/>
      <c r="AU63" s="184"/>
      <c r="AV63" s="184"/>
      <c r="AW63" s="185"/>
      <c r="AX63" s="185"/>
      <c r="AY63" s="185"/>
      <c r="AZ63" s="185"/>
      <c r="BA63" s="185"/>
      <c r="BB63" s="185"/>
      <c r="BC63" s="185"/>
      <c r="BD63" s="185"/>
      <c r="BE63" s="185"/>
      <c r="BF63" s="185"/>
      <c r="BG63" s="185"/>
      <c r="BH63" s="185"/>
      <c r="BI63" s="185"/>
      <c r="BJ63" s="185"/>
      <c r="BK63" s="185"/>
      <c r="BL63" s="185"/>
      <c r="BM63" s="185"/>
      <c r="BN63" s="185"/>
      <c r="BO63" s="185"/>
      <c r="BP63" s="185"/>
      <c r="BQ63" s="185"/>
      <c r="BR63" s="3"/>
      <c r="BS63" s="3"/>
      <c r="BT63" s="3"/>
      <c r="BU63" s="3"/>
      <c r="BV63" s="3"/>
      <c r="BW63" s="3"/>
      <c r="BX63" s="3"/>
    </row>
    <row r="64" spans="1:82" s="6" customFormat="1" ht="9.9499999999999993" customHeight="1" x14ac:dyDescent="0.25">
      <c r="A64" s="667" t="s">
        <v>243</v>
      </c>
      <c r="B64" s="668"/>
      <c r="C64" s="668"/>
      <c r="D64" s="668"/>
      <c r="E64" s="668"/>
      <c r="F64" s="668"/>
      <c r="G64" s="668"/>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8"/>
      <c r="AL64" s="668"/>
      <c r="AM64" s="668"/>
      <c r="AN64" s="668"/>
      <c r="AO64" s="668"/>
      <c r="AP64" s="668"/>
      <c r="AQ64" s="668"/>
      <c r="AR64" s="668"/>
      <c r="AS64" s="668"/>
      <c r="AT64" s="668"/>
      <c r="AU64" s="668"/>
      <c r="AV64" s="668"/>
      <c r="AW64" s="669"/>
      <c r="AX64" s="669"/>
      <c r="AY64" s="669"/>
      <c r="AZ64" s="669"/>
      <c r="BA64" s="669"/>
      <c r="BB64" s="669"/>
      <c r="BC64" s="669"/>
      <c r="BD64" s="669"/>
      <c r="BE64" s="669"/>
      <c r="BF64" s="669"/>
      <c r="BG64" s="669"/>
      <c r="BH64" s="669"/>
      <c r="BI64" s="669"/>
      <c r="BJ64" s="669"/>
      <c r="BK64" s="669"/>
      <c r="BL64" s="669"/>
      <c r="BM64" s="669"/>
      <c r="BN64" s="669"/>
      <c r="BO64" s="669"/>
      <c r="BP64" s="669"/>
      <c r="BQ64" s="669"/>
      <c r="BR64" s="668"/>
      <c r="BS64" s="668"/>
      <c r="BT64" s="668"/>
      <c r="BU64" s="668"/>
      <c r="BV64" s="668"/>
      <c r="BW64" s="668"/>
      <c r="BX64" s="668"/>
      <c r="CA64" s="140"/>
      <c r="CB64" s="207"/>
      <c r="CC64" s="207"/>
      <c r="CD64" s="207"/>
    </row>
    <row r="65" spans="1:82" s="6" customFormat="1" ht="41.25" customHeight="1" x14ac:dyDescent="0.25">
      <c r="A65" s="667" t="s">
        <v>244</v>
      </c>
      <c r="B65" s="668"/>
      <c r="C65" s="668"/>
      <c r="D65" s="668"/>
      <c r="E65" s="668"/>
      <c r="F65" s="668"/>
      <c r="G65" s="668"/>
      <c r="H65" s="668"/>
      <c r="I65" s="668"/>
      <c r="J65" s="668"/>
      <c r="K65" s="668"/>
      <c r="L65" s="668"/>
      <c r="M65" s="668"/>
      <c r="N65" s="668"/>
      <c r="O65" s="668"/>
      <c r="P65" s="668"/>
      <c r="Q65" s="668"/>
      <c r="R65" s="668"/>
      <c r="S65" s="668"/>
      <c r="T65" s="668"/>
      <c r="U65" s="668"/>
      <c r="V65" s="668"/>
      <c r="W65" s="668"/>
      <c r="X65" s="668"/>
      <c r="Y65" s="668"/>
      <c r="Z65" s="668"/>
      <c r="AA65" s="668"/>
      <c r="AB65" s="668"/>
      <c r="AC65" s="668"/>
      <c r="AD65" s="668"/>
      <c r="AE65" s="668"/>
      <c r="AF65" s="668"/>
      <c r="AG65" s="668"/>
      <c r="AH65" s="668"/>
      <c r="AI65" s="668"/>
      <c r="AJ65" s="668"/>
      <c r="AK65" s="668"/>
      <c r="AL65" s="668"/>
      <c r="AM65" s="668"/>
      <c r="AN65" s="668"/>
      <c r="AO65" s="668"/>
      <c r="AP65" s="668"/>
      <c r="AQ65" s="668"/>
      <c r="AR65" s="668"/>
      <c r="AS65" s="668"/>
      <c r="AT65" s="668"/>
      <c r="AU65" s="668"/>
      <c r="AV65" s="668"/>
      <c r="AW65" s="669"/>
      <c r="AX65" s="669"/>
      <c r="AY65" s="669"/>
      <c r="AZ65" s="669"/>
      <c r="BA65" s="669"/>
      <c r="BB65" s="669"/>
      <c r="BC65" s="669"/>
      <c r="BD65" s="669"/>
      <c r="BE65" s="669"/>
      <c r="BF65" s="669"/>
      <c r="BG65" s="669"/>
      <c r="BH65" s="669"/>
      <c r="BI65" s="669"/>
      <c r="BJ65" s="669"/>
      <c r="BK65" s="669"/>
      <c r="BL65" s="669"/>
      <c r="BM65" s="669"/>
      <c r="BN65" s="669"/>
      <c r="BO65" s="669"/>
      <c r="BP65" s="669"/>
      <c r="BQ65" s="669"/>
      <c r="BR65" s="668"/>
      <c r="BS65" s="668"/>
      <c r="BT65" s="668"/>
      <c r="BU65" s="668"/>
      <c r="BV65" s="668"/>
      <c r="BW65" s="668"/>
      <c r="BX65" s="668"/>
      <c r="CA65" s="140"/>
      <c r="CB65" s="207"/>
      <c r="CC65" s="207"/>
      <c r="CD65" s="207"/>
    </row>
    <row r="66" spans="1:82" s="6" customFormat="1" ht="20.100000000000001" customHeight="1" x14ac:dyDescent="0.25">
      <c r="A66" s="667" t="s">
        <v>283</v>
      </c>
      <c r="B66" s="668"/>
      <c r="C66" s="668"/>
      <c r="D66" s="668"/>
      <c r="E66" s="668"/>
      <c r="F66" s="668"/>
      <c r="G66" s="668"/>
      <c r="H66" s="668"/>
      <c r="I66" s="668"/>
      <c r="J66" s="668"/>
      <c r="K66" s="668"/>
      <c r="L66" s="668"/>
      <c r="M66" s="668"/>
      <c r="N66" s="668"/>
      <c r="O66" s="668"/>
      <c r="P66" s="668"/>
      <c r="Q66" s="668"/>
      <c r="R66" s="668"/>
      <c r="S66" s="668"/>
      <c r="T66" s="668"/>
      <c r="U66" s="668"/>
      <c r="V66" s="668"/>
      <c r="W66" s="668"/>
      <c r="X66" s="668"/>
      <c r="Y66" s="668"/>
      <c r="Z66" s="668"/>
      <c r="AA66" s="668"/>
      <c r="AB66" s="668"/>
      <c r="AC66" s="668"/>
      <c r="AD66" s="668"/>
      <c r="AE66" s="668"/>
      <c r="AF66" s="668"/>
      <c r="AG66" s="668"/>
      <c r="AH66" s="668"/>
      <c r="AI66" s="668"/>
      <c r="AJ66" s="668"/>
      <c r="AK66" s="668"/>
      <c r="AL66" s="668"/>
      <c r="AM66" s="668"/>
      <c r="AN66" s="668"/>
      <c r="AO66" s="668"/>
      <c r="AP66" s="668"/>
      <c r="AQ66" s="668"/>
      <c r="AR66" s="668"/>
      <c r="AS66" s="668"/>
      <c r="AT66" s="668"/>
      <c r="AU66" s="668"/>
      <c r="AV66" s="668"/>
      <c r="AW66" s="669"/>
      <c r="AX66" s="669"/>
      <c r="AY66" s="669"/>
      <c r="AZ66" s="669"/>
      <c r="BA66" s="669"/>
      <c r="BB66" s="669"/>
      <c r="BC66" s="669"/>
      <c r="BD66" s="669"/>
      <c r="BE66" s="669"/>
      <c r="BF66" s="669"/>
      <c r="BG66" s="669"/>
      <c r="BH66" s="669"/>
      <c r="BI66" s="669"/>
      <c r="BJ66" s="669"/>
      <c r="BK66" s="669"/>
      <c r="BL66" s="669"/>
      <c r="BM66" s="669"/>
      <c r="BN66" s="669"/>
      <c r="BO66" s="669"/>
      <c r="BP66" s="669"/>
      <c r="BQ66" s="669"/>
      <c r="BR66" s="668"/>
      <c r="BS66" s="668"/>
      <c r="BT66" s="668"/>
      <c r="BU66" s="668"/>
      <c r="BV66" s="668"/>
      <c r="BW66" s="668"/>
      <c r="BX66" s="668"/>
      <c r="CA66" s="140"/>
      <c r="CB66" s="207"/>
      <c r="CC66" s="207"/>
      <c r="CD66" s="207"/>
    </row>
    <row r="67" spans="1:82" s="6" customFormat="1" ht="32.25" customHeight="1" x14ac:dyDescent="0.25">
      <c r="A67" s="667" t="s">
        <v>262</v>
      </c>
      <c r="B67" s="668"/>
      <c r="C67" s="668"/>
      <c r="D67" s="668"/>
      <c r="E67" s="668"/>
      <c r="F67" s="668"/>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8"/>
      <c r="AL67" s="668"/>
      <c r="AM67" s="668"/>
      <c r="AN67" s="668"/>
      <c r="AO67" s="668"/>
      <c r="AP67" s="668"/>
      <c r="AQ67" s="668"/>
      <c r="AR67" s="668"/>
      <c r="AS67" s="668"/>
      <c r="AT67" s="668"/>
      <c r="AU67" s="668"/>
      <c r="AV67" s="668"/>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68"/>
      <c r="BS67" s="668"/>
      <c r="BT67" s="668"/>
      <c r="BU67" s="668"/>
      <c r="BV67" s="668"/>
      <c r="BW67" s="668"/>
      <c r="BX67" s="668"/>
      <c r="CA67" s="140"/>
      <c r="CB67" s="207"/>
      <c r="CC67" s="207"/>
      <c r="CD67" s="207"/>
    </row>
    <row r="68" spans="1:82" s="6" customFormat="1" ht="9.9499999999999993" customHeight="1" x14ac:dyDescent="0.25">
      <c r="A68" s="667" t="s">
        <v>245</v>
      </c>
      <c r="B68" s="668"/>
      <c r="C68" s="668"/>
      <c r="D68" s="668"/>
      <c r="E68" s="668"/>
      <c r="F68" s="668"/>
      <c r="G68" s="668"/>
      <c r="H68" s="668"/>
      <c r="I68" s="668"/>
      <c r="J68" s="668"/>
      <c r="K68" s="668"/>
      <c r="L68" s="668"/>
      <c r="M68" s="668"/>
      <c r="N68" s="668"/>
      <c r="O68" s="668"/>
      <c r="P68" s="668"/>
      <c r="Q68" s="668"/>
      <c r="R68" s="668"/>
      <c r="S68" s="668"/>
      <c r="T68" s="668"/>
      <c r="U68" s="668"/>
      <c r="V68" s="668"/>
      <c r="W68" s="668"/>
      <c r="X68" s="668"/>
      <c r="Y68" s="668"/>
      <c r="Z68" s="668"/>
      <c r="AA68" s="668"/>
      <c r="AB68" s="668"/>
      <c r="AC68" s="668"/>
      <c r="AD68" s="668"/>
      <c r="AE68" s="668"/>
      <c r="AF68" s="668"/>
      <c r="AG68" s="668"/>
      <c r="AH68" s="668"/>
      <c r="AI68" s="668"/>
      <c r="AJ68" s="668"/>
      <c r="AK68" s="668"/>
      <c r="AL68" s="668"/>
      <c r="AM68" s="668"/>
      <c r="AN68" s="668"/>
      <c r="AO68" s="668"/>
      <c r="AP68" s="668"/>
      <c r="AQ68" s="668"/>
      <c r="AR68" s="668"/>
      <c r="AS68" s="668"/>
      <c r="AT68" s="668"/>
      <c r="AU68" s="668"/>
      <c r="AV68" s="668"/>
      <c r="AW68" s="671"/>
      <c r="AX68" s="671"/>
      <c r="AY68" s="671"/>
      <c r="AZ68" s="671"/>
      <c r="BA68" s="671"/>
      <c r="BB68" s="671"/>
      <c r="BC68" s="671"/>
      <c r="BD68" s="671"/>
      <c r="BE68" s="671"/>
      <c r="BF68" s="671"/>
      <c r="BG68" s="671"/>
      <c r="BH68" s="671"/>
      <c r="BI68" s="671"/>
      <c r="BJ68" s="671"/>
      <c r="BK68" s="671"/>
      <c r="BL68" s="671"/>
      <c r="BM68" s="671"/>
      <c r="BN68" s="671"/>
      <c r="BO68" s="671"/>
      <c r="BP68" s="671"/>
      <c r="BQ68" s="671"/>
      <c r="BR68" s="668"/>
      <c r="BS68" s="668"/>
      <c r="BT68" s="668"/>
      <c r="BU68" s="668"/>
      <c r="BV68" s="668"/>
      <c r="BW68" s="668"/>
      <c r="BX68" s="668"/>
      <c r="CA68" s="140"/>
      <c r="CB68" s="207"/>
      <c r="CC68" s="207"/>
      <c r="CD68" s="207"/>
    </row>
    <row r="69" spans="1:82" s="6" customFormat="1" ht="9.9499999999999993" customHeight="1" x14ac:dyDescent="0.25">
      <c r="A69" s="672" t="s">
        <v>246</v>
      </c>
      <c r="B69" s="673"/>
      <c r="C69" s="673"/>
      <c r="D69" s="673"/>
      <c r="E69" s="673"/>
      <c r="F69" s="673"/>
      <c r="G69" s="673"/>
      <c r="H69" s="673"/>
      <c r="I69" s="673"/>
      <c r="J69" s="673"/>
      <c r="K69" s="673"/>
      <c r="L69" s="673"/>
      <c r="M69" s="673"/>
      <c r="N69" s="673"/>
      <c r="O69" s="673"/>
      <c r="P69" s="673"/>
      <c r="Q69" s="673"/>
      <c r="R69" s="673"/>
      <c r="S69" s="673"/>
      <c r="T69" s="673"/>
      <c r="U69" s="673"/>
      <c r="V69" s="673"/>
      <c r="W69" s="673"/>
      <c r="X69" s="673"/>
      <c r="Y69" s="673"/>
      <c r="Z69" s="673"/>
      <c r="AA69" s="673"/>
      <c r="AB69" s="673"/>
      <c r="AC69" s="673"/>
      <c r="AD69" s="673"/>
      <c r="AE69" s="673"/>
      <c r="AF69" s="673"/>
      <c r="AG69" s="673"/>
      <c r="AH69" s="673"/>
      <c r="AI69" s="673"/>
      <c r="AJ69" s="673"/>
      <c r="AK69" s="673"/>
      <c r="AL69" s="673"/>
      <c r="AM69" s="673"/>
      <c r="AN69" s="673"/>
      <c r="AO69" s="673"/>
      <c r="AP69" s="673"/>
      <c r="AQ69" s="673"/>
      <c r="AR69" s="673"/>
      <c r="AS69" s="673"/>
      <c r="AT69" s="673"/>
      <c r="AU69" s="673"/>
      <c r="AV69" s="673"/>
      <c r="AW69" s="674"/>
      <c r="AX69" s="674"/>
      <c r="AY69" s="674"/>
      <c r="AZ69" s="674"/>
      <c r="BA69" s="674"/>
      <c r="BB69" s="674"/>
      <c r="BC69" s="674"/>
      <c r="BD69" s="674"/>
      <c r="BE69" s="674"/>
      <c r="BF69" s="674"/>
      <c r="BG69" s="674"/>
      <c r="BH69" s="674"/>
      <c r="BI69" s="674"/>
      <c r="BJ69" s="674"/>
      <c r="BK69" s="674"/>
      <c r="BL69" s="674"/>
      <c r="BM69" s="674"/>
      <c r="BN69" s="674"/>
      <c r="BO69" s="674"/>
      <c r="BP69" s="674"/>
      <c r="BQ69" s="674"/>
      <c r="BR69" s="673"/>
      <c r="BS69" s="673"/>
      <c r="BT69" s="673"/>
      <c r="BU69" s="673"/>
      <c r="BV69" s="673"/>
      <c r="BW69" s="673"/>
      <c r="BX69" s="673"/>
      <c r="CA69" s="140"/>
      <c r="CB69" s="207"/>
      <c r="CC69" s="207"/>
      <c r="CD69" s="207"/>
    </row>
    <row r="70" spans="1:82" s="6" customFormat="1" ht="9.9499999999999993" customHeight="1" x14ac:dyDescent="0.25">
      <c r="A70" s="672" t="s">
        <v>247</v>
      </c>
      <c r="B70" s="673"/>
      <c r="C70" s="673"/>
      <c r="D70" s="673"/>
      <c r="E70" s="673"/>
      <c r="F70" s="673"/>
      <c r="G70" s="673"/>
      <c r="H70" s="673"/>
      <c r="I70" s="673"/>
      <c r="J70" s="673"/>
      <c r="K70" s="673"/>
      <c r="L70" s="673"/>
      <c r="M70" s="673"/>
      <c r="N70" s="673"/>
      <c r="O70" s="673"/>
      <c r="P70" s="673"/>
      <c r="Q70" s="673"/>
      <c r="R70" s="673"/>
      <c r="S70" s="673"/>
      <c r="T70" s="673"/>
      <c r="U70" s="673"/>
      <c r="V70" s="673"/>
      <c r="W70" s="673"/>
      <c r="X70" s="673"/>
      <c r="Y70" s="673"/>
      <c r="Z70" s="673"/>
      <c r="AA70" s="673"/>
      <c r="AB70" s="673"/>
      <c r="AC70" s="673"/>
      <c r="AD70" s="673"/>
      <c r="AE70" s="673"/>
      <c r="AF70" s="673"/>
      <c r="AG70" s="673"/>
      <c r="AH70" s="673"/>
      <c r="AI70" s="673"/>
      <c r="AJ70" s="673"/>
      <c r="AK70" s="673"/>
      <c r="AL70" s="673"/>
      <c r="AM70" s="673"/>
      <c r="AN70" s="673"/>
      <c r="AO70" s="673"/>
      <c r="AP70" s="673"/>
      <c r="AQ70" s="673"/>
      <c r="AR70" s="673"/>
      <c r="AS70" s="673"/>
      <c r="AT70" s="673"/>
      <c r="AU70" s="673"/>
      <c r="AV70" s="673"/>
      <c r="AW70" s="674"/>
      <c r="AX70" s="674"/>
      <c r="AY70" s="674"/>
      <c r="AZ70" s="674"/>
      <c r="BA70" s="674"/>
      <c r="BB70" s="674"/>
      <c r="BC70" s="674"/>
      <c r="BD70" s="674"/>
      <c r="BE70" s="674"/>
      <c r="BF70" s="674"/>
      <c r="BG70" s="674"/>
      <c r="BH70" s="674"/>
      <c r="BI70" s="674"/>
      <c r="BJ70" s="674"/>
      <c r="BK70" s="674"/>
      <c r="BL70" s="674"/>
      <c r="BM70" s="674"/>
      <c r="BN70" s="674"/>
      <c r="BO70" s="674"/>
      <c r="BP70" s="674"/>
      <c r="BQ70" s="674"/>
      <c r="BR70" s="673"/>
      <c r="BS70" s="673"/>
      <c r="BT70" s="673"/>
      <c r="BU70" s="673"/>
      <c r="BV70" s="673"/>
      <c r="BW70" s="673"/>
      <c r="BX70" s="673"/>
      <c r="CA70" s="140"/>
      <c r="CB70" s="207"/>
      <c r="CC70" s="207"/>
      <c r="CD70" s="207"/>
    </row>
    <row r="71" spans="1:82" s="6" customFormat="1" ht="9.9499999999999993" customHeight="1" x14ac:dyDescent="0.25">
      <c r="A71" s="672" t="s">
        <v>248</v>
      </c>
      <c r="B71" s="673"/>
      <c r="C71" s="673"/>
      <c r="D71" s="673"/>
      <c r="E71" s="673"/>
      <c r="F71" s="673"/>
      <c r="G71" s="673"/>
      <c r="H71" s="673"/>
      <c r="I71" s="673"/>
      <c r="J71" s="673"/>
      <c r="K71" s="673"/>
      <c r="L71" s="673"/>
      <c r="M71" s="673"/>
      <c r="N71" s="673"/>
      <c r="O71" s="673"/>
      <c r="P71" s="673"/>
      <c r="Q71" s="673"/>
      <c r="R71" s="673"/>
      <c r="S71" s="673"/>
      <c r="T71" s="673"/>
      <c r="U71" s="673"/>
      <c r="V71" s="673"/>
      <c r="W71" s="673"/>
      <c r="X71" s="673"/>
      <c r="Y71" s="673"/>
      <c r="Z71" s="673"/>
      <c r="AA71" s="673"/>
      <c r="AB71" s="673"/>
      <c r="AC71" s="673"/>
      <c r="AD71" s="673"/>
      <c r="AE71" s="673"/>
      <c r="AF71" s="673"/>
      <c r="AG71" s="673"/>
      <c r="AH71" s="673"/>
      <c r="AI71" s="673"/>
      <c r="AJ71" s="673"/>
      <c r="AK71" s="673"/>
      <c r="AL71" s="673"/>
      <c r="AM71" s="673"/>
      <c r="AN71" s="673"/>
      <c r="AO71" s="673"/>
      <c r="AP71" s="673"/>
      <c r="AQ71" s="673"/>
      <c r="AR71" s="673"/>
      <c r="AS71" s="673"/>
      <c r="AT71" s="673"/>
      <c r="AU71" s="673"/>
      <c r="AV71" s="673"/>
      <c r="AW71" s="674"/>
      <c r="AX71" s="674"/>
      <c r="AY71" s="674"/>
      <c r="AZ71" s="674"/>
      <c r="BA71" s="674"/>
      <c r="BB71" s="674"/>
      <c r="BC71" s="674"/>
      <c r="BD71" s="674"/>
      <c r="BE71" s="674"/>
      <c r="BF71" s="674"/>
      <c r="BG71" s="674"/>
      <c r="BH71" s="674"/>
      <c r="BI71" s="674"/>
      <c r="BJ71" s="674"/>
      <c r="BK71" s="674"/>
      <c r="BL71" s="674"/>
      <c r="BM71" s="674"/>
      <c r="BN71" s="674"/>
      <c r="BO71" s="674"/>
      <c r="BP71" s="674"/>
      <c r="BQ71" s="674"/>
      <c r="BR71" s="673"/>
      <c r="BS71" s="673"/>
      <c r="BT71" s="673"/>
      <c r="BU71" s="673"/>
      <c r="BV71" s="673"/>
      <c r="BW71" s="673"/>
      <c r="BX71" s="673"/>
      <c r="CA71" s="140"/>
      <c r="CB71" s="207"/>
      <c r="CC71" s="207"/>
      <c r="CD71" s="207"/>
    </row>
    <row r="72" spans="1:82" s="6" customFormat="1" ht="20.100000000000001" customHeight="1" x14ac:dyDescent="0.25">
      <c r="A72" s="664"/>
      <c r="B72" s="665"/>
      <c r="C72" s="665"/>
      <c r="D72" s="665"/>
      <c r="E72" s="665"/>
      <c r="F72" s="665"/>
      <c r="G72" s="665"/>
      <c r="H72" s="665"/>
      <c r="I72" s="665"/>
      <c r="J72" s="665"/>
      <c r="K72" s="665"/>
      <c r="L72" s="665"/>
      <c r="M72" s="665"/>
      <c r="N72" s="665"/>
      <c r="O72" s="665"/>
      <c r="P72" s="665"/>
      <c r="Q72" s="665"/>
      <c r="R72" s="665"/>
      <c r="S72" s="665"/>
      <c r="T72" s="665"/>
      <c r="U72" s="665"/>
      <c r="V72" s="665"/>
      <c r="W72" s="665"/>
      <c r="X72" s="665"/>
      <c r="Y72" s="665"/>
      <c r="Z72" s="665"/>
      <c r="AA72" s="665"/>
      <c r="AB72" s="665"/>
      <c r="AC72" s="665"/>
      <c r="AD72" s="665"/>
      <c r="AE72" s="665"/>
      <c r="AF72" s="665"/>
      <c r="AG72" s="665"/>
      <c r="AH72" s="665"/>
      <c r="AI72" s="665"/>
      <c r="AJ72" s="665"/>
      <c r="AK72" s="665"/>
      <c r="AL72" s="665"/>
      <c r="AM72" s="665"/>
      <c r="AN72" s="665"/>
      <c r="AO72" s="665"/>
      <c r="AP72" s="665"/>
      <c r="AQ72" s="665"/>
      <c r="AR72" s="665"/>
      <c r="AS72" s="665"/>
      <c r="AT72" s="665"/>
      <c r="AU72" s="665"/>
      <c r="AV72" s="665"/>
      <c r="AW72" s="666"/>
      <c r="AX72" s="666"/>
      <c r="AY72" s="666"/>
      <c r="AZ72" s="666"/>
      <c r="BA72" s="666"/>
      <c r="BB72" s="666"/>
      <c r="BC72" s="666"/>
      <c r="BD72" s="666"/>
      <c r="BE72" s="666"/>
      <c r="BF72" s="666"/>
      <c r="BG72" s="666"/>
      <c r="BH72" s="666"/>
      <c r="BI72" s="666"/>
      <c r="BJ72" s="666"/>
      <c r="BK72" s="666"/>
      <c r="BL72" s="666"/>
      <c r="BM72" s="666"/>
      <c r="BN72" s="666"/>
      <c r="BO72" s="666"/>
      <c r="BP72" s="666"/>
      <c r="BQ72" s="666"/>
      <c r="BR72" s="665"/>
      <c r="BS72" s="665"/>
      <c r="BT72" s="665"/>
      <c r="BU72" s="665"/>
      <c r="BV72" s="665"/>
      <c r="BW72" s="665"/>
      <c r="BX72" s="665"/>
      <c r="CA72" s="140"/>
      <c r="CB72" s="207"/>
      <c r="CC72" s="207"/>
      <c r="CD72" s="207"/>
    </row>
    <row r="73" spans="1:82" ht="3.75" customHeight="1" x14ac:dyDescent="0.25">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6"/>
      <c r="AG73" s="26"/>
      <c r="AH73" s="26"/>
      <c r="AI73" s="26"/>
      <c r="AJ73" s="26"/>
      <c r="AK73" s="26"/>
      <c r="AL73" s="26"/>
      <c r="AM73" s="26"/>
      <c r="AN73" s="26"/>
      <c r="AO73" s="26"/>
      <c r="AP73" s="26"/>
      <c r="AQ73" s="26"/>
      <c r="AR73" s="26"/>
      <c r="AS73" s="26"/>
      <c r="AT73" s="26"/>
      <c r="AU73" s="26"/>
      <c r="AV73" s="26"/>
      <c r="AW73" s="27"/>
      <c r="AX73" s="27"/>
      <c r="AY73" s="27"/>
      <c r="AZ73" s="27"/>
      <c r="BA73" s="27"/>
      <c r="BB73" s="27"/>
      <c r="BC73" s="27"/>
      <c r="BD73" s="27"/>
      <c r="BE73" s="27"/>
      <c r="BF73" s="27"/>
      <c r="BG73" s="27"/>
      <c r="BH73" s="27"/>
      <c r="BI73" s="27"/>
      <c r="BJ73" s="27"/>
      <c r="BK73" s="27"/>
      <c r="BL73" s="27"/>
      <c r="BM73" s="27"/>
      <c r="BN73" s="27"/>
      <c r="BO73" s="27"/>
      <c r="BP73" s="27"/>
      <c r="BQ73" s="27"/>
      <c r="BR73" s="26"/>
      <c r="BS73" s="26"/>
      <c r="BT73" s="26"/>
      <c r="BU73" s="26"/>
      <c r="BV73" s="26"/>
      <c r="BW73" s="26"/>
      <c r="BX73" s="26"/>
    </row>
    <row r="74" spans="1:82" x14ac:dyDescent="0.25">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151"/>
      <c r="AG74" s="151"/>
      <c r="AH74" s="151"/>
      <c r="AI74" s="151"/>
      <c r="AJ74" s="151"/>
      <c r="AK74" s="151"/>
      <c r="AL74" s="151"/>
      <c r="AM74" s="151"/>
      <c r="AN74" s="151"/>
      <c r="AO74" s="151"/>
      <c r="AP74" s="151"/>
      <c r="AQ74" s="151"/>
      <c r="AR74" s="151"/>
      <c r="AS74" s="151"/>
      <c r="AT74" s="151"/>
      <c r="AU74" s="151"/>
      <c r="AV74" s="151"/>
      <c r="AW74" s="18"/>
      <c r="AX74" s="18"/>
      <c r="AY74" s="18"/>
      <c r="AZ74" s="18"/>
      <c r="BA74" s="18"/>
      <c r="BB74" s="18"/>
      <c r="BC74" s="18"/>
      <c r="BD74" s="18"/>
      <c r="BE74" s="18"/>
      <c r="BF74" s="18"/>
      <c r="BG74" s="18"/>
      <c r="BH74" s="18"/>
      <c r="BI74" s="18"/>
      <c r="BJ74" s="18"/>
      <c r="BK74" s="18"/>
      <c r="BL74" s="18"/>
      <c r="BM74" s="18"/>
      <c r="BN74" s="18"/>
      <c r="BO74" s="18"/>
      <c r="BP74" s="18"/>
      <c r="BQ74" s="18"/>
      <c r="BR74" s="151"/>
      <c r="BS74" s="151"/>
      <c r="BT74" s="151"/>
      <c r="BU74" s="151"/>
      <c r="BV74" s="151"/>
      <c r="BW74" s="151"/>
      <c r="BX74" s="151"/>
    </row>
    <row r="75" spans="1:82" x14ac:dyDescent="0.25">
      <c r="A75" s="184"/>
      <c r="B75" s="184"/>
      <c r="C75" s="184"/>
      <c r="D75" s="184"/>
      <c r="E75" s="184"/>
      <c r="F75" s="184"/>
      <c r="G75" s="184"/>
      <c r="H75" s="184"/>
      <c r="I75" s="184"/>
      <c r="J75" s="184"/>
      <c r="K75" s="184"/>
      <c r="L75" s="184"/>
      <c r="M75" s="184"/>
      <c r="N75" s="184"/>
      <c r="O75" s="184"/>
      <c r="P75" s="184"/>
      <c r="Q75" s="184"/>
      <c r="R75" s="184"/>
      <c r="S75" s="184"/>
      <c r="T75" s="184"/>
      <c r="U75" s="184"/>
      <c r="V75" s="184"/>
      <c r="W75" s="184"/>
      <c r="X75" s="184"/>
      <c r="Y75" s="184"/>
      <c r="Z75" s="184"/>
      <c r="AA75" s="184"/>
      <c r="AB75" s="184"/>
      <c r="AC75" s="184"/>
      <c r="AD75" s="184"/>
      <c r="AE75" s="184"/>
      <c r="AF75" s="151"/>
      <c r="AG75" s="151"/>
      <c r="AH75" s="151"/>
      <c r="AI75" s="151"/>
      <c r="AJ75" s="151"/>
      <c r="AK75" s="151"/>
      <c r="AL75" s="151"/>
      <c r="AM75" s="151"/>
      <c r="AN75" s="151"/>
      <c r="AO75" s="151"/>
      <c r="AP75" s="151"/>
      <c r="AQ75" s="151"/>
      <c r="AR75" s="29"/>
      <c r="AS75" s="29"/>
      <c r="AT75" s="29"/>
      <c r="AU75" s="29"/>
      <c r="AV75" s="29"/>
      <c r="AW75" s="24"/>
      <c r="AX75" s="24"/>
      <c r="AY75" s="24"/>
      <c r="AZ75" s="24"/>
      <c r="BA75" s="24"/>
      <c r="BB75" s="24"/>
      <c r="BC75" s="24"/>
      <c r="BD75" s="24"/>
      <c r="BE75" s="24"/>
      <c r="BF75" s="24"/>
      <c r="BG75" s="24"/>
      <c r="BH75" s="24"/>
      <c r="BI75" s="24"/>
      <c r="BJ75" s="24"/>
      <c r="BK75" s="24"/>
      <c r="BL75" s="24"/>
      <c r="BM75" s="24"/>
      <c r="BN75" s="24"/>
      <c r="BO75" s="24"/>
      <c r="BP75" s="24"/>
      <c r="BQ75" s="24"/>
      <c r="BR75" s="151"/>
      <c r="BS75" s="151"/>
      <c r="BT75" s="151"/>
      <c r="BU75" s="151"/>
      <c r="BV75" s="151"/>
      <c r="BW75" s="151"/>
      <c r="BX75" s="151"/>
    </row>
    <row r="76" spans="1:82" x14ac:dyDescent="0.25">
      <c r="A76" s="184"/>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51"/>
      <c r="AG76" s="151"/>
      <c r="AH76" s="151"/>
      <c r="AI76" s="151"/>
      <c r="AJ76" s="151"/>
      <c r="AK76" s="151"/>
      <c r="AL76" s="151"/>
      <c r="AM76" s="151"/>
      <c r="AN76" s="151"/>
      <c r="AO76" s="151"/>
      <c r="AP76" s="151"/>
      <c r="AQ76" s="151"/>
      <c r="AR76" s="151"/>
      <c r="AS76" s="151"/>
      <c r="AT76" s="151"/>
      <c r="AU76" s="151"/>
      <c r="AV76" s="151"/>
      <c r="AW76" s="18"/>
      <c r="AX76" s="18"/>
      <c r="AY76" s="18"/>
      <c r="AZ76" s="18"/>
      <c r="BA76" s="18"/>
      <c r="BB76" s="18"/>
      <c r="BC76" s="18"/>
      <c r="BD76" s="18"/>
      <c r="BE76" s="18"/>
      <c r="BF76" s="18"/>
      <c r="BG76" s="18"/>
      <c r="BH76" s="18"/>
      <c r="BI76" s="18"/>
      <c r="BJ76" s="18"/>
      <c r="BK76" s="18"/>
      <c r="BL76" s="18"/>
      <c r="BM76" s="18"/>
      <c r="BN76" s="18"/>
      <c r="BO76" s="18"/>
      <c r="BP76" s="18"/>
      <c r="BQ76" s="18"/>
      <c r="BR76" s="151"/>
      <c r="BS76" s="151"/>
      <c r="BT76" s="151"/>
      <c r="BU76" s="151"/>
      <c r="BV76" s="151"/>
      <c r="BW76" s="151"/>
      <c r="BX76" s="151"/>
    </row>
    <row r="77" spans="1:82" x14ac:dyDescent="0.25">
      <c r="A77" s="151"/>
      <c r="B77" s="151"/>
      <c r="C77" s="151"/>
      <c r="D77" s="151"/>
      <c r="E77" s="151"/>
      <c r="F77" s="151"/>
      <c r="G77" s="151"/>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8"/>
      <c r="AX77" s="18"/>
      <c r="AY77" s="18"/>
      <c r="AZ77" s="18"/>
      <c r="BA77" s="18"/>
      <c r="BB77" s="18"/>
      <c r="BC77" s="18"/>
      <c r="BD77" s="18"/>
      <c r="BE77" s="18"/>
      <c r="BF77" s="18"/>
      <c r="BG77" s="18"/>
      <c r="BH77" s="18"/>
      <c r="BI77" s="18"/>
      <c r="BJ77" s="18"/>
      <c r="BK77" s="18"/>
      <c r="BL77" s="18"/>
      <c r="BM77" s="18"/>
      <c r="BN77" s="18"/>
      <c r="BO77" s="18"/>
      <c r="BP77" s="18"/>
      <c r="BQ77" s="18"/>
      <c r="BR77" s="151"/>
      <c r="BS77" s="151"/>
      <c r="BT77" s="151"/>
      <c r="BU77" s="151"/>
      <c r="BV77" s="151"/>
      <c r="BW77" s="151"/>
      <c r="BX77" s="151"/>
    </row>
    <row r="78" spans="1:82" x14ac:dyDescent="0.25">
      <c r="A78" s="151"/>
      <c r="B78" s="151"/>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c r="AA78" s="151"/>
      <c r="AB78" s="151"/>
      <c r="AC78" s="151"/>
      <c r="AD78" s="151"/>
      <c r="AE78" s="151"/>
      <c r="AF78" s="151"/>
      <c r="AG78" s="151"/>
      <c r="AH78" s="151"/>
      <c r="AI78" s="151"/>
      <c r="AJ78" s="151"/>
      <c r="AK78" s="151"/>
      <c r="AL78" s="151"/>
      <c r="AM78" s="151"/>
      <c r="AN78" s="151"/>
      <c r="AO78" s="151"/>
      <c r="AP78" s="151"/>
      <c r="AQ78" s="151"/>
      <c r="AR78" s="151"/>
      <c r="AS78" s="151"/>
      <c r="AT78" s="151"/>
      <c r="AU78" s="151"/>
      <c r="AV78" s="151"/>
      <c r="AW78" s="18"/>
      <c r="AX78" s="18"/>
      <c r="AY78" s="18"/>
      <c r="AZ78" s="18"/>
      <c r="BA78" s="18"/>
      <c r="BB78" s="18"/>
      <c r="BC78" s="18"/>
      <c r="BD78" s="18"/>
      <c r="BE78" s="18"/>
      <c r="BF78" s="18"/>
      <c r="BG78" s="18"/>
      <c r="BH78" s="18"/>
      <c r="BI78" s="18"/>
      <c r="BJ78" s="18"/>
      <c r="BK78" s="18"/>
      <c r="BL78" s="18"/>
      <c r="BM78" s="18"/>
      <c r="BN78" s="18"/>
      <c r="BO78" s="18"/>
      <c r="BP78" s="18"/>
      <c r="BQ78" s="18"/>
      <c r="BR78" s="151"/>
      <c r="BS78" s="151"/>
      <c r="BT78" s="151"/>
      <c r="BU78" s="151"/>
      <c r="BV78" s="151"/>
      <c r="BW78" s="151"/>
      <c r="BX78" s="151"/>
    </row>
    <row r="79" spans="1:82" x14ac:dyDescent="0.25">
      <c r="A79" s="151"/>
      <c r="B79" s="151"/>
      <c r="C79" s="151"/>
      <c r="D79" s="151"/>
      <c r="E79" s="151"/>
      <c r="F79" s="151"/>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c r="AE79" s="151"/>
      <c r="AF79" s="151"/>
      <c r="AG79" s="151"/>
      <c r="AH79" s="151"/>
      <c r="AI79" s="151"/>
      <c r="AJ79" s="151"/>
      <c r="AK79" s="151"/>
      <c r="AL79" s="151"/>
      <c r="AM79" s="151"/>
      <c r="AN79" s="151"/>
      <c r="AO79" s="151"/>
      <c r="AP79" s="151"/>
      <c r="AQ79" s="151"/>
      <c r="AR79" s="151"/>
      <c r="AS79" s="151"/>
      <c r="AT79" s="151"/>
      <c r="AU79" s="151"/>
      <c r="AV79" s="151"/>
      <c r="AW79" s="18"/>
      <c r="AX79" s="18"/>
      <c r="AY79" s="18"/>
      <c r="AZ79" s="18"/>
      <c r="BA79" s="18"/>
      <c r="BB79" s="18"/>
      <c r="BC79" s="18"/>
      <c r="BD79" s="18"/>
      <c r="BE79" s="18"/>
      <c r="BF79" s="18"/>
      <c r="BG79" s="18"/>
      <c r="BH79" s="18"/>
      <c r="BI79" s="18"/>
      <c r="BJ79" s="18"/>
      <c r="BK79" s="18"/>
      <c r="BL79" s="18"/>
      <c r="BM79" s="18"/>
      <c r="BN79" s="18"/>
      <c r="BO79" s="18"/>
      <c r="BP79" s="18"/>
      <c r="BQ79" s="18"/>
      <c r="BR79" s="151"/>
      <c r="BS79" s="151"/>
      <c r="BT79" s="151"/>
      <c r="BU79" s="151"/>
      <c r="BV79" s="151"/>
      <c r="BW79" s="151"/>
      <c r="BX79" s="151"/>
    </row>
    <row r="80" spans="1:82" x14ac:dyDescent="0.25">
      <c r="AW80" s="10"/>
      <c r="AX80" s="10"/>
      <c r="AY80" s="10"/>
      <c r="AZ80" s="10"/>
      <c r="BA80" s="10"/>
      <c r="BB80" s="10"/>
      <c r="BC80" s="10"/>
      <c r="BD80" s="10"/>
      <c r="BE80" s="10"/>
      <c r="BF80" s="10"/>
      <c r="BG80" s="10"/>
      <c r="BH80" s="10"/>
      <c r="BI80" s="10"/>
      <c r="BJ80" s="10"/>
      <c r="BK80" s="10"/>
      <c r="BL80" s="10"/>
      <c r="BM80" s="10"/>
      <c r="BN80" s="10"/>
      <c r="BO80" s="10"/>
      <c r="BP80" s="10"/>
      <c r="BQ80" s="10"/>
    </row>
    <row r="81" spans="49:69" x14ac:dyDescent="0.25">
      <c r="AW81" s="10"/>
      <c r="AX81" s="10"/>
      <c r="AY81" s="10"/>
      <c r="AZ81" s="10"/>
      <c r="BA81" s="10"/>
      <c r="BB81" s="10"/>
      <c r="BC81" s="10"/>
      <c r="BD81" s="10"/>
      <c r="BE81" s="10"/>
      <c r="BF81" s="10"/>
      <c r="BG81" s="10"/>
      <c r="BH81" s="10"/>
      <c r="BI81" s="10"/>
      <c r="BJ81" s="10"/>
      <c r="BK81" s="10"/>
      <c r="BL81" s="10"/>
      <c r="BM81" s="10"/>
      <c r="BN81" s="10"/>
      <c r="BO81" s="10"/>
      <c r="BP81" s="10"/>
      <c r="BQ81" s="10"/>
    </row>
    <row r="82" spans="49:69" x14ac:dyDescent="0.25">
      <c r="AW82" s="10"/>
      <c r="AX82" s="10"/>
      <c r="AY82" s="10"/>
      <c r="AZ82" s="10"/>
      <c r="BA82" s="10"/>
      <c r="BB82" s="10"/>
      <c r="BC82" s="10"/>
      <c r="BD82" s="10"/>
      <c r="BE82" s="10"/>
      <c r="BF82" s="10"/>
      <c r="BG82" s="10"/>
      <c r="BH82" s="10"/>
      <c r="BI82" s="10"/>
      <c r="BJ82" s="10"/>
      <c r="BK82" s="10"/>
      <c r="BL82" s="10"/>
      <c r="BM82" s="10"/>
      <c r="BN82" s="10"/>
      <c r="BO82" s="10"/>
      <c r="BP82" s="10"/>
      <c r="BQ82" s="10"/>
    </row>
    <row r="83" spans="49:69" x14ac:dyDescent="0.25">
      <c r="AW83" s="10"/>
      <c r="AX83" s="10"/>
      <c r="AY83" s="10"/>
      <c r="AZ83" s="10"/>
      <c r="BA83" s="10"/>
      <c r="BB83" s="10"/>
      <c r="BC83" s="10"/>
      <c r="BD83" s="10"/>
      <c r="BE83" s="10"/>
      <c r="BF83" s="10"/>
      <c r="BG83" s="10"/>
      <c r="BH83" s="10"/>
      <c r="BI83" s="10"/>
      <c r="BJ83" s="10"/>
      <c r="BK83" s="10"/>
      <c r="BL83" s="10"/>
      <c r="BM83" s="10"/>
      <c r="BN83" s="10"/>
      <c r="BO83" s="10"/>
      <c r="BP83" s="10"/>
      <c r="BQ83" s="10"/>
    </row>
    <row r="84" spans="49:69" x14ac:dyDescent="0.25">
      <c r="AW84" s="10"/>
      <c r="AX84" s="10"/>
      <c r="AY84" s="10"/>
      <c r="AZ84" s="10"/>
      <c r="BA84" s="10"/>
      <c r="BB84" s="10"/>
      <c r="BC84" s="10"/>
      <c r="BD84" s="10"/>
      <c r="BE84" s="10"/>
      <c r="BF84" s="10"/>
      <c r="BG84" s="10"/>
      <c r="BH84" s="10"/>
      <c r="BI84" s="10"/>
      <c r="BJ84" s="10"/>
      <c r="BK84" s="10"/>
      <c r="BL84" s="10"/>
      <c r="BM84" s="10"/>
      <c r="BN84" s="10"/>
      <c r="BO84" s="10"/>
      <c r="BP84" s="10"/>
      <c r="BQ84" s="10"/>
    </row>
    <row r="85" spans="49:69" x14ac:dyDescent="0.25">
      <c r="AW85" s="10"/>
      <c r="AX85" s="10"/>
      <c r="AY85" s="10"/>
      <c r="AZ85" s="10"/>
      <c r="BA85" s="10"/>
      <c r="BB85" s="10"/>
      <c r="BC85" s="10"/>
      <c r="BD85" s="10"/>
      <c r="BE85" s="10"/>
      <c r="BF85" s="10"/>
      <c r="BG85" s="10"/>
      <c r="BH85" s="10"/>
      <c r="BI85" s="10"/>
      <c r="BJ85" s="10"/>
      <c r="BK85" s="10"/>
      <c r="BL85" s="10"/>
      <c r="BM85" s="10"/>
      <c r="BN85" s="10"/>
      <c r="BO85" s="10"/>
      <c r="BP85" s="10"/>
      <c r="BQ85" s="10"/>
    </row>
    <row r="86" spans="49:69" x14ac:dyDescent="0.25">
      <c r="AW86" s="10"/>
      <c r="AX86" s="10"/>
      <c r="AY86" s="10"/>
      <c r="AZ86" s="10"/>
      <c r="BA86" s="10"/>
      <c r="BB86" s="10"/>
      <c r="BC86" s="10"/>
      <c r="BD86" s="10"/>
      <c r="BE86" s="10"/>
      <c r="BF86" s="10"/>
      <c r="BG86" s="10"/>
      <c r="BH86" s="10"/>
      <c r="BI86" s="10"/>
      <c r="BJ86" s="10"/>
      <c r="BK86" s="10"/>
      <c r="BL86" s="10"/>
      <c r="BM86" s="10"/>
      <c r="BN86" s="10"/>
      <c r="BO86" s="10"/>
      <c r="BP86" s="10"/>
      <c r="BQ86" s="10"/>
    </row>
    <row r="87" spans="49:69" x14ac:dyDescent="0.25">
      <c r="AW87" s="10"/>
      <c r="AX87" s="10"/>
      <c r="AY87" s="10"/>
      <c r="AZ87" s="10"/>
      <c r="BA87" s="10"/>
      <c r="BB87" s="10"/>
      <c r="BC87" s="10"/>
      <c r="BD87" s="10"/>
      <c r="BE87" s="10"/>
      <c r="BF87" s="10"/>
      <c r="BG87" s="10"/>
      <c r="BH87" s="10"/>
      <c r="BI87" s="10"/>
      <c r="BJ87" s="10"/>
      <c r="BK87" s="10"/>
      <c r="BL87" s="10"/>
      <c r="BM87" s="10"/>
      <c r="BN87" s="10"/>
      <c r="BO87" s="10"/>
      <c r="BP87" s="10"/>
      <c r="BQ87" s="10"/>
    </row>
    <row r="88" spans="49:69" x14ac:dyDescent="0.25">
      <c r="AW88" s="10"/>
      <c r="AX88" s="10"/>
      <c r="AY88" s="10"/>
      <c r="AZ88" s="10"/>
      <c r="BA88" s="10"/>
      <c r="BB88" s="10"/>
      <c r="BC88" s="10"/>
      <c r="BD88" s="10"/>
      <c r="BE88" s="10"/>
      <c r="BF88" s="10"/>
      <c r="BG88" s="10"/>
      <c r="BH88" s="10"/>
      <c r="BI88" s="10"/>
      <c r="BJ88" s="10"/>
      <c r="BK88" s="10"/>
      <c r="BL88" s="10"/>
      <c r="BM88" s="10"/>
      <c r="BN88" s="10"/>
      <c r="BO88" s="10"/>
      <c r="BP88" s="10"/>
      <c r="BQ88" s="10"/>
    </row>
    <row r="89" spans="49:69" x14ac:dyDescent="0.25">
      <c r="AW89" s="10"/>
      <c r="AX89" s="10"/>
      <c r="AY89" s="10"/>
      <c r="AZ89" s="10"/>
      <c r="BA89" s="10"/>
      <c r="BB89" s="10"/>
      <c r="BC89" s="10"/>
      <c r="BD89" s="10"/>
      <c r="BE89" s="10"/>
      <c r="BF89" s="10"/>
      <c r="BG89" s="10"/>
      <c r="BH89" s="10"/>
      <c r="BI89" s="10"/>
      <c r="BJ89" s="10"/>
      <c r="BK89" s="10"/>
      <c r="BL89" s="10"/>
      <c r="BM89" s="10"/>
      <c r="BN89" s="10"/>
      <c r="BO89" s="10"/>
      <c r="BP89" s="10"/>
      <c r="BQ89" s="10"/>
    </row>
    <row r="90" spans="49:69" x14ac:dyDescent="0.25">
      <c r="AW90" s="10"/>
      <c r="AX90" s="10"/>
      <c r="AY90" s="10"/>
      <c r="AZ90" s="10"/>
      <c r="BA90" s="10"/>
      <c r="BB90" s="10"/>
      <c r="BC90" s="10"/>
      <c r="BD90" s="10"/>
      <c r="BE90" s="10"/>
      <c r="BF90" s="10"/>
      <c r="BG90" s="10"/>
      <c r="BH90" s="10"/>
      <c r="BI90" s="10"/>
      <c r="BJ90" s="10"/>
      <c r="BK90" s="10"/>
      <c r="BL90" s="10"/>
      <c r="BM90" s="10"/>
      <c r="BN90" s="10"/>
      <c r="BO90" s="10"/>
      <c r="BP90" s="10"/>
      <c r="BQ90" s="10"/>
    </row>
    <row r="91" spans="49:69" x14ac:dyDescent="0.25">
      <c r="AW91" s="10"/>
      <c r="AX91" s="10"/>
      <c r="AY91" s="10"/>
      <c r="AZ91" s="10"/>
      <c r="BA91" s="10"/>
      <c r="BB91" s="10"/>
      <c r="BC91" s="10"/>
      <c r="BD91" s="10"/>
      <c r="BE91" s="10"/>
      <c r="BF91" s="10"/>
      <c r="BG91" s="10"/>
      <c r="BH91" s="10"/>
      <c r="BI91" s="10"/>
      <c r="BJ91" s="10"/>
      <c r="BK91" s="10"/>
      <c r="BL91" s="10"/>
      <c r="BM91" s="10"/>
      <c r="BN91" s="10"/>
      <c r="BO91" s="10"/>
      <c r="BP91" s="10"/>
      <c r="BQ91" s="10"/>
    </row>
    <row r="92" spans="49:69" x14ac:dyDescent="0.25">
      <c r="AW92" s="10"/>
      <c r="AX92" s="10"/>
      <c r="AY92" s="10"/>
      <c r="AZ92" s="10"/>
      <c r="BA92" s="10"/>
      <c r="BB92" s="10"/>
      <c r="BC92" s="10"/>
      <c r="BD92" s="10"/>
      <c r="BE92" s="10"/>
      <c r="BF92" s="10"/>
      <c r="BG92" s="10"/>
      <c r="BH92" s="10"/>
      <c r="BI92" s="10"/>
      <c r="BJ92" s="10"/>
      <c r="BK92" s="10"/>
      <c r="BL92" s="10"/>
      <c r="BM92" s="10"/>
      <c r="BN92" s="10"/>
      <c r="BO92" s="10"/>
      <c r="BP92" s="10"/>
      <c r="BQ92" s="10"/>
    </row>
    <row r="93" spans="49:69" x14ac:dyDescent="0.25">
      <c r="AW93" s="10"/>
      <c r="AX93" s="10"/>
      <c r="AY93" s="10"/>
      <c r="AZ93" s="10"/>
      <c r="BA93" s="10"/>
      <c r="BB93" s="10"/>
      <c r="BC93" s="10"/>
      <c r="BD93" s="10"/>
      <c r="BE93" s="10"/>
      <c r="BF93" s="10"/>
      <c r="BG93" s="10"/>
      <c r="BH93" s="10"/>
      <c r="BI93" s="10"/>
      <c r="BJ93" s="10"/>
      <c r="BK93" s="10"/>
      <c r="BL93" s="10"/>
      <c r="BM93" s="10"/>
      <c r="BN93" s="10"/>
      <c r="BO93" s="10"/>
      <c r="BP93" s="10"/>
      <c r="BQ93" s="10"/>
    </row>
    <row r="94" spans="49:69" x14ac:dyDescent="0.25">
      <c r="AW94" s="10"/>
      <c r="AX94" s="10"/>
      <c r="AY94" s="10"/>
      <c r="AZ94" s="10"/>
      <c r="BA94" s="10"/>
      <c r="BB94" s="10"/>
      <c r="BC94" s="10"/>
      <c r="BD94" s="10"/>
      <c r="BE94" s="10"/>
      <c r="BF94" s="10"/>
      <c r="BG94" s="10"/>
      <c r="BH94" s="10"/>
      <c r="BI94" s="10"/>
      <c r="BJ94" s="10"/>
      <c r="BK94" s="10"/>
      <c r="BL94" s="10"/>
      <c r="BM94" s="10"/>
      <c r="BN94" s="10"/>
      <c r="BO94" s="10"/>
      <c r="BP94" s="10"/>
      <c r="BQ94" s="10"/>
    </row>
    <row r="95" spans="49:69" x14ac:dyDescent="0.25">
      <c r="AW95" s="10"/>
      <c r="AX95" s="10"/>
      <c r="AY95" s="10"/>
      <c r="AZ95" s="10"/>
      <c r="BA95" s="10"/>
      <c r="BB95" s="10"/>
      <c r="BC95" s="10"/>
      <c r="BD95" s="10"/>
      <c r="BE95" s="10"/>
      <c r="BF95" s="10"/>
      <c r="BG95" s="10"/>
      <c r="BH95" s="10"/>
      <c r="BI95" s="10"/>
      <c r="BJ95" s="10"/>
      <c r="BK95" s="10"/>
      <c r="BL95" s="10"/>
      <c r="BM95" s="10"/>
      <c r="BN95" s="10"/>
      <c r="BO95" s="10"/>
      <c r="BP95" s="10"/>
      <c r="BQ95" s="10"/>
    </row>
    <row r="96" spans="49:69" x14ac:dyDescent="0.25">
      <c r="AW96" s="10"/>
      <c r="AX96" s="10"/>
      <c r="AY96" s="10"/>
      <c r="AZ96" s="10"/>
      <c r="BA96" s="10"/>
      <c r="BB96" s="10"/>
      <c r="BC96" s="10"/>
      <c r="BD96" s="10"/>
      <c r="BE96" s="10"/>
      <c r="BF96" s="10"/>
      <c r="BG96" s="10"/>
      <c r="BH96" s="10"/>
      <c r="BI96" s="10"/>
      <c r="BJ96" s="10"/>
      <c r="BK96" s="10"/>
      <c r="BL96" s="10"/>
      <c r="BM96" s="10"/>
      <c r="BN96" s="10"/>
      <c r="BO96" s="10"/>
      <c r="BP96" s="10"/>
      <c r="BQ96" s="10"/>
    </row>
    <row r="97" spans="49:69" x14ac:dyDescent="0.25">
      <c r="AW97" s="10"/>
      <c r="AX97" s="10"/>
      <c r="AY97" s="10"/>
      <c r="AZ97" s="10"/>
      <c r="BA97" s="10"/>
      <c r="BB97" s="10"/>
      <c r="BC97" s="10"/>
      <c r="BD97" s="10"/>
      <c r="BE97" s="10"/>
      <c r="BF97" s="10"/>
      <c r="BG97" s="10"/>
      <c r="BH97" s="10"/>
      <c r="BI97" s="10"/>
      <c r="BJ97" s="10"/>
      <c r="BK97" s="10"/>
      <c r="BL97" s="10"/>
      <c r="BM97" s="10"/>
      <c r="BN97" s="10"/>
      <c r="BO97" s="10"/>
      <c r="BP97" s="10"/>
      <c r="BQ97" s="10"/>
    </row>
    <row r="98" spans="49:69" x14ac:dyDescent="0.25">
      <c r="AW98" s="10"/>
      <c r="AX98" s="10"/>
      <c r="AY98" s="10"/>
      <c r="AZ98" s="10"/>
      <c r="BA98" s="10"/>
      <c r="BB98" s="10"/>
      <c r="BC98" s="10"/>
      <c r="BD98" s="10"/>
      <c r="BE98" s="10"/>
      <c r="BF98" s="10"/>
      <c r="BG98" s="10"/>
      <c r="BH98" s="10"/>
      <c r="BI98" s="10"/>
      <c r="BJ98" s="10"/>
      <c r="BK98" s="10"/>
      <c r="BL98" s="10"/>
      <c r="BM98" s="10"/>
      <c r="BN98" s="10"/>
      <c r="BO98" s="10"/>
      <c r="BP98" s="10"/>
      <c r="BQ98" s="10"/>
    </row>
    <row r="99" spans="49:69" x14ac:dyDescent="0.25">
      <c r="AW99" s="10"/>
      <c r="AX99" s="10"/>
      <c r="AY99" s="10"/>
      <c r="AZ99" s="10"/>
      <c r="BA99" s="10"/>
      <c r="BB99" s="10"/>
      <c r="BC99" s="10"/>
      <c r="BD99" s="10"/>
      <c r="BE99" s="10"/>
      <c r="BF99" s="10"/>
      <c r="BG99" s="10"/>
      <c r="BH99" s="10"/>
      <c r="BI99" s="10"/>
      <c r="BJ99" s="10"/>
      <c r="BK99" s="10"/>
      <c r="BL99" s="10"/>
      <c r="BM99" s="10"/>
      <c r="BN99" s="10"/>
      <c r="BO99" s="10"/>
      <c r="BP99" s="10"/>
      <c r="BQ99" s="10"/>
    </row>
    <row r="100" spans="49:69" x14ac:dyDescent="0.25">
      <c r="AW100" s="10"/>
      <c r="AX100" s="10"/>
      <c r="AY100" s="10"/>
      <c r="AZ100" s="10"/>
      <c r="BA100" s="10"/>
      <c r="BB100" s="10"/>
      <c r="BC100" s="10"/>
      <c r="BD100" s="10"/>
      <c r="BE100" s="10"/>
      <c r="BF100" s="10"/>
      <c r="BG100" s="10"/>
      <c r="BH100" s="10"/>
      <c r="BI100" s="10"/>
      <c r="BJ100" s="10"/>
      <c r="BK100" s="10"/>
      <c r="BL100" s="10"/>
      <c r="BM100" s="10"/>
      <c r="BN100" s="10"/>
      <c r="BO100" s="10"/>
      <c r="BP100" s="10"/>
      <c r="BQ100" s="10"/>
    </row>
    <row r="101" spans="49:69" x14ac:dyDescent="0.25">
      <c r="AW101" s="10"/>
      <c r="AX101" s="10"/>
      <c r="AY101" s="10"/>
      <c r="AZ101" s="10"/>
      <c r="BA101" s="10"/>
      <c r="BB101" s="10"/>
      <c r="BC101" s="10"/>
      <c r="BD101" s="10"/>
      <c r="BE101" s="10"/>
      <c r="BF101" s="10"/>
      <c r="BG101" s="10"/>
      <c r="BH101" s="10"/>
      <c r="BI101" s="10"/>
      <c r="BJ101" s="10"/>
      <c r="BK101" s="10"/>
      <c r="BL101" s="10"/>
      <c r="BM101" s="10"/>
      <c r="BN101" s="10"/>
      <c r="BO101" s="10"/>
      <c r="BP101" s="10"/>
      <c r="BQ101" s="10"/>
    </row>
    <row r="102" spans="49:69" x14ac:dyDescent="0.25">
      <c r="AW102" s="10"/>
      <c r="AX102" s="10"/>
      <c r="AY102" s="10"/>
      <c r="AZ102" s="10"/>
      <c r="BA102" s="10"/>
      <c r="BB102" s="10"/>
      <c r="BC102" s="10"/>
      <c r="BD102" s="10"/>
      <c r="BE102" s="10"/>
      <c r="BF102" s="10"/>
      <c r="BG102" s="10"/>
      <c r="BH102" s="10"/>
      <c r="BI102" s="10"/>
      <c r="BJ102" s="10"/>
      <c r="BK102" s="10"/>
      <c r="BL102" s="10"/>
      <c r="BM102" s="10"/>
      <c r="BN102" s="10"/>
      <c r="BO102" s="10"/>
      <c r="BP102" s="10"/>
      <c r="BQ102" s="10"/>
    </row>
    <row r="103" spans="49:69" x14ac:dyDescent="0.25">
      <c r="AW103" s="10"/>
      <c r="AX103" s="10"/>
      <c r="AY103" s="10"/>
      <c r="AZ103" s="10"/>
      <c r="BA103" s="10"/>
      <c r="BB103" s="10"/>
      <c r="BC103" s="10"/>
      <c r="BD103" s="10"/>
      <c r="BE103" s="10"/>
      <c r="BF103" s="10"/>
      <c r="BG103" s="10"/>
      <c r="BH103" s="10"/>
      <c r="BI103" s="10"/>
      <c r="BJ103" s="10"/>
      <c r="BK103" s="10"/>
      <c r="BL103" s="10"/>
      <c r="BM103" s="10"/>
      <c r="BN103" s="10"/>
      <c r="BO103" s="10"/>
      <c r="BP103" s="10"/>
      <c r="BQ103" s="10"/>
    </row>
    <row r="104" spans="49:69" x14ac:dyDescent="0.25">
      <c r="AW104" s="10"/>
      <c r="AX104" s="10"/>
      <c r="AY104" s="10"/>
      <c r="AZ104" s="10"/>
      <c r="BA104" s="10"/>
      <c r="BB104" s="10"/>
      <c r="BC104" s="10"/>
      <c r="BD104" s="10"/>
      <c r="BE104" s="10"/>
      <c r="BF104" s="10"/>
      <c r="BG104" s="10"/>
      <c r="BH104" s="10"/>
      <c r="BI104" s="10"/>
      <c r="BJ104" s="10"/>
      <c r="BK104" s="10"/>
      <c r="BL104" s="10"/>
      <c r="BM104" s="10"/>
      <c r="BN104" s="10"/>
      <c r="BO104" s="10"/>
      <c r="BP104" s="10"/>
      <c r="BQ104" s="10"/>
    </row>
    <row r="105" spans="49:69" x14ac:dyDescent="0.25">
      <c r="AW105" s="10"/>
      <c r="AX105" s="10"/>
      <c r="AY105" s="10"/>
      <c r="AZ105" s="10"/>
      <c r="BA105" s="10"/>
      <c r="BB105" s="10"/>
      <c r="BC105" s="10"/>
      <c r="BD105" s="10"/>
      <c r="BE105" s="10"/>
      <c r="BF105" s="10"/>
      <c r="BG105" s="10"/>
      <c r="BH105" s="10"/>
      <c r="BI105" s="10"/>
      <c r="BJ105" s="10"/>
      <c r="BK105" s="10"/>
      <c r="BL105" s="10"/>
      <c r="BM105" s="10"/>
      <c r="BN105" s="10"/>
      <c r="BO105" s="10"/>
      <c r="BP105" s="10"/>
      <c r="BQ105" s="10"/>
    </row>
    <row r="106" spans="49:69" x14ac:dyDescent="0.25">
      <c r="AW106" s="10"/>
      <c r="AX106" s="10"/>
      <c r="AY106" s="10"/>
      <c r="AZ106" s="10"/>
      <c r="BA106" s="10"/>
      <c r="BB106" s="10"/>
      <c r="BC106" s="10"/>
      <c r="BD106" s="10"/>
      <c r="BE106" s="10"/>
      <c r="BF106" s="10"/>
      <c r="BG106" s="10"/>
      <c r="BH106" s="10"/>
      <c r="BI106" s="10"/>
      <c r="BJ106" s="10"/>
      <c r="BK106" s="10"/>
      <c r="BL106" s="10"/>
      <c r="BM106" s="10"/>
      <c r="BN106" s="10"/>
      <c r="BO106" s="10"/>
      <c r="BP106" s="10"/>
      <c r="BQ106" s="10"/>
    </row>
    <row r="107" spans="49:69" x14ac:dyDescent="0.25">
      <c r="AW107" s="10"/>
      <c r="AX107" s="10"/>
      <c r="AY107" s="10"/>
      <c r="AZ107" s="10"/>
      <c r="BA107" s="10"/>
      <c r="BB107" s="10"/>
      <c r="BC107" s="10"/>
      <c r="BD107" s="10"/>
      <c r="BE107" s="10"/>
      <c r="BF107" s="10"/>
      <c r="BG107" s="10"/>
      <c r="BH107" s="10"/>
      <c r="BI107" s="10"/>
      <c r="BJ107" s="10"/>
      <c r="BK107" s="10"/>
      <c r="BL107" s="10"/>
      <c r="BM107" s="10"/>
      <c r="BN107" s="10"/>
      <c r="BO107" s="10"/>
      <c r="BP107" s="10"/>
      <c r="BQ107" s="10"/>
    </row>
    <row r="108" spans="49:69" x14ac:dyDescent="0.25">
      <c r="AW108" s="10"/>
      <c r="AX108" s="10"/>
      <c r="AY108" s="10"/>
      <c r="AZ108" s="10"/>
      <c r="BA108" s="10"/>
      <c r="BB108" s="10"/>
      <c r="BC108" s="10"/>
      <c r="BD108" s="10"/>
      <c r="BE108" s="10"/>
      <c r="BF108" s="10"/>
      <c r="BG108" s="10"/>
      <c r="BH108" s="10"/>
      <c r="BI108" s="10"/>
      <c r="BJ108" s="10"/>
      <c r="BK108" s="10"/>
      <c r="BL108" s="10"/>
      <c r="BM108" s="10"/>
      <c r="BN108" s="10"/>
      <c r="BO108" s="10"/>
      <c r="BP108" s="10"/>
      <c r="BQ108" s="10"/>
    </row>
    <row r="109" spans="49:69" x14ac:dyDescent="0.25">
      <c r="AW109" s="10"/>
      <c r="AX109" s="10"/>
      <c r="AY109" s="10"/>
      <c r="AZ109" s="10"/>
      <c r="BA109" s="10"/>
      <c r="BB109" s="10"/>
      <c r="BC109" s="10"/>
      <c r="BD109" s="10"/>
      <c r="BE109" s="10"/>
      <c r="BF109" s="10"/>
      <c r="BG109" s="10"/>
      <c r="BH109" s="10"/>
      <c r="BI109" s="10"/>
      <c r="BJ109" s="10"/>
      <c r="BK109" s="10"/>
      <c r="BL109" s="10"/>
      <c r="BM109" s="10"/>
      <c r="BN109" s="10"/>
      <c r="BO109" s="10"/>
      <c r="BP109" s="10"/>
      <c r="BQ109" s="10"/>
    </row>
    <row r="110" spans="49:69" x14ac:dyDescent="0.25">
      <c r="AW110" s="10"/>
      <c r="AX110" s="10"/>
      <c r="AY110" s="10"/>
      <c r="AZ110" s="10"/>
      <c r="BA110" s="10"/>
      <c r="BB110" s="10"/>
      <c r="BC110" s="10"/>
      <c r="BD110" s="10"/>
      <c r="BE110" s="10"/>
      <c r="BF110" s="10"/>
      <c r="BG110" s="10"/>
      <c r="BH110" s="10"/>
      <c r="BI110" s="10"/>
      <c r="BJ110" s="10"/>
      <c r="BK110" s="10"/>
      <c r="BL110" s="10"/>
      <c r="BM110" s="10"/>
      <c r="BN110" s="10"/>
      <c r="BO110" s="10"/>
      <c r="BP110" s="10"/>
      <c r="BQ110" s="10"/>
    </row>
    <row r="111" spans="49:69" x14ac:dyDescent="0.25">
      <c r="AW111" s="10"/>
      <c r="AX111" s="10"/>
      <c r="AY111" s="10"/>
      <c r="AZ111" s="10"/>
      <c r="BA111" s="10"/>
      <c r="BB111" s="10"/>
      <c r="BC111" s="10"/>
      <c r="BD111" s="10"/>
      <c r="BE111" s="10"/>
      <c r="BF111" s="10"/>
      <c r="BG111" s="10"/>
      <c r="BH111" s="10"/>
      <c r="BI111" s="10"/>
      <c r="BJ111" s="10"/>
      <c r="BK111" s="10"/>
      <c r="BL111" s="10"/>
      <c r="BM111" s="10"/>
      <c r="BN111" s="10"/>
      <c r="BO111" s="10"/>
      <c r="BP111" s="10"/>
      <c r="BQ111" s="10"/>
    </row>
    <row r="112" spans="49:69" x14ac:dyDescent="0.25">
      <c r="AW112" s="10"/>
      <c r="AX112" s="10"/>
      <c r="AY112" s="10"/>
      <c r="AZ112" s="10"/>
      <c r="BA112" s="10"/>
      <c r="BB112" s="10"/>
      <c r="BC112" s="10"/>
      <c r="BD112" s="10"/>
      <c r="BE112" s="10"/>
      <c r="BF112" s="10"/>
      <c r="BG112" s="10"/>
      <c r="BH112" s="10"/>
      <c r="BI112" s="10"/>
      <c r="BJ112" s="10"/>
      <c r="BK112" s="10"/>
      <c r="BL112" s="10"/>
      <c r="BM112" s="10"/>
      <c r="BN112" s="10"/>
      <c r="BO112" s="10"/>
      <c r="BP112" s="10"/>
      <c r="BQ112" s="10"/>
    </row>
  </sheetData>
  <mergeCells count="452">
    <mergeCell ref="A72:BX72"/>
    <mergeCell ref="A66:BX66"/>
    <mergeCell ref="A67:BX67"/>
    <mergeCell ref="A68:BX68"/>
    <mergeCell ref="A69:BX69"/>
    <mergeCell ref="A70:BX70"/>
    <mergeCell ref="A71:BX71"/>
    <mergeCell ref="B61:C61"/>
    <mergeCell ref="E61:L61"/>
    <mergeCell ref="M61:N61"/>
    <mergeCell ref="O61:P61"/>
    <mergeCell ref="A64:BX64"/>
    <mergeCell ref="A65:BX65"/>
    <mergeCell ref="A60:Q60"/>
    <mergeCell ref="W60:AV60"/>
    <mergeCell ref="L52:V52"/>
    <mergeCell ref="X52:AN52"/>
    <mergeCell ref="AP52:AX52"/>
    <mergeCell ref="B54:C54"/>
    <mergeCell ref="E54:L54"/>
    <mergeCell ref="M54:N54"/>
    <mergeCell ref="O54:P54"/>
    <mergeCell ref="A45:C45"/>
    <mergeCell ref="W47:AG48"/>
    <mergeCell ref="AI47:AQ48"/>
    <mergeCell ref="AS47:BI48"/>
    <mergeCell ref="A48:T48"/>
    <mergeCell ref="A57:AV57"/>
    <mergeCell ref="A58:AV58"/>
    <mergeCell ref="A59:Q59"/>
    <mergeCell ref="W59:AV59"/>
    <mergeCell ref="AF45:AI45"/>
    <mergeCell ref="AJ45:AP45"/>
    <mergeCell ref="AQ45:AV45"/>
    <mergeCell ref="W49:AG49"/>
    <mergeCell ref="AI49:AQ49"/>
    <mergeCell ref="AS49:BI49"/>
    <mergeCell ref="L51:V51"/>
    <mergeCell ref="X51:AN51"/>
    <mergeCell ref="AP51:AX51"/>
    <mergeCell ref="AW45:BC45"/>
    <mergeCell ref="BD45:BJ45"/>
    <mergeCell ref="BR43:BX43"/>
    <mergeCell ref="A44:C44"/>
    <mergeCell ref="D44:AA44"/>
    <mergeCell ref="AB44:AE44"/>
    <mergeCell ref="AF44:AI44"/>
    <mergeCell ref="AJ44:AP44"/>
    <mergeCell ref="AQ44:AV44"/>
    <mergeCell ref="BK45:BQ45"/>
    <mergeCell ref="BR45:BX45"/>
    <mergeCell ref="A43:C43"/>
    <mergeCell ref="D43:AA43"/>
    <mergeCell ref="AB43:AE43"/>
    <mergeCell ref="AF43:AI43"/>
    <mergeCell ref="AJ43:AP43"/>
    <mergeCell ref="AQ43:AV43"/>
    <mergeCell ref="AW43:BC43"/>
    <mergeCell ref="BD43:BJ43"/>
    <mergeCell ref="BK43:BQ43"/>
    <mergeCell ref="AW44:BC44"/>
    <mergeCell ref="BD44:BJ44"/>
    <mergeCell ref="BK44:BQ44"/>
    <mergeCell ref="BR44:BX44"/>
    <mergeCell ref="D45:AA45"/>
    <mergeCell ref="AB45:AE45"/>
    <mergeCell ref="AW41:BC41"/>
    <mergeCell ref="BD41:BJ41"/>
    <mergeCell ref="BK41:BQ41"/>
    <mergeCell ref="BR41:BX41"/>
    <mergeCell ref="A42:C42"/>
    <mergeCell ref="D42:AA42"/>
    <mergeCell ref="AB42:AE42"/>
    <mergeCell ref="AF42:AI42"/>
    <mergeCell ref="AJ42:AP42"/>
    <mergeCell ref="AQ42:AV42"/>
    <mergeCell ref="AW42:BC42"/>
    <mergeCell ref="BD42:BJ42"/>
    <mergeCell ref="BK42:BQ42"/>
    <mergeCell ref="BR42:BX42"/>
    <mergeCell ref="A41:C41"/>
    <mergeCell ref="D41:AA41"/>
    <mergeCell ref="AB41:AE41"/>
    <mergeCell ref="AF41:AI41"/>
    <mergeCell ref="AJ41:AP41"/>
    <mergeCell ref="AQ41:AV41"/>
    <mergeCell ref="A40:C40"/>
    <mergeCell ref="D40:AA40"/>
    <mergeCell ref="AB40:AE40"/>
    <mergeCell ref="AF40:AI40"/>
    <mergeCell ref="AJ40:AP40"/>
    <mergeCell ref="AQ40:AV40"/>
    <mergeCell ref="A39:C39"/>
    <mergeCell ref="D39:AA39"/>
    <mergeCell ref="AB39:AE39"/>
    <mergeCell ref="AF39:AI39"/>
    <mergeCell ref="AW39:BC39"/>
    <mergeCell ref="BD39:BJ39"/>
    <mergeCell ref="BK39:BQ39"/>
    <mergeCell ref="BR39:BX39"/>
    <mergeCell ref="AW40:BC40"/>
    <mergeCell ref="BD40:BJ40"/>
    <mergeCell ref="BK40:BQ40"/>
    <mergeCell ref="BR40:BX40"/>
    <mergeCell ref="BR37:BX37"/>
    <mergeCell ref="A38:C38"/>
    <mergeCell ref="D38:AA38"/>
    <mergeCell ref="AB38:AE38"/>
    <mergeCell ref="AF38:AI38"/>
    <mergeCell ref="AW38:BC38"/>
    <mergeCell ref="BD38:BJ38"/>
    <mergeCell ref="BK38:BQ38"/>
    <mergeCell ref="BR38:BX38"/>
    <mergeCell ref="A37:C37"/>
    <mergeCell ref="D37:AA37"/>
    <mergeCell ref="AB37:AE37"/>
    <mergeCell ref="AF37:AI37"/>
    <mergeCell ref="AJ37:AP37"/>
    <mergeCell ref="AQ37:AV37"/>
    <mergeCell ref="AW37:BC37"/>
    <mergeCell ref="BD37:BJ37"/>
    <mergeCell ref="BK37:BQ37"/>
    <mergeCell ref="BR35:BX35"/>
    <mergeCell ref="A36:C36"/>
    <mergeCell ref="D36:AA36"/>
    <mergeCell ref="AB36:AE36"/>
    <mergeCell ref="AF36:AI36"/>
    <mergeCell ref="AJ36:AP36"/>
    <mergeCell ref="AQ36:AV36"/>
    <mergeCell ref="AW36:BC36"/>
    <mergeCell ref="BD36:BJ36"/>
    <mergeCell ref="BK36:BQ36"/>
    <mergeCell ref="BR36:BX36"/>
    <mergeCell ref="A35:C35"/>
    <mergeCell ref="D35:AA35"/>
    <mergeCell ref="AB35:AE35"/>
    <mergeCell ref="AF35:AI35"/>
    <mergeCell ref="AJ35:AP35"/>
    <mergeCell ref="AQ35:AV35"/>
    <mergeCell ref="AW35:BC35"/>
    <mergeCell ref="BD35:BJ35"/>
    <mergeCell ref="BK35:BQ35"/>
    <mergeCell ref="BR33:BX33"/>
    <mergeCell ref="A34:C34"/>
    <mergeCell ref="D34:AA34"/>
    <mergeCell ref="AB34:AE34"/>
    <mergeCell ref="AF34:AI34"/>
    <mergeCell ref="AJ34:AP34"/>
    <mergeCell ref="AQ34:AV34"/>
    <mergeCell ref="AW34:BC34"/>
    <mergeCell ref="BD34:BJ34"/>
    <mergeCell ref="BK34:BQ34"/>
    <mergeCell ref="BR34:BX34"/>
    <mergeCell ref="A33:C33"/>
    <mergeCell ref="D33:AA33"/>
    <mergeCell ref="AB33:AE33"/>
    <mergeCell ref="AF33:AI33"/>
    <mergeCell ref="AJ33:AP33"/>
    <mergeCell ref="AQ33:AV33"/>
    <mergeCell ref="AW33:BC33"/>
    <mergeCell ref="BD33:BJ33"/>
    <mergeCell ref="BK33:BQ33"/>
    <mergeCell ref="BR31:BX31"/>
    <mergeCell ref="A32:C32"/>
    <mergeCell ref="D32:AA32"/>
    <mergeCell ref="AB32:AE32"/>
    <mergeCell ref="AF32:AI32"/>
    <mergeCell ref="AJ32:AP32"/>
    <mergeCell ref="AQ32:AV32"/>
    <mergeCell ref="AW32:BC32"/>
    <mergeCell ref="BD32:BJ32"/>
    <mergeCell ref="BK32:BQ32"/>
    <mergeCell ref="BR32:BX32"/>
    <mergeCell ref="A31:C31"/>
    <mergeCell ref="D31:AA31"/>
    <mergeCell ref="AB31:AE31"/>
    <mergeCell ref="AF31:AI31"/>
    <mergeCell ref="AJ31:AP31"/>
    <mergeCell ref="AQ31:AV31"/>
    <mergeCell ref="AW31:BC31"/>
    <mergeCell ref="BD31:BJ31"/>
    <mergeCell ref="BK31:BQ31"/>
    <mergeCell ref="BR29:BX29"/>
    <mergeCell ref="A30:C30"/>
    <mergeCell ref="D30:AA30"/>
    <mergeCell ref="AB30:AE30"/>
    <mergeCell ref="AF30:AI30"/>
    <mergeCell ref="AJ30:AP30"/>
    <mergeCell ref="AQ30:AV30"/>
    <mergeCell ref="AW30:BC30"/>
    <mergeCell ref="BD30:BJ30"/>
    <mergeCell ref="BK30:BQ30"/>
    <mergeCell ref="BR30:BX30"/>
    <mergeCell ref="A29:C29"/>
    <mergeCell ref="D29:AA29"/>
    <mergeCell ref="AB29:AE29"/>
    <mergeCell ref="AF29:AI29"/>
    <mergeCell ref="AJ29:AP29"/>
    <mergeCell ref="AQ29:AV29"/>
    <mergeCell ref="AW29:BC29"/>
    <mergeCell ref="BD29:BJ29"/>
    <mergeCell ref="BK29:BQ29"/>
    <mergeCell ref="AF27:AI27"/>
    <mergeCell ref="AJ27:AP27"/>
    <mergeCell ref="AQ27:AV27"/>
    <mergeCell ref="AW27:BC27"/>
    <mergeCell ref="BD27:BJ27"/>
    <mergeCell ref="BK27:BQ27"/>
    <mergeCell ref="BR27:BX27"/>
    <mergeCell ref="A28:C28"/>
    <mergeCell ref="D28:AA28"/>
    <mergeCell ref="AB28:AE28"/>
    <mergeCell ref="AF28:AI28"/>
    <mergeCell ref="AJ28:AP28"/>
    <mergeCell ref="AQ28:AV28"/>
    <mergeCell ref="AW28:BC28"/>
    <mergeCell ref="BD28:BJ28"/>
    <mergeCell ref="BK28:BQ28"/>
    <mergeCell ref="BR28:BX28"/>
    <mergeCell ref="CI24:CV28"/>
    <mergeCell ref="A25:C25"/>
    <mergeCell ref="D25:AA25"/>
    <mergeCell ref="AB25:AE25"/>
    <mergeCell ref="AF25:AI25"/>
    <mergeCell ref="AJ25:AP25"/>
    <mergeCell ref="AQ25:AV25"/>
    <mergeCell ref="AW25:BC25"/>
    <mergeCell ref="BD25:BJ25"/>
    <mergeCell ref="BK25:BQ25"/>
    <mergeCell ref="BR25:BX25"/>
    <mergeCell ref="A26:C26"/>
    <mergeCell ref="D26:AA26"/>
    <mergeCell ref="AB26:AE26"/>
    <mergeCell ref="AF26:AI26"/>
    <mergeCell ref="AJ26:AP26"/>
    <mergeCell ref="AQ26:AV26"/>
    <mergeCell ref="AW26:BC26"/>
    <mergeCell ref="BD26:BJ26"/>
    <mergeCell ref="BK26:BQ26"/>
    <mergeCell ref="BR26:BX26"/>
    <mergeCell ref="A27:C27"/>
    <mergeCell ref="D27:AA27"/>
    <mergeCell ref="AB27:AE27"/>
    <mergeCell ref="BR23:BX23"/>
    <mergeCell ref="A24:C24"/>
    <mergeCell ref="D24:AA24"/>
    <mergeCell ref="AB24:AE24"/>
    <mergeCell ref="AF24:AI24"/>
    <mergeCell ref="AJ24:AP24"/>
    <mergeCell ref="AQ24:AV24"/>
    <mergeCell ref="AW24:BC24"/>
    <mergeCell ref="BD24:BJ24"/>
    <mergeCell ref="BK24:BQ24"/>
    <mergeCell ref="BR24:BX24"/>
    <mergeCell ref="A23:C23"/>
    <mergeCell ref="D23:AA23"/>
    <mergeCell ref="AB23:AE23"/>
    <mergeCell ref="AF23:AI23"/>
    <mergeCell ref="AJ23:AP23"/>
    <mergeCell ref="AQ23:AV23"/>
    <mergeCell ref="AW23:BC23"/>
    <mergeCell ref="BD23:BJ23"/>
    <mergeCell ref="BK23:BQ23"/>
    <mergeCell ref="BR21:BX21"/>
    <mergeCell ref="A22:C22"/>
    <mergeCell ref="D22:AA22"/>
    <mergeCell ref="AB22:AE22"/>
    <mergeCell ref="AF22:AI22"/>
    <mergeCell ref="AJ22:AP22"/>
    <mergeCell ref="AQ22:AV22"/>
    <mergeCell ref="AW22:BC22"/>
    <mergeCell ref="BD22:BJ22"/>
    <mergeCell ref="BK22:BQ22"/>
    <mergeCell ref="BR22:BX22"/>
    <mergeCell ref="A21:C21"/>
    <mergeCell ref="D21:AA21"/>
    <mergeCell ref="AB21:AE21"/>
    <mergeCell ref="AF21:AI21"/>
    <mergeCell ref="AJ21:AP21"/>
    <mergeCell ref="AQ21:AV21"/>
    <mergeCell ref="AW21:BC21"/>
    <mergeCell ref="BD21:BJ21"/>
    <mergeCell ref="BK21:BQ21"/>
    <mergeCell ref="BR19:BX19"/>
    <mergeCell ref="A20:C20"/>
    <mergeCell ref="D20:AA20"/>
    <mergeCell ref="AB20:AE20"/>
    <mergeCell ref="AF20:AI20"/>
    <mergeCell ref="AJ20:AP20"/>
    <mergeCell ref="AQ20:AV20"/>
    <mergeCell ref="AW20:BC20"/>
    <mergeCell ref="BD20:BJ20"/>
    <mergeCell ref="BK20:BQ20"/>
    <mergeCell ref="BR20:BX20"/>
    <mergeCell ref="A19:C19"/>
    <mergeCell ref="D19:AA19"/>
    <mergeCell ref="AB19:AE19"/>
    <mergeCell ref="AF19:AI19"/>
    <mergeCell ref="AJ19:AP19"/>
    <mergeCell ref="AQ19:AV19"/>
    <mergeCell ref="AW19:BC19"/>
    <mergeCell ref="BD19:BJ19"/>
    <mergeCell ref="BK19:BQ19"/>
    <mergeCell ref="BR17:BX17"/>
    <mergeCell ref="A18:C18"/>
    <mergeCell ref="D18:AA18"/>
    <mergeCell ref="AB18:AE18"/>
    <mergeCell ref="AF18:AI18"/>
    <mergeCell ref="AJ18:AP18"/>
    <mergeCell ref="AQ18:AV18"/>
    <mergeCell ref="AW18:BC18"/>
    <mergeCell ref="BD18:BJ18"/>
    <mergeCell ref="BK18:BQ18"/>
    <mergeCell ref="BR18:BX18"/>
    <mergeCell ref="A17:C17"/>
    <mergeCell ref="D17:AA17"/>
    <mergeCell ref="AB17:AE17"/>
    <mergeCell ref="AF17:AI17"/>
    <mergeCell ref="AJ17:AP17"/>
    <mergeCell ref="AQ17:AV17"/>
    <mergeCell ref="AW17:BC17"/>
    <mergeCell ref="BD17:BJ17"/>
    <mergeCell ref="BK17:BQ17"/>
    <mergeCell ref="BR15:BX15"/>
    <mergeCell ref="A16:C16"/>
    <mergeCell ref="D16:AA16"/>
    <mergeCell ref="AB16:AE16"/>
    <mergeCell ref="AF16:AI16"/>
    <mergeCell ref="AJ16:AP16"/>
    <mergeCell ref="AQ16:AV16"/>
    <mergeCell ref="AW16:BC16"/>
    <mergeCell ref="BD16:BJ16"/>
    <mergeCell ref="BK16:BQ16"/>
    <mergeCell ref="BR16:BX16"/>
    <mergeCell ref="A14:C14"/>
    <mergeCell ref="D14:AA14"/>
    <mergeCell ref="AB14:AE14"/>
    <mergeCell ref="AJ14:AP14"/>
    <mergeCell ref="AQ14:AV14"/>
    <mergeCell ref="AW14:BC14"/>
    <mergeCell ref="BD14:BJ14"/>
    <mergeCell ref="BK14:BQ14"/>
    <mergeCell ref="A15:C15"/>
    <mergeCell ref="D15:AA15"/>
    <mergeCell ref="AB15:AE15"/>
    <mergeCell ref="AF15:AI15"/>
    <mergeCell ref="AJ15:AP15"/>
    <mergeCell ref="AQ15:AV15"/>
    <mergeCell ref="AW15:BC15"/>
    <mergeCell ref="BD15:BJ15"/>
    <mergeCell ref="BK15:BQ15"/>
    <mergeCell ref="BR12:BX12"/>
    <mergeCell ref="A13:C13"/>
    <mergeCell ref="D13:AA13"/>
    <mergeCell ref="AB13:AE13"/>
    <mergeCell ref="AF13:AI13"/>
    <mergeCell ref="AJ13:AP13"/>
    <mergeCell ref="AQ13:AV13"/>
    <mergeCell ref="AW13:BC13"/>
    <mergeCell ref="BD13:BJ13"/>
    <mergeCell ref="BK13:BQ13"/>
    <mergeCell ref="BR13:BX13"/>
    <mergeCell ref="A12:C12"/>
    <mergeCell ref="D12:AA12"/>
    <mergeCell ref="AB12:AE12"/>
    <mergeCell ref="AF12:AI12"/>
    <mergeCell ref="AJ12:AP12"/>
    <mergeCell ref="AQ12:AV12"/>
    <mergeCell ref="AW12:BC12"/>
    <mergeCell ref="BD12:BJ12"/>
    <mergeCell ref="BK12:BQ12"/>
    <mergeCell ref="BR10:BX10"/>
    <mergeCell ref="A11:C11"/>
    <mergeCell ref="D11:AA11"/>
    <mergeCell ref="AB11:AE11"/>
    <mergeCell ref="AF11:AI11"/>
    <mergeCell ref="AJ11:AP11"/>
    <mergeCell ref="AQ11:AV11"/>
    <mergeCell ref="AW11:BC11"/>
    <mergeCell ref="BD11:BJ11"/>
    <mergeCell ref="BK11:BQ11"/>
    <mergeCell ref="BR11:BX11"/>
    <mergeCell ref="A10:C10"/>
    <mergeCell ref="D10:AA10"/>
    <mergeCell ref="AB10:AE10"/>
    <mergeCell ref="AF10:AI10"/>
    <mergeCell ref="AJ10:AP10"/>
    <mergeCell ref="AQ10:AV10"/>
    <mergeCell ref="AW10:BC10"/>
    <mergeCell ref="BD10:BJ10"/>
    <mergeCell ref="BK10:BQ10"/>
    <mergeCell ref="BR8:BX8"/>
    <mergeCell ref="A9:C9"/>
    <mergeCell ref="D9:AA9"/>
    <mergeCell ref="AB9:AE9"/>
    <mergeCell ref="AF9:AI9"/>
    <mergeCell ref="AJ9:AP9"/>
    <mergeCell ref="AQ9:AV9"/>
    <mergeCell ref="AW9:BC9"/>
    <mergeCell ref="BD9:BJ9"/>
    <mergeCell ref="BK9:BQ9"/>
    <mergeCell ref="BR9:BX9"/>
    <mergeCell ref="A8:C8"/>
    <mergeCell ref="D8:AA8"/>
    <mergeCell ref="AB8:AE8"/>
    <mergeCell ref="AF8:AI8"/>
    <mergeCell ref="AJ8:AP8"/>
    <mergeCell ref="AQ8:AV8"/>
    <mergeCell ref="AW8:BC8"/>
    <mergeCell ref="BD8:BJ8"/>
    <mergeCell ref="BK8:BQ8"/>
    <mergeCell ref="BK6:BQ6"/>
    <mergeCell ref="BR6:BX6"/>
    <mergeCell ref="A7:C7"/>
    <mergeCell ref="D7:AA7"/>
    <mergeCell ref="AB7:AE7"/>
    <mergeCell ref="AF7:AI7"/>
    <mergeCell ref="AJ7:AP7"/>
    <mergeCell ref="AQ7:AV7"/>
    <mergeCell ref="AW7:BC7"/>
    <mergeCell ref="BD7:BJ7"/>
    <mergeCell ref="BK7:BQ7"/>
    <mergeCell ref="BR7:BX7"/>
    <mergeCell ref="A6:C6"/>
    <mergeCell ref="D6:AA6"/>
    <mergeCell ref="AB6:AE6"/>
    <mergeCell ref="AF6:AI6"/>
    <mergeCell ref="AJ6:AP6"/>
    <mergeCell ref="BB4:BC4"/>
    <mergeCell ref="BD4:BF4"/>
    <mergeCell ref="BG4:BH4"/>
    <mergeCell ref="BI4:BJ4"/>
    <mergeCell ref="AQ6:AV6"/>
    <mergeCell ref="AW6:BC6"/>
    <mergeCell ref="BD6:BJ6"/>
    <mergeCell ref="A1:BX1"/>
    <mergeCell ref="A3:C5"/>
    <mergeCell ref="D3:AA5"/>
    <mergeCell ref="AB3:AE5"/>
    <mergeCell ref="AF3:AI5"/>
    <mergeCell ref="AJ3:AP5"/>
    <mergeCell ref="AQ3:AV5"/>
    <mergeCell ref="AW3:BX3"/>
    <mergeCell ref="AW4:AY4"/>
    <mergeCell ref="AZ4:BA4"/>
    <mergeCell ref="BP4:BQ4"/>
    <mergeCell ref="BR4:BX5"/>
    <mergeCell ref="AW5:BC5"/>
    <mergeCell ref="BD5:BJ5"/>
    <mergeCell ref="BK5:BQ5"/>
    <mergeCell ref="BK4:BM4"/>
    <mergeCell ref="BN4:BO4"/>
  </mergeCells>
  <printOptions horizontalCentered="1"/>
  <pageMargins left="0.39370078740157483" right="0.39370078740157483" top="0.39370078740157483" bottom="0.39370078740157483" header="0" footer="0"/>
  <pageSetup paperSize="9" scale="89" orientation="landscape" r:id="rId1"/>
  <headerFooter alignWithMargins="0"/>
  <rowBreaks count="2" manualBreakCount="2">
    <brk id="19" max="75" man="1"/>
    <brk id="42" max="75" man="1"/>
  </rowBreaks>
  <colBreaks count="1" manualBreakCount="1">
    <brk id="82" max="6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AC69"/>
  <sheetViews>
    <sheetView view="pageBreakPreview" topLeftCell="A13" zoomScale="90" zoomScaleNormal="115" zoomScaleSheetLayoutView="90" workbookViewId="0">
      <selection activeCell="O31" activeCellId="1" sqref="O16 O31"/>
    </sheetView>
  </sheetViews>
  <sheetFormatPr defaultRowHeight="15.75" x14ac:dyDescent="0.25"/>
  <cols>
    <col min="1" max="1" width="8" style="30" customWidth="1"/>
    <col min="2" max="2" width="9.33203125" style="30"/>
    <col min="3" max="3" width="15" style="30" customWidth="1"/>
    <col min="4" max="4" width="10" style="30" customWidth="1"/>
    <col min="5" max="5" width="14" style="30" customWidth="1"/>
    <col min="6" max="6" width="9.33203125" style="30"/>
    <col min="7" max="7" width="8.83203125" style="30" customWidth="1"/>
    <col min="8" max="8" width="9.33203125" style="30"/>
    <col min="9" max="9" width="7" style="30" customWidth="1"/>
    <col min="10" max="10" width="26.33203125" style="30" bestFit="1" customWidth="1"/>
    <col min="11" max="11" width="15" style="30" customWidth="1"/>
    <col min="12" max="12" width="5.5" style="30" customWidth="1"/>
    <col min="13" max="13" width="17.1640625" style="30" customWidth="1"/>
    <col min="14" max="14" width="16.6640625" style="30" customWidth="1"/>
    <col min="15" max="15" width="16.5" style="30" customWidth="1"/>
    <col min="16" max="16" width="55.83203125" style="30" customWidth="1"/>
    <col min="17" max="55" width="10.6640625" style="30" customWidth="1"/>
    <col min="56" max="57" width="9.33203125" style="30"/>
    <col min="58" max="80" width="10.6640625" style="30" customWidth="1"/>
    <col min="81" max="256" width="9.33203125" style="30"/>
    <col min="257" max="257" width="8" style="30" customWidth="1"/>
    <col min="258" max="258" width="9.33203125" style="30"/>
    <col min="259" max="259" width="15" style="30" customWidth="1"/>
    <col min="260" max="260" width="10" style="30" customWidth="1"/>
    <col min="261" max="261" width="14" style="30" customWidth="1"/>
    <col min="262" max="262" width="9.33203125" style="30"/>
    <col min="263" max="263" width="8.83203125" style="30" customWidth="1"/>
    <col min="264" max="264" width="9.33203125" style="30"/>
    <col min="265" max="265" width="7" style="30" customWidth="1"/>
    <col min="266" max="266" width="26.33203125" style="30" bestFit="1" customWidth="1"/>
    <col min="267" max="267" width="15" style="30" customWidth="1"/>
    <col min="268" max="268" width="5.5" style="30" customWidth="1"/>
    <col min="269" max="269" width="17.1640625" style="30" customWidth="1"/>
    <col min="270" max="270" width="16.6640625" style="30" customWidth="1"/>
    <col min="271" max="271" width="16.5" style="30" customWidth="1"/>
    <col min="272" max="272" width="55.83203125" style="30" customWidth="1"/>
    <col min="273" max="311" width="10.6640625" style="30" customWidth="1"/>
    <col min="312" max="313" width="9.33203125" style="30"/>
    <col min="314" max="336" width="10.6640625" style="30" customWidth="1"/>
    <col min="337" max="512" width="9.33203125" style="30"/>
    <col min="513" max="513" width="8" style="30" customWidth="1"/>
    <col min="514" max="514" width="9.33203125" style="30"/>
    <col min="515" max="515" width="15" style="30" customWidth="1"/>
    <col min="516" max="516" width="10" style="30" customWidth="1"/>
    <col min="517" max="517" width="14" style="30" customWidth="1"/>
    <col min="518" max="518" width="9.33203125" style="30"/>
    <col min="519" max="519" width="8.83203125" style="30" customWidth="1"/>
    <col min="520" max="520" width="9.33203125" style="30"/>
    <col min="521" max="521" width="7" style="30" customWidth="1"/>
    <col min="522" max="522" width="26.33203125" style="30" bestFit="1" customWidth="1"/>
    <col min="523" max="523" width="15" style="30" customWidth="1"/>
    <col min="524" max="524" width="5.5" style="30" customWidth="1"/>
    <col min="525" max="525" width="17.1640625" style="30" customWidth="1"/>
    <col min="526" max="526" width="16.6640625" style="30" customWidth="1"/>
    <col min="527" max="527" width="16.5" style="30" customWidth="1"/>
    <col min="528" max="528" width="55.83203125" style="30" customWidth="1"/>
    <col min="529" max="567" width="10.6640625" style="30" customWidth="1"/>
    <col min="568" max="569" width="9.33203125" style="30"/>
    <col min="570" max="592" width="10.6640625" style="30" customWidth="1"/>
    <col min="593" max="768" width="9.33203125" style="30"/>
    <col min="769" max="769" width="8" style="30" customWidth="1"/>
    <col min="770" max="770" width="9.33203125" style="30"/>
    <col min="771" max="771" width="15" style="30" customWidth="1"/>
    <col min="772" max="772" width="10" style="30" customWidth="1"/>
    <col min="773" max="773" width="14" style="30" customWidth="1"/>
    <col min="774" max="774" width="9.33203125" style="30"/>
    <col min="775" max="775" width="8.83203125" style="30" customWidth="1"/>
    <col min="776" max="776" width="9.33203125" style="30"/>
    <col min="777" max="777" width="7" style="30" customWidth="1"/>
    <col min="778" max="778" width="26.33203125" style="30" bestFit="1" customWidth="1"/>
    <col min="779" max="779" width="15" style="30" customWidth="1"/>
    <col min="780" max="780" width="5.5" style="30" customWidth="1"/>
    <col min="781" max="781" width="17.1640625" style="30" customWidth="1"/>
    <col min="782" max="782" width="16.6640625" style="30" customWidth="1"/>
    <col min="783" max="783" width="16.5" style="30" customWidth="1"/>
    <col min="784" max="784" width="55.83203125" style="30" customWidth="1"/>
    <col min="785" max="823" width="10.6640625" style="30" customWidth="1"/>
    <col min="824" max="825" width="9.33203125" style="30"/>
    <col min="826" max="848" width="10.6640625" style="30" customWidth="1"/>
    <col min="849" max="1024" width="9.33203125" style="30"/>
    <col min="1025" max="1025" width="8" style="30" customWidth="1"/>
    <col min="1026" max="1026" width="9.33203125" style="30"/>
    <col min="1027" max="1027" width="15" style="30" customWidth="1"/>
    <col min="1028" max="1028" width="10" style="30" customWidth="1"/>
    <col min="1029" max="1029" width="14" style="30" customWidth="1"/>
    <col min="1030" max="1030" width="9.33203125" style="30"/>
    <col min="1031" max="1031" width="8.83203125" style="30" customWidth="1"/>
    <col min="1032" max="1032" width="9.33203125" style="30"/>
    <col min="1033" max="1033" width="7" style="30" customWidth="1"/>
    <col min="1034" max="1034" width="26.33203125" style="30" bestFit="1" customWidth="1"/>
    <col min="1035" max="1035" width="15" style="30" customWidth="1"/>
    <col min="1036" max="1036" width="5.5" style="30" customWidth="1"/>
    <col min="1037" max="1037" width="17.1640625" style="30" customWidth="1"/>
    <col min="1038" max="1038" width="16.6640625" style="30" customWidth="1"/>
    <col min="1039" max="1039" width="16.5" style="30" customWidth="1"/>
    <col min="1040" max="1040" width="55.83203125" style="30" customWidth="1"/>
    <col min="1041" max="1079" width="10.6640625" style="30" customWidth="1"/>
    <col min="1080" max="1081" width="9.33203125" style="30"/>
    <col min="1082" max="1104" width="10.6640625" style="30" customWidth="1"/>
    <col min="1105" max="1280" width="9.33203125" style="30"/>
    <col min="1281" max="1281" width="8" style="30" customWidth="1"/>
    <col min="1282" max="1282" width="9.33203125" style="30"/>
    <col min="1283" max="1283" width="15" style="30" customWidth="1"/>
    <col min="1284" max="1284" width="10" style="30" customWidth="1"/>
    <col min="1285" max="1285" width="14" style="30" customWidth="1"/>
    <col min="1286" max="1286" width="9.33203125" style="30"/>
    <col min="1287" max="1287" width="8.83203125" style="30" customWidth="1"/>
    <col min="1288" max="1288" width="9.33203125" style="30"/>
    <col min="1289" max="1289" width="7" style="30" customWidth="1"/>
    <col min="1290" max="1290" width="26.33203125" style="30" bestFit="1" customWidth="1"/>
    <col min="1291" max="1291" width="15" style="30" customWidth="1"/>
    <col min="1292" max="1292" width="5.5" style="30" customWidth="1"/>
    <col min="1293" max="1293" width="17.1640625" style="30" customWidth="1"/>
    <col min="1294" max="1294" width="16.6640625" style="30" customWidth="1"/>
    <col min="1295" max="1295" width="16.5" style="30" customWidth="1"/>
    <col min="1296" max="1296" width="55.83203125" style="30" customWidth="1"/>
    <col min="1297" max="1335" width="10.6640625" style="30" customWidth="1"/>
    <col min="1336" max="1337" width="9.33203125" style="30"/>
    <col min="1338" max="1360" width="10.6640625" style="30" customWidth="1"/>
    <col min="1361" max="1536" width="9.33203125" style="30"/>
    <col min="1537" max="1537" width="8" style="30" customWidth="1"/>
    <col min="1538" max="1538" width="9.33203125" style="30"/>
    <col min="1539" max="1539" width="15" style="30" customWidth="1"/>
    <col min="1540" max="1540" width="10" style="30" customWidth="1"/>
    <col min="1541" max="1541" width="14" style="30" customWidth="1"/>
    <col min="1542" max="1542" width="9.33203125" style="30"/>
    <col min="1543" max="1543" width="8.83203125" style="30" customWidth="1"/>
    <col min="1544" max="1544" width="9.33203125" style="30"/>
    <col min="1545" max="1545" width="7" style="30" customWidth="1"/>
    <col min="1546" max="1546" width="26.33203125" style="30" bestFit="1" customWidth="1"/>
    <col min="1547" max="1547" width="15" style="30" customWidth="1"/>
    <col min="1548" max="1548" width="5.5" style="30" customWidth="1"/>
    <col min="1549" max="1549" width="17.1640625" style="30" customWidth="1"/>
    <col min="1550" max="1550" width="16.6640625" style="30" customWidth="1"/>
    <col min="1551" max="1551" width="16.5" style="30" customWidth="1"/>
    <col min="1552" max="1552" width="55.83203125" style="30" customWidth="1"/>
    <col min="1553" max="1591" width="10.6640625" style="30" customWidth="1"/>
    <col min="1592" max="1593" width="9.33203125" style="30"/>
    <col min="1594" max="1616" width="10.6640625" style="30" customWidth="1"/>
    <col min="1617" max="1792" width="9.33203125" style="30"/>
    <col min="1793" max="1793" width="8" style="30" customWidth="1"/>
    <col min="1794" max="1794" width="9.33203125" style="30"/>
    <col min="1795" max="1795" width="15" style="30" customWidth="1"/>
    <col min="1796" max="1796" width="10" style="30" customWidth="1"/>
    <col min="1797" max="1797" width="14" style="30" customWidth="1"/>
    <col min="1798" max="1798" width="9.33203125" style="30"/>
    <col min="1799" max="1799" width="8.83203125" style="30" customWidth="1"/>
    <col min="1800" max="1800" width="9.33203125" style="30"/>
    <col min="1801" max="1801" width="7" style="30" customWidth="1"/>
    <col min="1802" max="1802" width="26.33203125" style="30" bestFit="1" customWidth="1"/>
    <col min="1803" max="1803" width="15" style="30" customWidth="1"/>
    <col min="1804" max="1804" width="5.5" style="30" customWidth="1"/>
    <col min="1805" max="1805" width="17.1640625" style="30" customWidth="1"/>
    <col min="1806" max="1806" width="16.6640625" style="30" customWidth="1"/>
    <col min="1807" max="1807" width="16.5" style="30" customWidth="1"/>
    <col min="1808" max="1808" width="55.83203125" style="30" customWidth="1"/>
    <col min="1809" max="1847" width="10.6640625" style="30" customWidth="1"/>
    <col min="1848" max="1849" width="9.33203125" style="30"/>
    <col min="1850" max="1872" width="10.6640625" style="30" customWidth="1"/>
    <col min="1873" max="2048" width="9.33203125" style="30"/>
    <col min="2049" max="2049" width="8" style="30" customWidth="1"/>
    <col min="2050" max="2050" width="9.33203125" style="30"/>
    <col min="2051" max="2051" width="15" style="30" customWidth="1"/>
    <col min="2052" max="2052" width="10" style="30" customWidth="1"/>
    <col min="2053" max="2053" width="14" style="30" customWidth="1"/>
    <col min="2054" max="2054" width="9.33203125" style="30"/>
    <col min="2055" max="2055" width="8.83203125" style="30" customWidth="1"/>
    <col min="2056" max="2056" width="9.33203125" style="30"/>
    <col min="2057" max="2057" width="7" style="30" customWidth="1"/>
    <col min="2058" max="2058" width="26.33203125" style="30" bestFit="1" customWidth="1"/>
    <col min="2059" max="2059" width="15" style="30" customWidth="1"/>
    <col min="2060" max="2060" width="5.5" style="30" customWidth="1"/>
    <col min="2061" max="2061" width="17.1640625" style="30" customWidth="1"/>
    <col min="2062" max="2062" width="16.6640625" style="30" customWidth="1"/>
    <col min="2063" max="2063" width="16.5" style="30" customWidth="1"/>
    <col min="2064" max="2064" width="55.83203125" style="30" customWidth="1"/>
    <col min="2065" max="2103" width="10.6640625" style="30" customWidth="1"/>
    <col min="2104" max="2105" width="9.33203125" style="30"/>
    <col min="2106" max="2128" width="10.6640625" style="30" customWidth="1"/>
    <col min="2129" max="2304" width="9.33203125" style="30"/>
    <col min="2305" max="2305" width="8" style="30" customWidth="1"/>
    <col min="2306" max="2306" width="9.33203125" style="30"/>
    <col min="2307" max="2307" width="15" style="30" customWidth="1"/>
    <col min="2308" max="2308" width="10" style="30" customWidth="1"/>
    <col min="2309" max="2309" width="14" style="30" customWidth="1"/>
    <col min="2310" max="2310" width="9.33203125" style="30"/>
    <col min="2311" max="2311" width="8.83203125" style="30" customWidth="1"/>
    <col min="2312" max="2312" width="9.33203125" style="30"/>
    <col min="2313" max="2313" width="7" style="30" customWidth="1"/>
    <col min="2314" max="2314" width="26.33203125" style="30" bestFit="1" customWidth="1"/>
    <col min="2315" max="2315" width="15" style="30" customWidth="1"/>
    <col min="2316" max="2316" width="5.5" style="30" customWidth="1"/>
    <col min="2317" max="2317" width="17.1640625" style="30" customWidth="1"/>
    <col min="2318" max="2318" width="16.6640625" style="30" customWidth="1"/>
    <col min="2319" max="2319" width="16.5" style="30" customWidth="1"/>
    <col min="2320" max="2320" width="55.83203125" style="30" customWidth="1"/>
    <col min="2321" max="2359" width="10.6640625" style="30" customWidth="1"/>
    <col min="2360" max="2361" width="9.33203125" style="30"/>
    <col min="2362" max="2384" width="10.6640625" style="30" customWidth="1"/>
    <col min="2385" max="2560" width="9.33203125" style="30"/>
    <col min="2561" max="2561" width="8" style="30" customWidth="1"/>
    <col min="2562" max="2562" width="9.33203125" style="30"/>
    <col min="2563" max="2563" width="15" style="30" customWidth="1"/>
    <col min="2564" max="2564" width="10" style="30" customWidth="1"/>
    <col min="2565" max="2565" width="14" style="30" customWidth="1"/>
    <col min="2566" max="2566" width="9.33203125" style="30"/>
    <col min="2567" max="2567" width="8.83203125" style="30" customWidth="1"/>
    <col min="2568" max="2568" width="9.33203125" style="30"/>
    <col min="2569" max="2569" width="7" style="30" customWidth="1"/>
    <col min="2570" max="2570" width="26.33203125" style="30" bestFit="1" customWidth="1"/>
    <col min="2571" max="2571" width="15" style="30" customWidth="1"/>
    <col min="2572" max="2572" width="5.5" style="30" customWidth="1"/>
    <col min="2573" max="2573" width="17.1640625" style="30" customWidth="1"/>
    <col min="2574" max="2574" width="16.6640625" style="30" customWidth="1"/>
    <col min="2575" max="2575" width="16.5" style="30" customWidth="1"/>
    <col min="2576" max="2576" width="55.83203125" style="30" customWidth="1"/>
    <col min="2577" max="2615" width="10.6640625" style="30" customWidth="1"/>
    <col min="2616" max="2617" width="9.33203125" style="30"/>
    <col min="2618" max="2640" width="10.6640625" style="30" customWidth="1"/>
    <col min="2641" max="2816" width="9.33203125" style="30"/>
    <col min="2817" max="2817" width="8" style="30" customWidth="1"/>
    <col min="2818" max="2818" width="9.33203125" style="30"/>
    <col min="2819" max="2819" width="15" style="30" customWidth="1"/>
    <col min="2820" max="2820" width="10" style="30" customWidth="1"/>
    <col min="2821" max="2821" width="14" style="30" customWidth="1"/>
    <col min="2822" max="2822" width="9.33203125" style="30"/>
    <col min="2823" max="2823" width="8.83203125" style="30" customWidth="1"/>
    <col min="2824" max="2824" width="9.33203125" style="30"/>
    <col min="2825" max="2825" width="7" style="30" customWidth="1"/>
    <col min="2826" max="2826" width="26.33203125" style="30" bestFit="1" customWidth="1"/>
    <col min="2827" max="2827" width="15" style="30" customWidth="1"/>
    <col min="2828" max="2828" width="5.5" style="30" customWidth="1"/>
    <col min="2829" max="2829" width="17.1640625" style="30" customWidth="1"/>
    <col min="2830" max="2830" width="16.6640625" style="30" customWidth="1"/>
    <col min="2831" max="2831" width="16.5" style="30" customWidth="1"/>
    <col min="2832" max="2832" width="55.83203125" style="30" customWidth="1"/>
    <col min="2833" max="2871" width="10.6640625" style="30" customWidth="1"/>
    <col min="2872" max="2873" width="9.33203125" style="30"/>
    <col min="2874" max="2896" width="10.6640625" style="30" customWidth="1"/>
    <col min="2897" max="3072" width="9.33203125" style="30"/>
    <col min="3073" max="3073" width="8" style="30" customWidth="1"/>
    <col min="3074" max="3074" width="9.33203125" style="30"/>
    <col min="3075" max="3075" width="15" style="30" customWidth="1"/>
    <col min="3076" max="3076" width="10" style="30" customWidth="1"/>
    <col min="3077" max="3077" width="14" style="30" customWidth="1"/>
    <col min="3078" max="3078" width="9.33203125" style="30"/>
    <col min="3079" max="3079" width="8.83203125" style="30" customWidth="1"/>
    <col min="3080" max="3080" width="9.33203125" style="30"/>
    <col min="3081" max="3081" width="7" style="30" customWidth="1"/>
    <col min="3082" max="3082" width="26.33203125" style="30" bestFit="1" customWidth="1"/>
    <col min="3083" max="3083" width="15" style="30" customWidth="1"/>
    <col min="3084" max="3084" width="5.5" style="30" customWidth="1"/>
    <col min="3085" max="3085" width="17.1640625" style="30" customWidth="1"/>
    <col min="3086" max="3086" width="16.6640625" style="30" customWidth="1"/>
    <col min="3087" max="3087" width="16.5" style="30" customWidth="1"/>
    <col min="3088" max="3088" width="55.83203125" style="30" customWidth="1"/>
    <col min="3089" max="3127" width="10.6640625" style="30" customWidth="1"/>
    <col min="3128" max="3129" width="9.33203125" style="30"/>
    <col min="3130" max="3152" width="10.6640625" style="30" customWidth="1"/>
    <col min="3153" max="3328" width="9.33203125" style="30"/>
    <col min="3329" max="3329" width="8" style="30" customWidth="1"/>
    <col min="3330" max="3330" width="9.33203125" style="30"/>
    <col min="3331" max="3331" width="15" style="30" customWidth="1"/>
    <col min="3332" max="3332" width="10" style="30" customWidth="1"/>
    <col min="3333" max="3333" width="14" style="30" customWidth="1"/>
    <col min="3334" max="3334" width="9.33203125" style="30"/>
    <col min="3335" max="3335" width="8.83203125" style="30" customWidth="1"/>
    <col min="3336" max="3336" width="9.33203125" style="30"/>
    <col min="3337" max="3337" width="7" style="30" customWidth="1"/>
    <col min="3338" max="3338" width="26.33203125" style="30" bestFit="1" customWidth="1"/>
    <col min="3339" max="3339" width="15" style="30" customWidth="1"/>
    <col min="3340" max="3340" width="5.5" style="30" customWidth="1"/>
    <col min="3341" max="3341" width="17.1640625" style="30" customWidth="1"/>
    <col min="3342" max="3342" width="16.6640625" style="30" customWidth="1"/>
    <col min="3343" max="3343" width="16.5" style="30" customWidth="1"/>
    <col min="3344" max="3344" width="55.83203125" style="30" customWidth="1"/>
    <col min="3345" max="3383" width="10.6640625" style="30" customWidth="1"/>
    <col min="3384" max="3385" width="9.33203125" style="30"/>
    <col min="3386" max="3408" width="10.6640625" style="30" customWidth="1"/>
    <col min="3409" max="3584" width="9.33203125" style="30"/>
    <col min="3585" max="3585" width="8" style="30" customWidth="1"/>
    <col min="3586" max="3586" width="9.33203125" style="30"/>
    <col min="3587" max="3587" width="15" style="30" customWidth="1"/>
    <col min="3588" max="3588" width="10" style="30" customWidth="1"/>
    <col min="3589" max="3589" width="14" style="30" customWidth="1"/>
    <col min="3590" max="3590" width="9.33203125" style="30"/>
    <col min="3591" max="3591" width="8.83203125" style="30" customWidth="1"/>
    <col min="3592" max="3592" width="9.33203125" style="30"/>
    <col min="3593" max="3593" width="7" style="30" customWidth="1"/>
    <col min="3594" max="3594" width="26.33203125" style="30" bestFit="1" customWidth="1"/>
    <col min="3595" max="3595" width="15" style="30" customWidth="1"/>
    <col min="3596" max="3596" width="5.5" style="30" customWidth="1"/>
    <col min="3597" max="3597" width="17.1640625" style="30" customWidth="1"/>
    <col min="3598" max="3598" width="16.6640625" style="30" customWidth="1"/>
    <col min="3599" max="3599" width="16.5" style="30" customWidth="1"/>
    <col min="3600" max="3600" width="55.83203125" style="30" customWidth="1"/>
    <col min="3601" max="3639" width="10.6640625" style="30" customWidth="1"/>
    <col min="3640" max="3641" width="9.33203125" style="30"/>
    <col min="3642" max="3664" width="10.6640625" style="30" customWidth="1"/>
    <col min="3665" max="3840" width="9.33203125" style="30"/>
    <col min="3841" max="3841" width="8" style="30" customWidth="1"/>
    <col min="3842" max="3842" width="9.33203125" style="30"/>
    <col min="3843" max="3843" width="15" style="30" customWidth="1"/>
    <col min="3844" max="3844" width="10" style="30" customWidth="1"/>
    <col min="3845" max="3845" width="14" style="30" customWidth="1"/>
    <col min="3846" max="3846" width="9.33203125" style="30"/>
    <col min="3847" max="3847" width="8.83203125" style="30" customWidth="1"/>
    <col min="3848" max="3848" width="9.33203125" style="30"/>
    <col min="3849" max="3849" width="7" style="30" customWidth="1"/>
    <col min="3850" max="3850" width="26.33203125" style="30" bestFit="1" customWidth="1"/>
    <col min="3851" max="3851" width="15" style="30" customWidth="1"/>
    <col min="3852" max="3852" width="5.5" style="30" customWidth="1"/>
    <col min="3853" max="3853" width="17.1640625" style="30" customWidth="1"/>
    <col min="3854" max="3854" width="16.6640625" style="30" customWidth="1"/>
    <col min="3855" max="3855" width="16.5" style="30" customWidth="1"/>
    <col min="3856" max="3856" width="55.83203125" style="30" customWidth="1"/>
    <col min="3857" max="3895" width="10.6640625" style="30" customWidth="1"/>
    <col min="3896" max="3897" width="9.33203125" style="30"/>
    <col min="3898" max="3920" width="10.6640625" style="30" customWidth="1"/>
    <col min="3921" max="4096" width="9.33203125" style="30"/>
    <col min="4097" max="4097" width="8" style="30" customWidth="1"/>
    <col min="4098" max="4098" width="9.33203125" style="30"/>
    <col min="4099" max="4099" width="15" style="30" customWidth="1"/>
    <col min="4100" max="4100" width="10" style="30" customWidth="1"/>
    <col min="4101" max="4101" width="14" style="30" customWidth="1"/>
    <col min="4102" max="4102" width="9.33203125" style="30"/>
    <col min="4103" max="4103" width="8.83203125" style="30" customWidth="1"/>
    <col min="4104" max="4104" width="9.33203125" style="30"/>
    <col min="4105" max="4105" width="7" style="30" customWidth="1"/>
    <col min="4106" max="4106" width="26.33203125" style="30" bestFit="1" customWidth="1"/>
    <col min="4107" max="4107" width="15" style="30" customWidth="1"/>
    <col min="4108" max="4108" width="5.5" style="30" customWidth="1"/>
    <col min="4109" max="4109" width="17.1640625" style="30" customWidth="1"/>
    <col min="4110" max="4110" width="16.6640625" style="30" customWidth="1"/>
    <col min="4111" max="4111" width="16.5" style="30" customWidth="1"/>
    <col min="4112" max="4112" width="55.83203125" style="30" customWidth="1"/>
    <col min="4113" max="4151" width="10.6640625" style="30" customWidth="1"/>
    <col min="4152" max="4153" width="9.33203125" style="30"/>
    <col min="4154" max="4176" width="10.6640625" style="30" customWidth="1"/>
    <col min="4177" max="4352" width="9.33203125" style="30"/>
    <col min="4353" max="4353" width="8" style="30" customWidth="1"/>
    <col min="4354" max="4354" width="9.33203125" style="30"/>
    <col min="4355" max="4355" width="15" style="30" customWidth="1"/>
    <col min="4356" max="4356" width="10" style="30" customWidth="1"/>
    <col min="4357" max="4357" width="14" style="30" customWidth="1"/>
    <col min="4358" max="4358" width="9.33203125" style="30"/>
    <col min="4359" max="4359" width="8.83203125" style="30" customWidth="1"/>
    <col min="4360" max="4360" width="9.33203125" style="30"/>
    <col min="4361" max="4361" width="7" style="30" customWidth="1"/>
    <col min="4362" max="4362" width="26.33203125" style="30" bestFit="1" customWidth="1"/>
    <col min="4363" max="4363" width="15" style="30" customWidth="1"/>
    <col min="4364" max="4364" width="5.5" style="30" customWidth="1"/>
    <col min="4365" max="4365" width="17.1640625" style="30" customWidth="1"/>
    <col min="4366" max="4366" width="16.6640625" style="30" customWidth="1"/>
    <col min="4367" max="4367" width="16.5" style="30" customWidth="1"/>
    <col min="4368" max="4368" width="55.83203125" style="30" customWidth="1"/>
    <col min="4369" max="4407" width="10.6640625" style="30" customWidth="1"/>
    <col min="4408" max="4409" width="9.33203125" style="30"/>
    <col min="4410" max="4432" width="10.6640625" style="30" customWidth="1"/>
    <col min="4433" max="4608" width="9.33203125" style="30"/>
    <col min="4609" max="4609" width="8" style="30" customWidth="1"/>
    <col min="4610" max="4610" width="9.33203125" style="30"/>
    <col min="4611" max="4611" width="15" style="30" customWidth="1"/>
    <col min="4612" max="4612" width="10" style="30" customWidth="1"/>
    <col min="4613" max="4613" width="14" style="30" customWidth="1"/>
    <col min="4614" max="4614" width="9.33203125" style="30"/>
    <col min="4615" max="4615" width="8.83203125" style="30" customWidth="1"/>
    <col min="4616" max="4616" width="9.33203125" style="30"/>
    <col min="4617" max="4617" width="7" style="30" customWidth="1"/>
    <col min="4618" max="4618" width="26.33203125" style="30" bestFit="1" customWidth="1"/>
    <col min="4619" max="4619" width="15" style="30" customWidth="1"/>
    <col min="4620" max="4620" width="5.5" style="30" customWidth="1"/>
    <col min="4621" max="4621" width="17.1640625" style="30" customWidth="1"/>
    <col min="4622" max="4622" width="16.6640625" style="30" customWidth="1"/>
    <col min="4623" max="4623" width="16.5" style="30" customWidth="1"/>
    <col min="4624" max="4624" width="55.83203125" style="30" customWidth="1"/>
    <col min="4625" max="4663" width="10.6640625" style="30" customWidth="1"/>
    <col min="4664" max="4665" width="9.33203125" style="30"/>
    <col min="4666" max="4688" width="10.6640625" style="30" customWidth="1"/>
    <col min="4689" max="4864" width="9.33203125" style="30"/>
    <col min="4865" max="4865" width="8" style="30" customWidth="1"/>
    <col min="4866" max="4866" width="9.33203125" style="30"/>
    <col min="4867" max="4867" width="15" style="30" customWidth="1"/>
    <col min="4868" max="4868" width="10" style="30" customWidth="1"/>
    <col min="4869" max="4869" width="14" style="30" customWidth="1"/>
    <col min="4870" max="4870" width="9.33203125" style="30"/>
    <col min="4871" max="4871" width="8.83203125" style="30" customWidth="1"/>
    <col min="4872" max="4872" width="9.33203125" style="30"/>
    <col min="4873" max="4873" width="7" style="30" customWidth="1"/>
    <col min="4874" max="4874" width="26.33203125" style="30" bestFit="1" customWidth="1"/>
    <col min="4875" max="4875" width="15" style="30" customWidth="1"/>
    <col min="4876" max="4876" width="5.5" style="30" customWidth="1"/>
    <col min="4877" max="4877" width="17.1640625" style="30" customWidth="1"/>
    <col min="4878" max="4878" width="16.6640625" style="30" customWidth="1"/>
    <col min="4879" max="4879" width="16.5" style="30" customWidth="1"/>
    <col min="4880" max="4880" width="55.83203125" style="30" customWidth="1"/>
    <col min="4881" max="4919" width="10.6640625" style="30" customWidth="1"/>
    <col min="4920" max="4921" width="9.33203125" style="30"/>
    <col min="4922" max="4944" width="10.6640625" style="30" customWidth="1"/>
    <col min="4945" max="5120" width="9.33203125" style="30"/>
    <col min="5121" max="5121" width="8" style="30" customWidth="1"/>
    <col min="5122" max="5122" width="9.33203125" style="30"/>
    <col min="5123" max="5123" width="15" style="30" customWidth="1"/>
    <col min="5124" max="5124" width="10" style="30" customWidth="1"/>
    <col min="5125" max="5125" width="14" style="30" customWidth="1"/>
    <col min="5126" max="5126" width="9.33203125" style="30"/>
    <col min="5127" max="5127" width="8.83203125" style="30" customWidth="1"/>
    <col min="5128" max="5128" width="9.33203125" style="30"/>
    <col min="5129" max="5129" width="7" style="30" customWidth="1"/>
    <col min="5130" max="5130" width="26.33203125" style="30" bestFit="1" customWidth="1"/>
    <col min="5131" max="5131" width="15" style="30" customWidth="1"/>
    <col min="5132" max="5132" width="5.5" style="30" customWidth="1"/>
    <col min="5133" max="5133" width="17.1640625" style="30" customWidth="1"/>
    <col min="5134" max="5134" width="16.6640625" style="30" customWidth="1"/>
    <col min="5135" max="5135" width="16.5" style="30" customWidth="1"/>
    <col min="5136" max="5136" width="55.83203125" style="30" customWidth="1"/>
    <col min="5137" max="5175" width="10.6640625" style="30" customWidth="1"/>
    <col min="5176" max="5177" width="9.33203125" style="30"/>
    <col min="5178" max="5200" width="10.6640625" style="30" customWidth="1"/>
    <col min="5201" max="5376" width="9.33203125" style="30"/>
    <col min="5377" max="5377" width="8" style="30" customWidth="1"/>
    <col min="5378" max="5378" width="9.33203125" style="30"/>
    <col min="5379" max="5379" width="15" style="30" customWidth="1"/>
    <col min="5380" max="5380" width="10" style="30" customWidth="1"/>
    <col min="5381" max="5381" width="14" style="30" customWidth="1"/>
    <col min="5382" max="5382" width="9.33203125" style="30"/>
    <col min="5383" max="5383" width="8.83203125" style="30" customWidth="1"/>
    <col min="5384" max="5384" width="9.33203125" style="30"/>
    <col min="5385" max="5385" width="7" style="30" customWidth="1"/>
    <col min="5386" max="5386" width="26.33203125" style="30" bestFit="1" customWidth="1"/>
    <col min="5387" max="5387" width="15" style="30" customWidth="1"/>
    <col min="5388" max="5388" width="5.5" style="30" customWidth="1"/>
    <col min="5389" max="5389" width="17.1640625" style="30" customWidth="1"/>
    <col min="5390" max="5390" width="16.6640625" style="30" customWidth="1"/>
    <col min="5391" max="5391" width="16.5" style="30" customWidth="1"/>
    <col min="5392" max="5392" width="55.83203125" style="30" customWidth="1"/>
    <col min="5393" max="5431" width="10.6640625" style="30" customWidth="1"/>
    <col min="5432" max="5433" width="9.33203125" style="30"/>
    <col min="5434" max="5456" width="10.6640625" style="30" customWidth="1"/>
    <col min="5457" max="5632" width="9.33203125" style="30"/>
    <col min="5633" max="5633" width="8" style="30" customWidth="1"/>
    <col min="5634" max="5634" width="9.33203125" style="30"/>
    <col min="5635" max="5635" width="15" style="30" customWidth="1"/>
    <col min="5636" max="5636" width="10" style="30" customWidth="1"/>
    <col min="5637" max="5637" width="14" style="30" customWidth="1"/>
    <col min="5638" max="5638" width="9.33203125" style="30"/>
    <col min="5639" max="5639" width="8.83203125" style="30" customWidth="1"/>
    <col min="5640" max="5640" width="9.33203125" style="30"/>
    <col min="5641" max="5641" width="7" style="30" customWidth="1"/>
    <col min="5642" max="5642" width="26.33203125" style="30" bestFit="1" customWidth="1"/>
    <col min="5643" max="5643" width="15" style="30" customWidth="1"/>
    <col min="5644" max="5644" width="5.5" style="30" customWidth="1"/>
    <col min="5645" max="5645" width="17.1640625" style="30" customWidth="1"/>
    <col min="5646" max="5646" width="16.6640625" style="30" customWidth="1"/>
    <col min="5647" max="5647" width="16.5" style="30" customWidth="1"/>
    <col min="5648" max="5648" width="55.83203125" style="30" customWidth="1"/>
    <col min="5649" max="5687" width="10.6640625" style="30" customWidth="1"/>
    <col min="5688" max="5689" width="9.33203125" style="30"/>
    <col min="5690" max="5712" width="10.6640625" style="30" customWidth="1"/>
    <col min="5713" max="5888" width="9.33203125" style="30"/>
    <col min="5889" max="5889" width="8" style="30" customWidth="1"/>
    <col min="5890" max="5890" width="9.33203125" style="30"/>
    <col min="5891" max="5891" width="15" style="30" customWidth="1"/>
    <col min="5892" max="5892" width="10" style="30" customWidth="1"/>
    <col min="5893" max="5893" width="14" style="30" customWidth="1"/>
    <col min="5894" max="5894" width="9.33203125" style="30"/>
    <col min="5895" max="5895" width="8.83203125" style="30" customWidth="1"/>
    <col min="5896" max="5896" width="9.33203125" style="30"/>
    <col min="5897" max="5897" width="7" style="30" customWidth="1"/>
    <col min="5898" max="5898" width="26.33203125" style="30" bestFit="1" customWidth="1"/>
    <col min="5899" max="5899" width="15" style="30" customWidth="1"/>
    <col min="5900" max="5900" width="5.5" style="30" customWidth="1"/>
    <col min="5901" max="5901" width="17.1640625" style="30" customWidth="1"/>
    <col min="5902" max="5902" width="16.6640625" style="30" customWidth="1"/>
    <col min="5903" max="5903" width="16.5" style="30" customWidth="1"/>
    <col min="5904" max="5904" width="55.83203125" style="30" customWidth="1"/>
    <col min="5905" max="5943" width="10.6640625" style="30" customWidth="1"/>
    <col min="5944" max="5945" width="9.33203125" style="30"/>
    <col min="5946" max="5968" width="10.6640625" style="30" customWidth="1"/>
    <col min="5969" max="6144" width="9.33203125" style="30"/>
    <col min="6145" max="6145" width="8" style="30" customWidth="1"/>
    <col min="6146" max="6146" width="9.33203125" style="30"/>
    <col min="6147" max="6147" width="15" style="30" customWidth="1"/>
    <col min="6148" max="6148" width="10" style="30" customWidth="1"/>
    <col min="6149" max="6149" width="14" style="30" customWidth="1"/>
    <col min="6150" max="6150" width="9.33203125" style="30"/>
    <col min="6151" max="6151" width="8.83203125" style="30" customWidth="1"/>
    <col min="6152" max="6152" width="9.33203125" style="30"/>
    <col min="6153" max="6153" width="7" style="30" customWidth="1"/>
    <col min="6154" max="6154" width="26.33203125" style="30" bestFit="1" customWidth="1"/>
    <col min="6155" max="6155" width="15" style="30" customWidth="1"/>
    <col min="6156" max="6156" width="5.5" style="30" customWidth="1"/>
    <col min="6157" max="6157" width="17.1640625" style="30" customWidth="1"/>
    <col min="6158" max="6158" width="16.6640625" style="30" customWidth="1"/>
    <col min="6159" max="6159" width="16.5" style="30" customWidth="1"/>
    <col min="6160" max="6160" width="55.83203125" style="30" customWidth="1"/>
    <col min="6161" max="6199" width="10.6640625" style="30" customWidth="1"/>
    <col min="6200" max="6201" width="9.33203125" style="30"/>
    <col min="6202" max="6224" width="10.6640625" style="30" customWidth="1"/>
    <col min="6225" max="6400" width="9.33203125" style="30"/>
    <col min="6401" max="6401" width="8" style="30" customWidth="1"/>
    <col min="6402" max="6402" width="9.33203125" style="30"/>
    <col min="6403" max="6403" width="15" style="30" customWidth="1"/>
    <col min="6404" max="6404" width="10" style="30" customWidth="1"/>
    <col min="6405" max="6405" width="14" style="30" customWidth="1"/>
    <col min="6406" max="6406" width="9.33203125" style="30"/>
    <col min="6407" max="6407" width="8.83203125" style="30" customWidth="1"/>
    <col min="6408" max="6408" width="9.33203125" style="30"/>
    <col min="6409" max="6409" width="7" style="30" customWidth="1"/>
    <col min="6410" max="6410" width="26.33203125" style="30" bestFit="1" customWidth="1"/>
    <col min="6411" max="6411" width="15" style="30" customWidth="1"/>
    <col min="6412" max="6412" width="5.5" style="30" customWidth="1"/>
    <col min="6413" max="6413" width="17.1640625" style="30" customWidth="1"/>
    <col min="6414" max="6414" width="16.6640625" style="30" customWidth="1"/>
    <col min="6415" max="6415" width="16.5" style="30" customWidth="1"/>
    <col min="6416" max="6416" width="55.83203125" style="30" customWidth="1"/>
    <col min="6417" max="6455" width="10.6640625" style="30" customWidth="1"/>
    <col min="6456" max="6457" width="9.33203125" style="30"/>
    <col min="6458" max="6480" width="10.6640625" style="30" customWidth="1"/>
    <col min="6481" max="6656" width="9.33203125" style="30"/>
    <col min="6657" max="6657" width="8" style="30" customWidth="1"/>
    <col min="6658" max="6658" width="9.33203125" style="30"/>
    <col min="6659" max="6659" width="15" style="30" customWidth="1"/>
    <col min="6660" max="6660" width="10" style="30" customWidth="1"/>
    <col min="6661" max="6661" width="14" style="30" customWidth="1"/>
    <col min="6662" max="6662" width="9.33203125" style="30"/>
    <col min="6663" max="6663" width="8.83203125" style="30" customWidth="1"/>
    <col min="6664" max="6664" width="9.33203125" style="30"/>
    <col min="6665" max="6665" width="7" style="30" customWidth="1"/>
    <col min="6666" max="6666" width="26.33203125" style="30" bestFit="1" customWidth="1"/>
    <col min="6667" max="6667" width="15" style="30" customWidth="1"/>
    <col min="6668" max="6668" width="5.5" style="30" customWidth="1"/>
    <col min="6669" max="6669" width="17.1640625" style="30" customWidth="1"/>
    <col min="6670" max="6670" width="16.6640625" style="30" customWidth="1"/>
    <col min="6671" max="6671" width="16.5" style="30" customWidth="1"/>
    <col min="6672" max="6672" width="55.83203125" style="30" customWidth="1"/>
    <col min="6673" max="6711" width="10.6640625" style="30" customWidth="1"/>
    <col min="6712" max="6713" width="9.33203125" style="30"/>
    <col min="6714" max="6736" width="10.6640625" style="30" customWidth="1"/>
    <col min="6737" max="6912" width="9.33203125" style="30"/>
    <col min="6913" max="6913" width="8" style="30" customWidth="1"/>
    <col min="6914" max="6914" width="9.33203125" style="30"/>
    <col min="6915" max="6915" width="15" style="30" customWidth="1"/>
    <col min="6916" max="6916" width="10" style="30" customWidth="1"/>
    <col min="6917" max="6917" width="14" style="30" customWidth="1"/>
    <col min="6918" max="6918" width="9.33203125" style="30"/>
    <col min="6919" max="6919" width="8.83203125" style="30" customWidth="1"/>
    <col min="6920" max="6920" width="9.33203125" style="30"/>
    <col min="6921" max="6921" width="7" style="30" customWidth="1"/>
    <col min="6922" max="6922" width="26.33203125" style="30" bestFit="1" customWidth="1"/>
    <col min="6923" max="6923" width="15" style="30" customWidth="1"/>
    <col min="6924" max="6924" width="5.5" style="30" customWidth="1"/>
    <col min="6925" max="6925" width="17.1640625" style="30" customWidth="1"/>
    <col min="6926" max="6926" width="16.6640625" style="30" customWidth="1"/>
    <col min="6927" max="6927" width="16.5" style="30" customWidth="1"/>
    <col min="6928" max="6928" width="55.83203125" style="30" customWidth="1"/>
    <col min="6929" max="6967" width="10.6640625" style="30" customWidth="1"/>
    <col min="6968" max="6969" width="9.33203125" style="30"/>
    <col min="6970" max="6992" width="10.6640625" style="30" customWidth="1"/>
    <col min="6993" max="7168" width="9.33203125" style="30"/>
    <col min="7169" max="7169" width="8" style="30" customWidth="1"/>
    <col min="7170" max="7170" width="9.33203125" style="30"/>
    <col min="7171" max="7171" width="15" style="30" customWidth="1"/>
    <col min="7172" max="7172" width="10" style="30" customWidth="1"/>
    <col min="7173" max="7173" width="14" style="30" customWidth="1"/>
    <col min="7174" max="7174" width="9.33203125" style="30"/>
    <col min="7175" max="7175" width="8.83203125" style="30" customWidth="1"/>
    <col min="7176" max="7176" width="9.33203125" style="30"/>
    <col min="7177" max="7177" width="7" style="30" customWidth="1"/>
    <col min="7178" max="7178" width="26.33203125" style="30" bestFit="1" customWidth="1"/>
    <col min="7179" max="7179" width="15" style="30" customWidth="1"/>
    <col min="7180" max="7180" width="5.5" style="30" customWidth="1"/>
    <col min="7181" max="7181" width="17.1640625" style="30" customWidth="1"/>
    <col min="7182" max="7182" width="16.6640625" style="30" customWidth="1"/>
    <col min="7183" max="7183" width="16.5" style="30" customWidth="1"/>
    <col min="7184" max="7184" width="55.83203125" style="30" customWidth="1"/>
    <col min="7185" max="7223" width="10.6640625" style="30" customWidth="1"/>
    <col min="7224" max="7225" width="9.33203125" style="30"/>
    <col min="7226" max="7248" width="10.6640625" style="30" customWidth="1"/>
    <col min="7249" max="7424" width="9.33203125" style="30"/>
    <col min="7425" max="7425" width="8" style="30" customWidth="1"/>
    <col min="7426" max="7426" width="9.33203125" style="30"/>
    <col min="7427" max="7427" width="15" style="30" customWidth="1"/>
    <col min="7428" max="7428" width="10" style="30" customWidth="1"/>
    <col min="7429" max="7429" width="14" style="30" customWidth="1"/>
    <col min="7430" max="7430" width="9.33203125" style="30"/>
    <col min="7431" max="7431" width="8.83203125" style="30" customWidth="1"/>
    <col min="7432" max="7432" width="9.33203125" style="30"/>
    <col min="7433" max="7433" width="7" style="30" customWidth="1"/>
    <col min="7434" max="7434" width="26.33203125" style="30" bestFit="1" customWidth="1"/>
    <col min="7435" max="7435" width="15" style="30" customWidth="1"/>
    <col min="7436" max="7436" width="5.5" style="30" customWidth="1"/>
    <col min="7437" max="7437" width="17.1640625" style="30" customWidth="1"/>
    <col min="7438" max="7438" width="16.6640625" style="30" customWidth="1"/>
    <col min="7439" max="7439" width="16.5" style="30" customWidth="1"/>
    <col min="7440" max="7440" width="55.83203125" style="30" customWidth="1"/>
    <col min="7441" max="7479" width="10.6640625" style="30" customWidth="1"/>
    <col min="7480" max="7481" width="9.33203125" style="30"/>
    <col min="7482" max="7504" width="10.6640625" style="30" customWidth="1"/>
    <col min="7505" max="7680" width="9.33203125" style="30"/>
    <col min="7681" max="7681" width="8" style="30" customWidth="1"/>
    <col min="7682" max="7682" width="9.33203125" style="30"/>
    <col min="7683" max="7683" width="15" style="30" customWidth="1"/>
    <col min="7684" max="7684" width="10" style="30" customWidth="1"/>
    <col min="7685" max="7685" width="14" style="30" customWidth="1"/>
    <col min="7686" max="7686" width="9.33203125" style="30"/>
    <col min="7687" max="7687" width="8.83203125" style="30" customWidth="1"/>
    <col min="7688" max="7688" width="9.33203125" style="30"/>
    <col min="7689" max="7689" width="7" style="30" customWidth="1"/>
    <col min="7690" max="7690" width="26.33203125" style="30" bestFit="1" customWidth="1"/>
    <col min="7691" max="7691" width="15" style="30" customWidth="1"/>
    <col min="7692" max="7692" width="5.5" style="30" customWidth="1"/>
    <col min="7693" max="7693" width="17.1640625" style="30" customWidth="1"/>
    <col min="7694" max="7694" width="16.6640625" style="30" customWidth="1"/>
    <col min="7695" max="7695" width="16.5" style="30" customWidth="1"/>
    <col min="7696" max="7696" width="55.83203125" style="30" customWidth="1"/>
    <col min="7697" max="7735" width="10.6640625" style="30" customWidth="1"/>
    <col min="7736" max="7737" width="9.33203125" style="30"/>
    <col min="7738" max="7760" width="10.6640625" style="30" customWidth="1"/>
    <col min="7761" max="7936" width="9.33203125" style="30"/>
    <col min="7937" max="7937" width="8" style="30" customWidth="1"/>
    <col min="7938" max="7938" width="9.33203125" style="30"/>
    <col min="7939" max="7939" width="15" style="30" customWidth="1"/>
    <col min="7940" max="7940" width="10" style="30" customWidth="1"/>
    <col min="7941" max="7941" width="14" style="30" customWidth="1"/>
    <col min="7942" max="7942" width="9.33203125" style="30"/>
    <col min="7943" max="7943" width="8.83203125" style="30" customWidth="1"/>
    <col min="7944" max="7944" width="9.33203125" style="30"/>
    <col min="7945" max="7945" width="7" style="30" customWidth="1"/>
    <col min="7946" max="7946" width="26.33203125" style="30" bestFit="1" customWidth="1"/>
    <col min="7947" max="7947" width="15" style="30" customWidth="1"/>
    <col min="7948" max="7948" width="5.5" style="30" customWidth="1"/>
    <col min="7949" max="7949" width="17.1640625" style="30" customWidth="1"/>
    <col min="7950" max="7950" width="16.6640625" style="30" customWidth="1"/>
    <col min="7951" max="7951" width="16.5" style="30" customWidth="1"/>
    <col min="7952" max="7952" width="55.83203125" style="30" customWidth="1"/>
    <col min="7953" max="7991" width="10.6640625" style="30" customWidth="1"/>
    <col min="7992" max="7993" width="9.33203125" style="30"/>
    <col min="7994" max="8016" width="10.6640625" style="30" customWidth="1"/>
    <col min="8017" max="8192" width="9.33203125" style="30"/>
    <col min="8193" max="8193" width="8" style="30" customWidth="1"/>
    <col min="8194" max="8194" width="9.33203125" style="30"/>
    <col min="8195" max="8195" width="15" style="30" customWidth="1"/>
    <col min="8196" max="8196" width="10" style="30" customWidth="1"/>
    <col min="8197" max="8197" width="14" style="30" customWidth="1"/>
    <col min="8198" max="8198" width="9.33203125" style="30"/>
    <col min="8199" max="8199" width="8.83203125" style="30" customWidth="1"/>
    <col min="8200" max="8200" width="9.33203125" style="30"/>
    <col min="8201" max="8201" width="7" style="30" customWidth="1"/>
    <col min="8202" max="8202" width="26.33203125" style="30" bestFit="1" customWidth="1"/>
    <col min="8203" max="8203" width="15" style="30" customWidth="1"/>
    <col min="8204" max="8204" width="5.5" style="30" customWidth="1"/>
    <col min="8205" max="8205" width="17.1640625" style="30" customWidth="1"/>
    <col min="8206" max="8206" width="16.6640625" style="30" customWidth="1"/>
    <col min="8207" max="8207" width="16.5" style="30" customWidth="1"/>
    <col min="8208" max="8208" width="55.83203125" style="30" customWidth="1"/>
    <col min="8209" max="8247" width="10.6640625" style="30" customWidth="1"/>
    <col min="8248" max="8249" width="9.33203125" style="30"/>
    <col min="8250" max="8272" width="10.6640625" style="30" customWidth="1"/>
    <col min="8273" max="8448" width="9.33203125" style="30"/>
    <col min="8449" max="8449" width="8" style="30" customWidth="1"/>
    <col min="8450" max="8450" width="9.33203125" style="30"/>
    <col min="8451" max="8451" width="15" style="30" customWidth="1"/>
    <col min="8452" max="8452" width="10" style="30" customWidth="1"/>
    <col min="8453" max="8453" width="14" style="30" customWidth="1"/>
    <col min="8454" max="8454" width="9.33203125" style="30"/>
    <col min="8455" max="8455" width="8.83203125" style="30" customWidth="1"/>
    <col min="8456" max="8456" width="9.33203125" style="30"/>
    <col min="8457" max="8457" width="7" style="30" customWidth="1"/>
    <col min="8458" max="8458" width="26.33203125" style="30" bestFit="1" customWidth="1"/>
    <col min="8459" max="8459" width="15" style="30" customWidth="1"/>
    <col min="8460" max="8460" width="5.5" style="30" customWidth="1"/>
    <col min="8461" max="8461" width="17.1640625" style="30" customWidth="1"/>
    <col min="8462" max="8462" width="16.6640625" style="30" customWidth="1"/>
    <col min="8463" max="8463" width="16.5" style="30" customWidth="1"/>
    <col min="8464" max="8464" width="55.83203125" style="30" customWidth="1"/>
    <col min="8465" max="8503" width="10.6640625" style="30" customWidth="1"/>
    <col min="8504" max="8505" width="9.33203125" style="30"/>
    <col min="8506" max="8528" width="10.6640625" style="30" customWidth="1"/>
    <col min="8529" max="8704" width="9.33203125" style="30"/>
    <col min="8705" max="8705" width="8" style="30" customWidth="1"/>
    <col min="8706" max="8706" width="9.33203125" style="30"/>
    <col min="8707" max="8707" width="15" style="30" customWidth="1"/>
    <col min="8708" max="8708" width="10" style="30" customWidth="1"/>
    <col min="8709" max="8709" width="14" style="30" customWidth="1"/>
    <col min="8710" max="8710" width="9.33203125" style="30"/>
    <col min="8711" max="8711" width="8.83203125" style="30" customWidth="1"/>
    <col min="8712" max="8712" width="9.33203125" style="30"/>
    <col min="8713" max="8713" width="7" style="30" customWidth="1"/>
    <col min="8714" max="8714" width="26.33203125" style="30" bestFit="1" customWidth="1"/>
    <col min="8715" max="8715" width="15" style="30" customWidth="1"/>
    <col min="8716" max="8716" width="5.5" style="30" customWidth="1"/>
    <col min="8717" max="8717" width="17.1640625" style="30" customWidth="1"/>
    <col min="8718" max="8718" width="16.6640625" style="30" customWidth="1"/>
    <col min="8719" max="8719" width="16.5" style="30" customWidth="1"/>
    <col min="8720" max="8720" width="55.83203125" style="30" customWidth="1"/>
    <col min="8721" max="8759" width="10.6640625" style="30" customWidth="1"/>
    <col min="8760" max="8761" width="9.33203125" style="30"/>
    <col min="8762" max="8784" width="10.6640625" style="30" customWidth="1"/>
    <col min="8785" max="8960" width="9.33203125" style="30"/>
    <col min="8961" max="8961" width="8" style="30" customWidth="1"/>
    <col min="8962" max="8962" width="9.33203125" style="30"/>
    <col min="8963" max="8963" width="15" style="30" customWidth="1"/>
    <col min="8964" max="8964" width="10" style="30" customWidth="1"/>
    <col min="8965" max="8965" width="14" style="30" customWidth="1"/>
    <col min="8966" max="8966" width="9.33203125" style="30"/>
    <col min="8967" max="8967" width="8.83203125" style="30" customWidth="1"/>
    <col min="8968" max="8968" width="9.33203125" style="30"/>
    <col min="8969" max="8969" width="7" style="30" customWidth="1"/>
    <col min="8970" max="8970" width="26.33203125" style="30" bestFit="1" customWidth="1"/>
    <col min="8971" max="8971" width="15" style="30" customWidth="1"/>
    <col min="8972" max="8972" width="5.5" style="30" customWidth="1"/>
    <col min="8973" max="8973" width="17.1640625" style="30" customWidth="1"/>
    <col min="8974" max="8974" width="16.6640625" style="30" customWidth="1"/>
    <col min="8975" max="8975" width="16.5" style="30" customWidth="1"/>
    <col min="8976" max="8976" width="55.83203125" style="30" customWidth="1"/>
    <col min="8977" max="9015" width="10.6640625" style="30" customWidth="1"/>
    <col min="9016" max="9017" width="9.33203125" style="30"/>
    <col min="9018" max="9040" width="10.6640625" style="30" customWidth="1"/>
    <col min="9041" max="9216" width="9.33203125" style="30"/>
    <col min="9217" max="9217" width="8" style="30" customWidth="1"/>
    <col min="9218" max="9218" width="9.33203125" style="30"/>
    <col min="9219" max="9219" width="15" style="30" customWidth="1"/>
    <col min="9220" max="9220" width="10" style="30" customWidth="1"/>
    <col min="9221" max="9221" width="14" style="30" customWidth="1"/>
    <col min="9222" max="9222" width="9.33203125" style="30"/>
    <col min="9223" max="9223" width="8.83203125" style="30" customWidth="1"/>
    <col min="9224" max="9224" width="9.33203125" style="30"/>
    <col min="9225" max="9225" width="7" style="30" customWidth="1"/>
    <col min="9226" max="9226" width="26.33203125" style="30" bestFit="1" customWidth="1"/>
    <col min="9227" max="9227" width="15" style="30" customWidth="1"/>
    <col min="9228" max="9228" width="5.5" style="30" customWidth="1"/>
    <col min="9229" max="9229" width="17.1640625" style="30" customWidth="1"/>
    <col min="9230" max="9230" width="16.6640625" style="30" customWidth="1"/>
    <col min="9231" max="9231" width="16.5" style="30" customWidth="1"/>
    <col min="9232" max="9232" width="55.83203125" style="30" customWidth="1"/>
    <col min="9233" max="9271" width="10.6640625" style="30" customWidth="1"/>
    <col min="9272" max="9273" width="9.33203125" style="30"/>
    <col min="9274" max="9296" width="10.6640625" style="30" customWidth="1"/>
    <col min="9297" max="9472" width="9.33203125" style="30"/>
    <col min="9473" max="9473" width="8" style="30" customWidth="1"/>
    <col min="9474" max="9474" width="9.33203125" style="30"/>
    <col min="9475" max="9475" width="15" style="30" customWidth="1"/>
    <col min="9476" max="9476" width="10" style="30" customWidth="1"/>
    <col min="9477" max="9477" width="14" style="30" customWidth="1"/>
    <col min="9478" max="9478" width="9.33203125" style="30"/>
    <col min="9479" max="9479" width="8.83203125" style="30" customWidth="1"/>
    <col min="9480" max="9480" width="9.33203125" style="30"/>
    <col min="9481" max="9481" width="7" style="30" customWidth="1"/>
    <col min="9482" max="9482" width="26.33203125" style="30" bestFit="1" customWidth="1"/>
    <col min="9483" max="9483" width="15" style="30" customWidth="1"/>
    <col min="9484" max="9484" width="5.5" style="30" customWidth="1"/>
    <col min="9485" max="9485" width="17.1640625" style="30" customWidth="1"/>
    <col min="9486" max="9486" width="16.6640625" style="30" customWidth="1"/>
    <col min="9487" max="9487" width="16.5" style="30" customWidth="1"/>
    <col min="9488" max="9488" width="55.83203125" style="30" customWidth="1"/>
    <col min="9489" max="9527" width="10.6640625" style="30" customWidth="1"/>
    <col min="9528" max="9529" width="9.33203125" style="30"/>
    <col min="9530" max="9552" width="10.6640625" style="30" customWidth="1"/>
    <col min="9553" max="9728" width="9.33203125" style="30"/>
    <col min="9729" max="9729" width="8" style="30" customWidth="1"/>
    <col min="9730" max="9730" width="9.33203125" style="30"/>
    <col min="9731" max="9731" width="15" style="30" customWidth="1"/>
    <col min="9732" max="9732" width="10" style="30" customWidth="1"/>
    <col min="9733" max="9733" width="14" style="30" customWidth="1"/>
    <col min="9734" max="9734" width="9.33203125" style="30"/>
    <col min="9735" max="9735" width="8.83203125" style="30" customWidth="1"/>
    <col min="9736" max="9736" width="9.33203125" style="30"/>
    <col min="9737" max="9737" width="7" style="30" customWidth="1"/>
    <col min="9738" max="9738" width="26.33203125" style="30" bestFit="1" customWidth="1"/>
    <col min="9739" max="9739" width="15" style="30" customWidth="1"/>
    <col min="9740" max="9740" width="5.5" style="30" customWidth="1"/>
    <col min="9741" max="9741" width="17.1640625" style="30" customWidth="1"/>
    <col min="9742" max="9742" width="16.6640625" style="30" customWidth="1"/>
    <col min="9743" max="9743" width="16.5" style="30" customWidth="1"/>
    <col min="9744" max="9744" width="55.83203125" style="30" customWidth="1"/>
    <col min="9745" max="9783" width="10.6640625" style="30" customWidth="1"/>
    <col min="9784" max="9785" width="9.33203125" style="30"/>
    <col min="9786" max="9808" width="10.6640625" style="30" customWidth="1"/>
    <col min="9809" max="9984" width="9.33203125" style="30"/>
    <col min="9985" max="9985" width="8" style="30" customWidth="1"/>
    <col min="9986" max="9986" width="9.33203125" style="30"/>
    <col min="9987" max="9987" width="15" style="30" customWidth="1"/>
    <col min="9988" max="9988" width="10" style="30" customWidth="1"/>
    <col min="9989" max="9989" width="14" style="30" customWidth="1"/>
    <col min="9990" max="9990" width="9.33203125" style="30"/>
    <col min="9991" max="9991" width="8.83203125" style="30" customWidth="1"/>
    <col min="9992" max="9992" width="9.33203125" style="30"/>
    <col min="9993" max="9993" width="7" style="30" customWidth="1"/>
    <col min="9994" max="9994" width="26.33203125" style="30" bestFit="1" customWidth="1"/>
    <col min="9995" max="9995" width="15" style="30" customWidth="1"/>
    <col min="9996" max="9996" width="5.5" style="30" customWidth="1"/>
    <col min="9997" max="9997" width="17.1640625" style="30" customWidth="1"/>
    <col min="9998" max="9998" width="16.6640625" style="30" customWidth="1"/>
    <col min="9999" max="9999" width="16.5" style="30" customWidth="1"/>
    <col min="10000" max="10000" width="55.83203125" style="30" customWidth="1"/>
    <col min="10001" max="10039" width="10.6640625" style="30" customWidth="1"/>
    <col min="10040" max="10041" width="9.33203125" style="30"/>
    <col min="10042" max="10064" width="10.6640625" style="30" customWidth="1"/>
    <col min="10065" max="10240" width="9.33203125" style="30"/>
    <col min="10241" max="10241" width="8" style="30" customWidth="1"/>
    <col min="10242" max="10242" width="9.33203125" style="30"/>
    <col min="10243" max="10243" width="15" style="30" customWidth="1"/>
    <col min="10244" max="10244" width="10" style="30" customWidth="1"/>
    <col min="10245" max="10245" width="14" style="30" customWidth="1"/>
    <col min="10246" max="10246" width="9.33203125" style="30"/>
    <col min="10247" max="10247" width="8.83203125" style="30" customWidth="1"/>
    <col min="10248" max="10248" width="9.33203125" style="30"/>
    <col min="10249" max="10249" width="7" style="30" customWidth="1"/>
    <col min="10250" max="10250" width="26.33203125" style="30" bestFit="1" customWidth="1"/>
    <col min="10251" max="10251" width="15" style="30" customWidth="1"/>
    <col min="10252" max="10252" width="5.5" style="30" customWidth="1"/>
    <col min="10253" max="10253" width="17.1640625" style="30" customWidth="1"/>
    <col min="10254" max="10254" width="16.6640625" style="30" customWidth="1"/>
    <col min="10255" max="10255" width="16.5" style="30" customWidth="1"/>
    <col min="10256" max="10256" width="55.83203125" style="30" customWidth="1"/>
    <col min="10257" max="10295" width="10.6640625" style="30" customWidth="1"/>
    <col min="10296" max="10297" width="9.33203125" style="30"/>
    <col min="10298" max="10320" width="10.6640625" style="30" customWidth="1"/>
    <col min="10321" max="10496" width="9.33203125" style="30"/>
    <col min="10497" max="10497" width="8" style="30" customWidth="1"/>
    <col min="10498" max="10498" width="9.33203125" style="30"/>
    <col min="10499" max="10499" width="15" style="30" customWidth="1"/>
    <col min="10500" max="10500" width="10" style="30" customWidth="1"/>
    <col min="10501" max="10501" width="14" style="30" customWidth="1"/>
    <col min="10502" max="10502" width="9.33203125" style="30"/>
    <col min="10503" max="10503" width="8.83203125" style="30" customWidth="1"/>
    <col min="10504" max="10504" width="9.33203125" style="30"/>
    <col min="10505" max="10505" width="7" style="30" customWidth="1"/>
    <col min="10506" max="10506" width="26.33203125" style="30" bestFit="1" customWidth="1"/>
    <col min="10507" max="10507" width="15" style="30" customWidth="1"/>
    <col min="10508" max="10508" width="5.5" style="30" customWidth="1"/>
    <col min="10509" max="10509" width="17.1640625" style="30" customWidth="1"/>
    <col min="10510" max="10510" width="16.6640625" style="30" customWidth="1"/>
    <col min="10511" max="10511" width="16.5" style="30" customWidth="1"/>
    <col min="10512" max="10512" width="55.83203125" style="30" customWidth="1"/>
    <col min="10513" max="10551" width="10.6640625" style="30" customWidth="1"/>
    <col min="10552" max="10553" width="9.33203125" style="30"/>
    <col min="10554" max="10576" width="10.6640625" style="30" customWidth="1"/>
    <col min="10577" max="10752" width="9.33203125" style="30"/>
    <col min="10753" max="10753" width="8" style="30" customWidth="1"/>
    <col min="10754" max="10754" width="9.33203125" style="30"/>
    <col min="10755" max="10755" width="15" style="30" customWidth="1"/>
    <col min="10756" max="10756" width="10" style="30" customWidth="1"/>
    <col min="10757" max="10757" width="14" style="30" customWidth="1"/>
    <col min="10758" max="10758" width="9.33203125" style="30"/>
    <col min="10759" max="10759" width="8.83203125" style="30" customWidth="1"/>
    <col min="10760" max="10760" width="9.33203125" style="30"/>
    <col min="10761" max="10761" width="7" style="30" customWidth="1"/>
    <col min="10762" max="10762" width="26.33203125" style="30" bestFit="1" customWidth="1"/>
    <col min="10763" max="10763" width="15" style="30" customWidth="1"/>
    <col min="10764" max="10764" width="5.5" style="30" customWidth="1"/>
    <col min="10765" max="10765" width="17.1640625" style="30" customWidth="1"/>
    <col min="10766" max="10766" width="16.6640625" style="30" customWidth="1"/>
    <col min="10767" max="10767" width="16.5" style="30" customWidth="1"/>
    <col min="10768" max="10768" width="55.83203125" style="30" customWidth="1"/>
    <col min="10769" max="10807" width="10.6640625" style="30" customWidth="1"/>
    <col min="10808" max="10809" width="9.33203125" style="30"/>
    <col min="10810" max="10832" width="10.6640625" style="30" customWidth="1"/>
    <col min="10833" max="11008" width="9.33203125" style="30"/>
    <col min="11009" max="11009" width="8" style="30" customWidth="1"/>
    <col min="11010" max="11010" width="9.33203125" style="30"/>
    <col min="11011" max="11011" width="15" style="30" customWidth="1"/>
    <col min="11012" max="11012" width="10" style="30" customWidth="1"/>
    <col min="11013" max="11013" width="14" style="30" customWidth="1"/>
    <col min="11014" max="11014" width="9.33203125" style="30"/>
    <col min="11015" max="11015" width="8.83203125" style="30" customWidth="1"/>
    <col min="11016" max="11016" width="9.33203125" style="30"/>
    <col min="11017" max="11017" width="7" style="30" customWidth="1"/>
    <col min="11018" max="11018" width="26.33203125" style="30" bestFit="1" customWidth="1"/>
    <col min="11019" max="11019" width="15" style="30" customWidth="1"/>
    <col min="11020" max="11020" width="5.5" style="30" customWidth="1"/>
    <col min="11021" max="11021" width="17.1640625" style="30" customWidth="1"/>
    <col min="11022" max="11022" width="16.6640625" style="30" customWidth="1"/>
    <col min="11023" max="11023" width="16.5" style="30" customWidth="1"/>
    <col min="11024" max="11024" width="55.83203125" style="30" customWidth="1"/>
    <col min="11025" max="11063" width="10.6640625" style="30" customWidth="1"/>
    <col min="11064" max="11065" width="9.33203125" style="30"/>
    <col min="11066" max="11088" width="10.6640625" style="30" customWidth="1"/>
    <col min="11089" max="11264" width="9.33203125" style="30"/>
    <col min="11265" max="11265" width="8" style="30" customWidth="1"/>
    <col min="11266" max="11266" width="9.33203125" style="30"/>
    <col min="11267" max="11267" width="15" style="30" customWidth="1"/>
    <col min="11268" max="11268" width="10" style="30" customWidth="1"/>
    <col min="11269" max="11269" width="14" style="30" customWidth="1"/>
    <col min="11270" max="11270" width="9.33203125" style="30"/>
    <col min="11271" max="11271" width="8.83203125" style="30" customWidth="1"/>
    <col min="11272" max="11272" width="9.33203125" style="30"/>
    <col min="11273" max="11273" width="7" style="30" customWidth="1"/>
    <col min="11274" max="11274" width="26.33203125" style="30" bestFit="1" customWidth="1"/>
    <col min="11275" max="11275" width="15" style="30" customWidth="1"/>
    <col min="11276" max="11276" width="5.5" style="30" customWidth="1"/>
    <col min="11277" max="11277" width="17.1640625" style="30" customWidth="1"/>
    <col min="11278" max="11278" width="16.6640625" style="30" customWidth="1"/>
    <col min="11279" max="11279" width="16.5" style="30" customWidth="1"/>
    <col min="11280" max="11280" width="55.83203125" style="30" customWidth="1"/>
    <col min="11281" max="11319" width="10.6640625" style="30" customWidth="1"/>
    <col min="11320" max="11321" width="9.33203125" style="30"/>
    <col min="11322" max="11344" width="10.6640625" style="30" customWidth="1"/>
    <col min="11345" max="11520" width="9.33203125" style="30"/>
    <col min="11521" max="11521" width="8" style="30" customWidth="1"/>
    <col min="11522" max="11522" width="9.33203125" style="30"/>
    <col min="11523" max="11523" width="15" style="30" customWidth="1"/>
    <col min="11524" max="11524" width="10" style="30" customWidth="1"/>
    <col min="11525" max="11525" width="14" style="30" customWidth="1"/>
    <col min="11526" max="11526" width="9.33203125" style="30"/>
    <col min="11527" max="11527" width="8.83203125" style="30" customWidth="1"/>
    <col min="11528" max="11528" width="9.33203125" style="30"/>
    <col min="11529" max="11529" width="7" style="30" customWidth="1"/>
    <col min="11530" max="11530" width="26.33203125" style="30" bestFit="1" customWidth="1"/>
    <col min="11531" max="11531" width="15" style="30" customWidth="1"/>
    <col min="11532" max="11532" width="5.5" style="30" customWidth="1"/>
    <col min="11533" max="11533" width="17.1640625" style="30" customWidth="1"/>
    <col min="11534" max="11534" width="16.6640625" style="30" customWidth="1"/>
    <col min="11535" max="11535" width="16.5" style="30" customWidth="1"/>
    <col min="11536" max="11536" width="55.83203125" style="30" customWidth="1"/>
    <col min="11537" max="11575" width="10.6640625" style="30" customWidth="1"/>
    <col min="11576" max="11577" width="9.33203125" style="30"/>
    <col min="11578" max="11600" width="10.6640625" style="30" customWidth="1"/>
    <col min="11601" max="11776" width="9.33203125" style="30"/>
    <col min="11777" max="11777" width="8" style="30" customWidth="1"/>
    <col min="11778" max="11778" width="9.33203125" style="30"/>
    <col min="11779" max="11779" width="15" style="30" customWidth="1"/>
    <col min="11780" max="11780" width="10" style="30" customWidth="1"/>
    <col min="11781" max="11781" width="14" style="30" customWidth="1"/>
    <col min="11782" max="11782" width="9.33203125" style="30"/>
    <col min="11783" max="11783" width="8.83203125" style="30" customWidth="1"/>
    <col min="11784" max="11784" width="9.33203125" style="30"/>
    <col min="11785" max="11785" width="7" style="30" customWidth="1"/>
    <col min="11786" max="11786" width="26.33203125" style="30" bestFit="1" customWidth="1"/>
    <col min="11787" max="11787" width="15" style="30" customWidth="1"/>
    <col min="11788" max="11788" width="5.5" style="30" customWidth="1"/>
    <col min="11789" max="11789" width="17.1640625" style="30" customWidth="1"/>
    <col min="11790" max="11790" width="16.6640625" style="30" customWidth="1"/>
    <col min="11791" max="11791" width="16.5" style="30" customWidth="1"/>
    <col min="11792" max="11792" width="55.83203125" style="30" customWidth="1"/>
    <col min="11793" max="11831" width="10.6640625" style="30" customWidth="1"/>
    <col min="11832" max="11833" width="9.33203125" style="30"/>
    <col min="11834" max="11856" width="10.6640625" style="30" customWidth="1"/>
    <col min="11857" max="12032" width="9.33203125" style="30"/>
    <col min="12033" max="12033" width="8" style="30" customWidth="1"/>
    <col min="12034" max="12034" width="9.33203125" style="30"/>
    <col min="12035" max="12035" width="15" style="30" customWidth="1"/>
    <col min="12036" max="12036" width="10" style="30" customWidth="1"/>
    <col min="12037" max="12037" width="14" style="30" customWidth="1"/>
    <col min="12038" max="12038" width="9.33203125" style="30"/>
    <col min="12039" max="12039" width="8.83203125" style="30" customWidth="1"/>
    <col min="12040" max="12040" width="9.33203125" style="30"/>
    <col min="12041" max="12041" width="7" style="30" customWidth="1"/>
    <col min="12042" max="12042" width="26.33203125" style="30" bestFit="1" customWidth="1"/>
    <col min="12043" max="12043" width="15" style="30" customWidth="1"/>
    <col min="12044" max="12044" width="5.5" style="30" customWidth="1"/>
    <col min="12045" max="12045" width="17.1640625" style="30" customWidth="1"/>
    <col min="12046" max="12046" width="16.6640625" style="30" customWidth="1"/>
    <col min="12047" max="12047" width="16.5" style="30" customWidth="1"/>
    <col min="12048" max="12048" width="55.83203125" style="30" customWidth="1"/>
    <col min="12049" max="12087" width="10.6640625" style="30" customWidth="1"/>
    <col min="12088" max="12089" width="9.33203125" style="30"/>
    <col min="12090" max="12112" width="10.6640625" style="30" customWidth="1"/>
    <col min="12113" max="12288" width="9.33203125" style="30"/>
    <col min="12289" max="12289" width="8" style="30" customWidth="1"/>
    <col min="12290" max="12290" width="9.33203125" style="30"/>
    <col min="12291" max="12291" width="15" style="30" customWidth="1"/>
    <col min="12292" max="12292" width="10" style="30" customWidth="1"/>
    <col min="12293" max="12293" width="14" style="30" customWidth="1"/>
    <col min="12294" max="12294" width="9.33203125" style="30"/>
    <col min="12295" max="12295" width="8.83203125" style="30" customWidth="1"/>
    <col min="12296" max="12296" width="9.33203125" style="30"/>
    <col min="12297" max="12297" width="7" style="30" customWidth="1"/>
    <col min="12298" max="12298" width="26.33203125" style="30" bestFit="1" customWidth="1"/>
    <col min="12299" max="12299" width="15" style="30" customWidth="1"/>
    <col min="12300" max="12300" width="5.5" style="30" customWidth="1"/>
    <col min="12301" max="12301" width="17.1640625" style="30" customWidth="1"/>
    <col min="12302" max="12302" width="16.6640625" style="30" customWidth="1"/>
    <col min="12303" max="12303" width="16.5" style="30" customWidth="1"/>
    <col min="12304" max="12304" width="55.83203125" style="30" customWidth="1"/>
    <col min="12305" max="12343" width="10.6640625" style="30" customWidth="1"/>
    <col min="12344" max="12345" width="9.33203125" style="30"/>
    <col min="12346" max="12368" width="10.6640625" style="30" customWidth="1"/>
    <col min="12369" max="12544" width="9.33203125" style="30"/>
    <col min="12545" max="12545" width="8" style="30" customWidth="1"/>
    <col min="12546" max="12546" width="9.33203125" style="30"/>
    <col min="12547" max="12547" width="15" style="30" customWidth="1"/>
    <col min="12548" max="12548" width="10" style="30" customWidth="1"/>
    <col min="12549" max="12549" width="14" style="30" customWidth="1"/>
    <col min="12550" max="12550" width="9.33203125" style="30"/>
    <col min="12551" max="12551" width="8.83203125" style="30" customWidth="1"/>
    <col min="12552" max="12552" width="9.33203125" style="30"/>
    <col min="12553" max="12553" width="7" style="30" customWidth="1"/>
    <col min="12554" max="12554" width="26.33203125" style="30" bestFit="1" customWidth="1"/>
    <col min="12555" max="12555" width="15" style="30" customWidth="1"/>
    <col min="12556" max="12556" width="5.5" style="30" customWidth="1"/>
    <col min="12557" max="12557" width="17.1640625" style="30" customWidth="1"/>
    <col min="12558" max="12558" width="16.6640625" style="30" customWidth="1"/>
    <col min="12559" max="12559" width="16.5" style="30" customWidth="1"/>
    <col min="12560" max="12560" width="55.83203125" style="30" customWidth="1"/>
    <col min="12561" max="12599" width="10.6640625" style="30" customWidth="1"/>
    <col min="12600" max="12601" width="9.33203125" style="30"/>
    <col min="12602" max="12624" width="10.6640625" style="30" customWidth="1"/>
    <col min="12625" max="12800" width="9.33203125" style="30"/>
    <col min="12801" max="12801" width="8" style="30" customWidth="1"/>
    <col min="12802" max="12802" width="9.33203125" style="30"/>
    <col min="12803" max="12803" width="15" style="30" customWidth="1"/>
    <col min="12804" max="12804" width="10" style="30" customWidth="1"/>
    <col min="12805" max="12805" width="14" style="30" customWidth="1"/>
    <col min="12806" max="12806" width="9.33203125" style="30"/>
    <col min="12807" max="12807" width="8.83203125" style="30" customWidth="1"/>
    <col min="12808" max="12808" width="9.33203125" style="30"/>
    <col min="12809" max="12809" width="7" style="30" customWidth="1"/>
    <col min="12810" max="12810" width="26.33203125" style="30" bestFit="1" customWidth="1"/>
    <col min="12811" max="12811" width="15" style="30" customWidth="1"/>
    <col min="12812" max="12812" width="5.5" style="30" customWidth="1"/>
    <col min="12813" max="12813" width="17.1640625" style="30" customWidth="1"/>
    <col min="12814" max="12814" width="16.6640625" style="30" customWidth="1"/>
    <col min="12815" max="12815" width="16.5" style="30" customWidth="1"/>
    <col min="12816" max="12816" width="55.83203125" style="30" customWidth="1"/>
    <col min="12817" max="12855" width="10.6640625" style="30" customWidth="1"/>
    <col min="12856" max="12857" width="9.33203125" style="30"/>
    <col min="12858" max="12880" width="10.6640625" style="30" customWidth="1"/>
    <col min="12881" max="13056" width="9.33203125" style="30"/>
    <col min="13057" max="13057" width="8" style="30" customWidth="1"/>
    <col min="13058" max="13058" width="9.33203125" style="30"/>
    <col min="13059" max="13059" width="15" style="30" customWidth="1"/>
    <col min="13060" max="13060" width="10" style="30" customWidth="1"/>
    <col min="13061" max="13061" width="14" style="30" customWidth="1"/>
    <col min="13062" max="13062" width="9.33203125" style="30"/>
    <col min="13063" max="13063" width="8.83203125" style="30" customWidth="1"/>
    <col min="13064" max="13064" width="9.33203125" style="30"/>
    <col min="13065" max="13065" width="7" style="30" customWidth="1"/>
    <col min="13066" max="13066" width="26.33203125" style="30" bestFit="1" customWidth="1"/>
    <col min="13067" max="13067" width="15" style="30" customWidth="1"/>
    <col min="13068" max="13068" width="5.5" style="30" customWidth="1"/>
    <col min="13069" max="13069" width="17.1640625" style="30" customWidth="1"/>
    <col min="13070" max="13070" width="16.6640625" style="30" customWidth="1"/>
    <col min="13071" max="13071" width="16.5" style="30" customWidth="1"/>
    <col min="13072" max="13072" width="55.83203125" style="30" customWidth="1"/>
    <col min="13073" max="13111" width="10.6640625" style="30" customWidth="1"/>
    <col min="13112" max="13113" width="9.33203125" style="30"/>
    <col min="13114" max="13136" width="10.6640625" style="30" customWidth="1"/>
    <col min="13137" max="13312" width="9.33203125" style="30"/>
    <col min="13313" max="13313" width="8" style="30" customWidth="1"/>
    <col min="13314" max="13314" width="9.33203125" style="30"/>
    <col min="13315" max="13315" width="15" style="30" customWidth="1"/>
    <col min="13316" max="13316" width="10" style="30" customWidth="1"/>
    <col min="13317" max="13317" width="14" style="30" customWidth="1"/>
    <col min="13318" max="13318" width="9.33203125" style="30"/>
    <col min="13319" max="13319" width="8.83203125" style="30" customWidth="1"/>
    <col min="13320" max="13320" width="9.33203125" style="30"/>
    <col min="13321" max="13321" width="7" style="30" customWidth="1"/>
    <col min="13322" max="13322" width="26.33203125" style="30" bestFit="1" customWidth="1"/>
    <col min="13323" max="13323" width="15" style="30" customWidth="1"/>
    <col min="13324" max="13324" width="5.5" style="30" customWidth="1"/>
    <col min="13325" max="13325" width="17.1640625" style="30" customWidth="1"/>
    <col min="13326" max="13326" width="16.6640625" style="30" customWidth="1"/>
    <col min="13327" max="13327" width="16.5" style="30" customWidth="1"/>
    <col min="13328" max="13328" width="55.83203125" style="30" customWidth="1"/>
    <col min="13329" max="13367" width="10.6640625" style="30" customWidth="1"/>
    <col min="13368" max="13369" width="9.33203125" style="30"/>
    <col min="13370" max="13392" width="10.6640625" style="30" customWidth="1"/>
    <col min="13393" max="13568" width="9.33203125" style="30"/>
    <col min="13569" max="13569" width="8" style="30" customWidth="1"/>
    <col min="13570" max="13570" width="9.33203125" style="30"/>
    <col min="13571" max="13571" width="15" style="30" customWidth="1"/>
    <col min="13572" max="13572" width="10" style="30" customWidth="1"/>
    <col min="13573" max="13573" width="14" style="30" customWidth="1"/>
    <col min="13574" max="13574" width="9.33203125" style="30"/>
    <col min="13575" max="13575" width="8.83203125" style="30" customWidth="1"/>
    <col min="13576" max="13576" width="9.33203125" style="30"/>
    <col min="13577" max="13577" width="7" style="30" customWidth="1"/>
    <col min="13578" max="13578" width="26.33203125" style="30" bestFit="1" customWidth="1"/>
    <col min="13579" max="13579" width="15" style="30" customWidth="1"/>
    <col min="13580" max="13580" width="5.5" style="30" customWidth="1"/>
    <col min="13581" max="13581" width="17.1640625" style="30" customWidth="1"/>
    <col min="13582" max="13582" width="16.6640625" style="30" customWidth="1"/>
    <col min="13583" max="13583" width="16.5" style="30" customWidth="1"/>
    <col min="13584" max="13584" width="55.83203125" style="30" customWidth="1"/>
    <col min="13585" max="13623" width="10.6640625" style="30" customWidth="1"/>
    <col min="13624" max="13625" width="9.33203125" style="30"/>
    <col min="13626" max="13648" width="10.6640625" style="30" customWidth="1"/>
    <col min="13649" max="13824" width="9.33203125" style="30"/>
    <col min="13825" max="13825" width="8" style="30" customWidth="1"/>
    <col min="13826" max="13826" width="9.33203125" style="30"/>
    <col min="13827" max="13827" width="15" style="30" customWidth="1"/>
    <col min="13828" max="13828" width="10" style="30" customWidth="1"/>
    <col min="13829" max="13829" width="14" style="30" customWidth="1"/>
    <col min="13830" max="13830" width="9.33203125" style="30"/>
    <col min="13831" max="13831" width="8.83203125" style="30" customWidth="1"/>
    <col min="13832" max="13832" width="9.33203125" style="30"/>
    <col min="13833" max="13833" width="7" style="30" customWidth="1"/>
    <col min="13834" max="13834" width="26.33203125" style="30" bestFit="1" customWidth="1"/>
    <col min="13835" max="13835" width="15" style="30" customWidth="1"/>
    <col min="13836" max="13836" width="5.5" style="30" customWidth="1"/>
    <col min="13837" max="13837" width="17.1640625" style="30" customWidth="1"/>
    <col min="13838" max="13838" width="16.6640625" style="30" customWidth="1"/>
    <col min="13839" max="13839" width="16.5" style="30" customWidth="1"/>
    <col min="13840" max="13840" width="55.83203125" style="30" customWidth="1"/>
    <col min="13841" max="13879" width="10.6640625" style="30" customWidth="1"/>
    <col min="13880" max="13881" width="9.33203125" style="30"/>
    <col min="13882" max="13904" width="10.6640625" style="30" customWidth="1"/>
    <col min="13905" max="14080" width="9.33203125" style="30"/>
    <col min="14081" max="14081" width="8" style="30" customWidth="1"/>
    <col min="14082" max="14082" width="9.33203125" style="30"/>
    <col min="14083" max="14083" width="15" style="30" customWidth="1"/>
    <col min="14084" max="14084" width="10" style="30" customWidth="1"/>
    <col min="14085" max="14085" width="14" style="30" customWidth="1"/>
    <col min="14086" max="14086" width="9.33203125" style="30"/>
    <col min="14087" max="14087" width="8.83203125" style="30" customWidth="1"/>
    <col min="14088" max="14088" width="9.33203125" style="30"/>
    <col min="14089" max="14089" width="7" style="30" customWidth="1"/>
    <col min="14090" max="14090" width="26.33203125" style="30" bestFit="1" customWidth="1"/>
    <col min="14091" max="14091" width="15" style="30" customWidth="1"/>
    <col min="14092" max="14092" width="5.5" style="30" customWidth="1"/>
    <col min="14093" max="14093" width="17.1640625" style="30" customWidth="1"/>
    <col min="14094" max="14094" width="16.6640625" style="30" customWidth="1"/>
    <col min="14095" max="14095" width="16.5" style="30" customWidth="1"/>
    <col min="14096" max="14096" width="55.83203125" style="30" customWidth="1"/>
    <col min="14097" max="14135" width="10.6640625" style="30" customWidth="1"/>
    <col min="14136" max="14137" width="9.33203125" style="30"/>
    <col min="14138" max="14160" width="10.6640625" style="30" customWidth="1"/>
    <col min="14161" max="14336" width="9.33203125" style="30"/>
    <col min="14337" max="14337" width="8" style="30" customWidth="1"/>
    <col min="14338" max="14338" width="9.33203125" style="30"/>
    <col min="14339" max="14339" width="15" style="30" customWidth="1"/>
    <col min="14340" max="14340" width="10" style="30" customWidth="1"/>
    <col min="14341" max="14341" width="14" style="30" customWidth="1"/>
    <col min="14342" max="14342" width="9.33203125" style="30"/>
    <col min="14343" max="14343" width="8.83203125" style="30" customWidth="1"/>
    <col min="14344" max="14344" width="9.33203125" style="30"/>
    <col min="14345" max="14345" width="7" style="30" customWidth="1"/>
    <col min="14346" max="14346" width="26.33203125" style="30" bestFit="1" customWidth="1"/>
    <col min="14347" max="14347" width="15" style="30" customWidth="1"/>
    <col min="14348" max="14348" width="5.5" style="30" customWidth="1"/>
    <col min="14349" max="14349" width="17.1640625" style="30" customWidth="1"/>
    <col min="14350" max="14350" width="16.6640625" style="30" customWidth="1"/>
    <col min="14351" max="14351" width="16.5" style="30" customWidth="1"/>
    <col min="14352" max="14352" width="55.83203125" style="30" customWidth="1"/>
    <col min="14353" max="14391" width="10.6640625" style="30" customWidth="1"/>
    <col min="14392" max="14393" width="9.33203125" style="30"/>
    <col min="14394" max="14416" width="10.6640625" style="30" customWidth="1"/>
    <col min="14417" max="14592" width="9.33203125" style="30"/>
    <col min="14593" max="14593" width="8" style="30" customWidth="1"/>
    <col min="14594" max="14594" width="9.33203125" style="30"/>
    <col min="14595" max="14595" width="15" style="30" customWidth="1"/>
    <col min="14596" max="14596" width="10" style="30" customWidth="1"/>
    <col min="14597" max="14597" width="14" style="30" customWidth="1"/>
    <col min="14598" max="14598" width="9.33203125" style="30"/>
    <col min="14599" max="14599" width="8.83203125" style="30" customWidth="1"/>
    <col min="14600" max="14600" width="9.33203125" style="30"/>
    <col min="14601" max="14601" width="7" style="30" customWidth="1"/>
    <col min="14602" max="14602" width="26.33203125" style="30" bestFit="1" customWidth="1"/>
    <col min="14603" max="14603" width="15" style="30" customWidth="1"/>
    <col min="14604" max="14604" width="5.5" style="30" customWidth="1"/>
    <col min="14605" max="14605" width="17.1640625" style="30" customWidth="1"/>
    <col min="14606" max="14606" width="16.6640625" style="30" customWidth="1"/>
    <col min="14607" max="14607" width="16.5" style="30" customWidth="1"/>
    <col min="14608" max="14608" width="55.83203125" style="30" customWidth="1"/>
    <col min="14609" max="14647" width="10.6640625" style="30" customWidth="1"/>
    <col min="14648" max="14649" width="9.33203125" style="30"/>
    <col min="14650" max="14672" width="10.6640625" style="30" customWidth="1"/>
    <col min="14673" max="14848" width="9.33203125" style="30"/>
    <col min="14849" max="14849" width="8" style="30" customWidth="1"/>
    <col min="14850" max="14850" width="9.33203125" style="30"/>
    <col min="14851" max="14851" width="15" style="30" customWidth="1"/>
    <col min="14852" max="14852" width="10" style="30" customWidth="1"/>
    <col min="14853" max="14853" width="14" style="30" customWidth="1"/>
    <col min="14854" max="14854" width="9.33203125" style="30"/>
    <col min="14855" max="14855" width="8.83203125" style="30" customWidth="1"/>
    <col min="14856" max="14856" width="9.33203125" style="30"/>
    <col min="14857" max="14857" width="7" style="30" customWidth="1"/>
    <col min="14858" max="14858" width="26.33203125" style="30" bestFit="1" customWidth="1"/>
    <col min="14859" max="14859" width="15" style="30" customWidth="1"/>
    <col min="14860" max="14860" width="5.5" style="30" customWidth="1"/>
    <col min="14861" max="14861" width="17.1640625" style="30" customWidth="1"/>
    <col min="14862" max="14862" width="16.6640625" style="30" customWidth="1"/>
    <col min="14863" max="14863" width="16.5" style="30" customWidth="1"/>
    <col min="14864" max="14864" width="55.83203125" style="30" customWidth="1"/>
    <col min="14865" max="14903" width="10.6640625" style="30" customWidth="1"/>
    <col min="14904" max="14905" width="9.33203125" style="30"/>
    <col min="14906" max="14928" width="10.6640625" style="30" customWidth="1"/>
    <col min="14929" max="15104" width="9.33203125" style="30"/>
    <col min="15105" max="15105" width="8" style="30" customWidth="1"/>
    <col min="15106" max="15106" width="9.33203125" style="30"/>
    <col min="15107" max="15107" width="15" style="30" customWidth="1"/>
    <col min="15108" max="15108" width="10" style="30" customWidth="1"/>
    <col min="15109" max="15109" width="14" style="30" customWidth="1"/>
    <col min="15110" max="15110" width="9.33203125" style="30"/>
    <col min="15111" max="15111" width="8.83203125" style="30" customWidth="1"/>
    <col min="15112" max="15112" width="9.33203125" style="30"/>
    <col min="15113" max="15113" width="7" style="30" customWidth="1"/>
    <col min="15114" max="15114" width="26.33203125" style="30" bestFit="1" customWidth="1"/>
    <col min="15115" max="15115" width="15" style="30" customWidth="1"/>
    <col min="15116" max="15116" width="5.5" style="30" customWidth="1"/>
    <col min="15117" max="15117" width="17.1640625" style="30" customWidth="1"/>
    <col min="15118" max="15118" width="16.6640625" style="30" customWidth="1"/>
    <col min="15119" max="15119" width="16.5" style="30" customWidth="1"/>
    <col min="15120" max="15120" width="55.83203125" style="30" customWidth="1"/>
    <col min="15121" max="15159" width="10.6640625" style="30" customWidth="1"/>
    <col min="15160" max="15161" width="9.33203125" style="30"/>
    <col min="15162" max="15184" width="10.6640625" style="30" customWidth="1"/>
    <col min="15185" max="15360" width="9.33203125" style="30"/>
    <col min="15361" max="15361" width="8" style="30" customWidth="1"/>
    <col min="15362" max="15362" width="9.33203125" style="30"/>
    <col min="15363" max="15363" width="15" style="30" customWidth="1"/>
    <col min="15364" max="15364" width="10" style="30" customWidth="1"/>
    <col min="15365" max="15365" width="14" style="30" customWidth="1"/>
    <col min="15366" max="15366" width="9.33203125" style="30"/>
    <col min="15367" max="15367" width="8.83203125" style="30" customWidth="1"/>
    <col min="15368" max="15368" width="9.33203125" style="30"/>
    <col min="15369" max="15369" width="7" style="30" customWidth="1"/>
    <col min="15370" max="15370" width="26.33203125" style="30" bestFit="1" customWidth="1"/>
    <col min="15371" max="15371" width="15" style="30" customWidth="1"/>
    <col min="15372" max="15372" width="5.5" style="30" customWidth="1"/>
    <col min="15373" max="15373" width="17.1640625" style="30" customWidth="1"/>
    <col min="15374" max="15374" width="16.6640625" style="30" customWidth="1"/>
    <col min="15375" max="15375" width="16.5" style="30" customWidth="1"/>
    <col min="15376" max="15376" width="55.83203125" style="30" customWidth="1"/>
    <col min="15377" max="15415" width="10.6640625" style="30" customWidth="1"/>
    <col min="15416" max="15417" width="9.33203125" style="30"/>
    <col min="15418" max="15440" width="10.6640625" style="30" customWidth="1"/>
    <col min="15441" max="15616" width="9.33203125" style="30"/>
    <col min="15617" max="15617" width="8" style="30" customWidth="1"/>
    <col min="15618" max="15618" width="9.33203125" style="30"/>
    <col min="15619" max="15619" width="15" style="30" customWidth="1"/>
    <col min="15620" max="15620" width="10" style="30" customWidth="1"/>
    <col min="15621" max="15621" width="14" style="30" customWidth="1"/>
    <col min="15622" max="15622" width="9.33203125" style="30"/>
    <col min="15623" max="15623" width="8.83203125" style="30" customWidth="1"/>
    <col min="15624" max="15624" width="9.33203125" style="30"/>
    <col min="15625" max="15625" width="7" style="30" customWidth="1"/>
    <col min="15626" max="15626" width="26.33203125" style="30" bestFit="1" customWidth="1"/>
    <col min="15627" max="15627" width="15" style="30" customWidth="1"/>
    <col min="15628" max="15628" width="5.5" style="30" customWidth="1"/>
    <col min="15629" max="15629" width="17.1640625" style="30" customWidth="1"/>
    <col min="15630" max="15630" width="16.6640625" style="30" customWidth="1"/>
    <col min="15631" max="15631" width="16.5" style="30" customWidth="1"/>
    <col min="15632" max="15632" width="55.83203125" style="30" customWidth="1"/>
    <col min="15633" max="15671" width="10.6640625" style="30" customWidth="1"/>
    <col min="15672" max="15673" width="9.33203125" style="30"/>
    <col min="15674" max="15696" width="10.6640625" style="30" customWidth="1"/>
    <col min="15697" max="15872" width="9.33203125" style="30"/>
    <col min="15873" max="15873" width="8" style="30" customWidth="1"/>
    <col min="15874" max="15874" width="9.33203125" style="30"/>
    <col min="15875" max="15875" width="15" style="30" customWidth="1"/>
    <col min="15876" max="15876" width="10" style="30" customWidth="1"/>
    <col min="15877" max="15877" width="14" style="30" customWidth="1"/>
    <col min="15878" max="15878" width="9.33203125" style="30"/>
    <col min="15879" max="15879" width="8.83203125" style="30" customWidth="1"/>
    <col min="15880" max="15880" width="9.33203125" style="30"/>
    <col min="15881" max="15881" width="7" style="30" customWidth="1"/>
    <col min="15882" max="15882" width="26.33203125" style="30" bestFit="1" customWidth="1"/>
    <col min="15883" max="15883" width="15" style="30" customWidth="1"/>
    <col min="15884" max="15884" width="5.5" style="30" customWidth="1"/>
    <col min="15885" max="15885" width="17.1640625" style="30" customWidth="1"/>
    <col min="15886" max="15886" width="16.6640625" style="30" customWidth="1"/>
    <col min="15887" max="15887" width="16.5" style="30" customWidth="1"/>
    <col min="15888" max="15888" width="55.83203125" style="30" customWidth="1"/>
    <col min="15889" max="15927" width="10.6640625" style="30" customWidth="1"/>
    <col min="15928" max="15929" width="9.33203125" style="30"/>
    <col min="15930" max="15952" width="10.6640625" style="30" customWidth="1"/>
    <col min="15953" max="16128" width="9.33203125" style="30"/>
    <col min="16129" max="16129" width="8" style="30" customWidth="1"/>
    <col min="16130" max="16130" width="9.33203125" style="30"/>
    <col min="16131" max="16131" width="15" style="30" customWidth="1"/>
    <col min="16132" max="16132" width="10" style="30" customWidth="1"/>
    <col min="16133" max="16133" width="14" style="30" customWidth="1"/>
    <col min="16134" max="16134" width="9.33203125" style="30"/>
    <col min="16135" max="16135" width="8.83203125" style="30" customWidth="1"/>
    <col min="16136" max="16136" width="9.33203125" style="30"/>
    <col min="16137" max="16137" width="7" style="30" customWidth="1"/>
    <col min="16138" max="16138" width="26.33203125" style="30" bestFit="1" customWidth="1"/>
    <col min="16139" max="16139" width="15" style="30" customWidth="1"/>
    <col min="16140" max="16140" width="5.5" style="30" customWidth="1"/>
    <col min="16141" max="16141" width="17.1640625" style="30" customWidth="1"/>
    <col min="16142" max="16142" width="16.6640625" style="30" customWidth="1"/>
    <col min="16143" max="16143" width="16.5" style="30" customWidth="1"/>
    <col min="16144" max="16144" width="55.83203125" style="30" customWidth="1"/>
    <col min="16145" max="16183" width="10.6640625" style="30" customWidth="1"/>
    <col min="16184" max="16185" width="9.33203125" style="30"/>
    <col min="16186" max="16208" width="10.6640625" style="30" customWidth="1"/>
    <col min="16209" max="16384" width="9.33203125" style="30"/>
  </cols>
  <sheetData>
    <row r="1" spans="1:29" x14ac:dyDescent="0.25">
      <c r="A1" s="676" t="s">
        <v>329</v>
      </c>
      <c r="B1" s="676"/>
      <c r="C1" s="676"/>
      <c r="D1" s="676"/>
      <c r="E1" s="676"/>
      <c r="F1" s="676"/>
      <c r="G1" s="676"/>
      <c r="H1" s="676"/>
      <c r="I1" s="676"/>
      <c r="J1" s="676"/>
      <c r="K1" s="676"/>
      <c r="L1" s="676"/>
      <c r="M1" s="676"/>
      <c r="N1" s="676"/>
      <c r="P1" s="31"/>
      <c r="Q1" s="31"/>
      <c r="R1" s="31"/>
      <c r="S1" s="31"/>
      <c r="T1" s="31"/>
      <c r="U1" s="31"/>
      <c r="V1" s="31"/>
      <c r="W1" s="31"/>
      <c r="X1" s="31"/>
      <c r="Y1" s="31"/>
      <c r="Z1" s="31"/>
      <c r="AA1" s="31"/>
      <c r="AB1" s="31"/>
      <c r="AC1" s="31"/>
    </row>
    <row r="2" spans="1:29" x14ac:dyDescent="0.25">
      <c r="E2" s="677" t="s">
        <v>539</v>
      </c>
      <c r="F2" s="677"/>
      <c r="G2" s="677"/>
      <c r="H2" s="677"/>
      <c r="I2" s="677"/>
      <c r="J2" s="677"/>
      <c r="K2" s="677"/>
      <c r="L2" s="677"/>
      <c r="P2" s="31"/>
      <c r="Q2" s="31"/>
      <c r="R2" s="31"/>
      <c r="S2" s="31"/>
      <c r="T2" s="31"/>
      <c r="U2" s="31"/>
      <c r="V2" s="31"/>
      <c r="W2" s="31"/>
      <c r="X2" s="31"/>
      <c r="Y2" s="31"/>
      <c r="Z2" s="31"/>
      <c r="AA2" s="31"/>
      <c r="AB2" s="31"/>
      <c r="AC2" s="31"/>
    </row>
    <row r="3" spans="1:29" ht="39" customHeight="1" x14ac:dyDescent="0.25">
      <c r="A3" s="678" t="s">
        <v>330</v>
      </c>
      <c r="B3" s="678"/>
      <c r="C3" s="678"/>
      <c r="D3" s="678"/>
      <c r="E3" s="678"/>
      <c r="F3" s="679" t="s">
        <v>331</v>
      </c>
      <c r="G3" s="679"/>
      <c r="H3" s="679"/>
      <c r="I3" s="679"/>
      <c r="J3" s="679"/>
      <c r="K3" s="679"/>
      <c r="L3" s="679"/>
      <c r="M3" s="679"/>
      <c r="N3" s="679"/>
      <c r="O3" s="679"/>
      <c r="P3" s="32"/>
      <c r="Q3" s="32"/>
      <c r="R3" s="32"/>
      <c r="S3" s="32"/>
      <c r="T3" s="32"/>
      <c r="U3" s="32"/>
      <c r="V3" s="32"/>
      <c r="W3" s="32"/>
      <c r="X3" s="32"/>
      <c r="Y3" s="32"/>
      <c r="Z3" s="32"/>
      <c r="AA3" s="32"/>
      <c r="AB3" s="32"/>
      <c r="AC3" s="32"/>
    </row>
    <row r="4" spans="1:29" ht="16.5" customHeight="1" x14ac:dyDescent="0.25">
      <c r="A4" s="33"/>
      <c r="B4" s="33"/>
      <c r="C4" s="33"/>
      <c r="D4" s="33"/>
      <c r="E4" s="34"/>
      <c r="F4" s="35"/>
      <c r="G4" s="35"/>
      <c r="H4" s="35"/>
      <c r="I4" s="35"/>
      <c r="J4" s="35"/>
      <c r="K4" s="35"/>
      <c r="L4" s="35"/>
      <c r="M4" s="35"/>
      <c r="N4" s="35"/>
      <c r="P4" s="32"/>
      <c r="Q4" s="32"/>
      <c r="R4" s="32"/>
      <c r="S4" s="32"/>
      <c r="T4" s="32"/>
      <c r="U4" s="32"/>
      <c r="V4" s="32"/>
      <c r="W4" s="32"/>
      <c r="X4" s="32"/>
      <c r="Y4" s="32"/>
      <c r="Z4" s="32"/>
      <c r="AA4" s="32"/>
      <c r="AB4" s="32"/>
      <c r="AC4" s="32"/>
    </row>
    <row r="5" spans="1:29" x14ac:dyDescent="0.25">
      <c r="A5" s="680" t="s">
        <v>332</v>
      </c>
      <c r="B5" s="680"/>
      <c r="C5" s="680"/>
      <c r="D5" s="680"/>
      <c r="E5" s="680"/>
      <c r="F5" s="680"/>
      <c r="G5" s="680"/>
      <c r="H5" s="680"/>
      <c r="I5" s="680"/>
      <c r="J5" s="680"/>
      <c r="K5" s="680"/>
      <c r="L5" s="680"/>
      <c r="M5" s="680"/>
      <c r="N5" s="680"/>
      <c r="P5" s="36"/>
      <c r="Q5" s="36"/>
      <c r="R5" s="36"/>
      <c r="S5" s="36"/>
      <c r="T5" s="36"/>
      <c r="U5" s="36"/>
      <c r="V5" s="36"/>
      <c r="W5" s="36"/>
      <c r="X5" s="36"/>
      <c r="Y5" s="36"/>
      <c r="Z5" s="36"/>
      <c r="AA5" s="36"/>
      <c r="AB5" s="36"/>
      <c r="AC5" s="36"/>
    </row>
    <row r="6" spans="1:29" x14ac:dyDescent="0.25">
      <c r="A6" s="37"/>
      <c r="B6" s="37"/>
      <c r="C6" s="37"/>
      <c r="D6" s="37"/>
      <c r="E6" s="37"/>
      <c r="F6" s="37"/>
      <c r="G6" s="37"/>
      <c r="H6" s="37"/>
      <c r="I6" s="37"/>
      <c r="J6" s="37"/>
      <c r="K6" s="37"/>
      <c r="L6" s="37"/>
      <c r="M6" s="37"/>
      <c r="N6" s="37"/>
      <c r="P6" s="36"/>
      <c r="Q6" s="36"/>
      <c r="R6" s="36"/>
      <c r="S6" s="36"/>
      <c r="T6" s="36"/>
      <c r="U6" s="36"/>
      <c r="V6" s="36"/>
      <c r="W6" s="36"/>
      <c r="X6" s="36"/>
      <c r="Y6" s="36"/>
      <c r="Z6" s="36"/>
      <c r="AA6" s="36"/>
      <c r="AB6" s="36"/>
      <c r="AC6" s="36"/>
    </row>
    <row r="7" spans="1:29" ht="16.5" thickBot="1" x14ac:dyDescent="0.3">
      <c r="A7" s="681" t="s">
        <v>333</v>
      </c>
      <c r="B7" s="681"/>
      <c r="C7" s="681"/>
      <c r="D7" s="38">
        <v>111</v>
      </c>
      <c r="F7" s="678"/>
      <c r="G7" s="678"/>
      <c r="H7" s="678"/>
      <c r="I7" s="678"/>
      <c r="J7" s="678"/>
      <c r="K7" s="678"/>
      <c r="L7" s="678"/>
      <c r="M7" s="678"/>
      <c r="N7" s="678"/>
      <c r="P7" s="36"/>
      <c r="Q7" s="36"/>
      <c r="R7" s="36"/>
      <c r="S7" s="36"/>
      <c r="T7" s="36"/>
      <c r="U7" s="36"/>
      <c r="V7" s="36"/>
      <c r="W7" s="36"/>
      <c r="X7" s="36"/>
      <c r="Y7" s="36"/>
      <c r="Z7" s="36"/>
      <c r="AA7" s="36"/>
      <c r="AB7" s="36"/>
      <c r="AC7" s="36"/>
    </row>
    <row r="8" spans="1:29" x14ac:dyDescent="0.25">
      <c r="A8" s="682" t="s">
        <v>334</v>
      </c>
      <c r="B8" s="682"/>
      <c r="C8" s="682"/>
      <c r="D8" s="682"/>
      <c r="E8" s="682"/>
      <c r="F8" s="682"/>
      <c r="G8" s="682"/>
      <c r="H8" s="682"/>
      <c r="I8" s="682"/>
      <c r="J8" s="682"/>
      <c r="K8" s="682"/>
      <c r="L8" s="682"/>
      <c r="M8" s="682"/>
      <c r="N8" s="682"/>
      <c r="P8" s="36"/>
      <c r="Q8" s="36"/>
      <c r="R8" s="36"/>
      <c r="S8" s="36"/>
      <c r="T8" s="36"/>
      <c r="U8" s="36"/>
      <c r="V8" s="36"/>
      <c r="W8" s="36"/>
      <c r="X8" s="36"/>
      <c r="Y8" s="36"/>
      <c r="Z8" s="36"/>
      <c r="AA8" s="36"/>
      <c r="AB8" s="36"/>
      <c r="AC8" s="36"/>
    </row>
    <row r="9" spans="1:29" x14ac:dyDescent="0.25">
      <c r="E9" s="676" t="s">
        <v>335</v>
      </c>
      <c r="F9" s="676"/>
      <c r="G9" s="676"/>
      <c r="H9" s="676"/>
      <c r="I9" s="676"/>
      <c r="J9" s="676"/>
      <c r="K9" s="676"/>
      <c r="P9" s="36"/>
      <c r="Q9" s="36"/>
      <c r="R9" s="36"/>
      <c r="S9" s="36"/>
      <c r="T9" s="36"/>
      <c r="U9" s="36"/>
      <c r="V9" s="36"/>
      <c r="W9" s="36"/>
      <c r="X9" s="36"/>
      <c r="Y9" s="36"/>
      <c r="Z9" s="36"/>
      <c r="AA9" s="36"/>
      <c r="AB9" s="36"/>
      <c r="AC9" s="36"/>
    </row>
    <row r="10" spans="1:29" x14ac:dyDescent="0.25">
      <c r="P10" s="36"/>
      <c r="Q10" s="36"/>
      <c r="R10" s="36"/>
      <c r="S10" s="36"/>
      <c r="T10" s="36"/>
      <c r="U10" s="36"/>
      <c r="V10" s="36"/>
      <c r="W10" s="36"/>
      <c r="X10" s="36"/>
      <c r="Y10" s="36"/>
      <c r="Z10" s="36"/>
      <c r="AA10" s="36"/>
      <c r="AB10" s="36"/>
      <c r="AC10" s="36"/>
    </row>
    <row r="11" spans="1:29" ht="129" customHeight="1" x14ac:dyDescent="0.25">
      <c r="A11" s="39" t="s">
        <v>336</v>
      </c>
      <c r="B11" s="683" t="s">
        <v>337</v>
      </c>
      <c r="C11" s="683"/>
      <c r="D11" s="40" t="s">
        <v>338</v>
      </c>
      <c r="E11" s="41" t="s">
        <v>339</v>
      </c>
      <c r="F11" s="684" t="s">
        <v>340</v>
      </c>
      <c r="G11" s="684"/>
      <c r="H11" s="684" t="s">
        <v>341</v>
      </c>
      <c r="I11" s="684"/>
      <c r="J11" s="41" t="s">
        <v>342</v>
      </c>
      <c r="K11" s="41" t="s">
        <v>343</v>
      </c>
      <c r="L11" s="41" t="s">
        <v>344</v>
      </c>
      <c r="M11" s="212" t="s">
        <v>524</v>
      </c>
      <c r="N11" s="212" t="s">
        <v>525</v>
      </c>
      <c r="O11" s="212" t="s">
        <v>526</v>
      </c>
      <c r="P11" s="36"/>
      <c r="Q11" s="36"/>
      <c r="R11" s="36"/>
      <c r="S11" s="36"/>
      <c r="T11" s="36"/>
      <c r="U11" s="36"/>
      <c r="V11" s="36"/>
      <c r="W11" s="36"/>
      <c r="X11" s="36"/>
      <c r="Y11" s="36"/>
      <c r="Z11" s="36"/>
      <c r="AA11" s="36"/>
      <c r="AB11" s="36"/>
      <c r="AC11" s="36"/>
    </row>
    <row r="12" spans="1:29" x14ac:dyDescent="0.25">
      <c r="A12" s="42">
        <v>1</v>
      </c>
      <c r="B12" s="685" t="s">
        <v>345</v>
      </c>
      <c r="C12" s="685"/>
      <c r="D12" s="43">
        <v>1</v>
      </c>
      <c r="E12" s="44">
        <v>24028</v>
      </c>
      <c r="F12" s="686"/>
      <c r="G12" s="686"/>
      <c r="H12" s="686">
        <v>9611.2000000000007</v>
      </c>
      <c r="I12" s="686"/>
      <c r="J12" s="44"/>
      <c r="K12" s="44">
        <f>E12+F12+H12+J12</f>
        <v>33639.199999999997</v>
      </c>
      <c r="L12" s="44">
        <v>12</v>
      </c>
      <c r="M12" s="45">
        <f>K12*L12</f>
        <v>403670.39999999997</v>
      </c>
      <c r="N12" s="687">
        <v>2646900</v>
      </c>
      <c r="O12" s="687">
        <v>3054100</v>
      </c>
      <c r="P12" s="36"/>
      <c r="Q12" s="36"/>
      <c r="R12" s="36"/>
      <c r="S12" s="36"/>
      <c r="T12" s="36"/>
      <c r="U12" s="36"/>
      <c r="V12" s="36"/>
      <c r="W12" s="36"/>
      <c r="X12" s="36"/>
      <c r="Y12" s="36"/>
      <c r="Z12" s="36"/>
      <c r="AA12" s="36"/>
      <c r="AB12" s="36"/>
      <c r="AC12" s="36"/>
    </row>
    <row r="13" spans="1:29" x14ac:dyDescent="0.25">
      <c r="A13" s="42">
        <v>2</v>
      </c>
      <c r="B13" s="685" t="s">
        <v>346</v>
      </c>
      <c r="C13" s="685"/>
      <c r="D13" s="43">
        <v>3.53</v>
      </c>
      <c r="E13" s="44">
        <v>50631.9</v>
      </c>
      <c r="F13" s="690"/>
      <c r="G13" s="691"/>
      <c r="H13" s="686">
        <f>20252.76+25600+17926.25-46926.25</f>
        <v>16852.759999999995</v>
      </c>
      <c r="I13" s="686"/>
      <c r="J13" s="44"/>
      <c r="K13" s="44">
        <f>E13+F13+H13+J13</f>
        <v>67484.66</v>
      </c>
      <c r="L13" s="44">
        <v>12</v>
      </c>
      <c r="M13" s="45">
        <f>K13*L13</f>
        <v>809815.92</v>
      </c>
      <c r="N13" s="688"/>
      <c r="O13" s="688"/>
      <c r="P13" s="46"/>
      <c r="Q13" s="36"/>
      <c r="R13" s="36"/>
      <c r="S13" s="36"/>
      <c r="T13" s="36"/>
      <c r="U13" s="36"/>
      <c r="V13" s="36"/>
      <c r="W13" s="36"/>
      <c r="X13" s="36"/>
      <c r="Y13" s="36"/>
      <c r="Z13" s="36"/>
      <c r="AA13" s="36"/>
      <c r="AB13" s="36"/>
      <c r="AC13" s="36"/>
    </row>
    <row r="14" spans="1:29" x14ac:dyDescent="0.25">
      <c r="A14" s="42">
        <v>3</v>
      </c>
      <c r="B14" s="685" t="s">
        <v>347</v>
      </c>
      <c r="C14" s="685"/>
      <c r="D14" s="43">
        <v>6.28</v>
      </c>
      <c r="E14" s="44">
        <v>40148.94</v>
      </c>
      <c r="F14" s="690"/>
      <c r="G14" s="691"/>
      <c r="H14" s="686">
        <v>5606.44</v>
      </c>
      <c r="I14" s="686"/>
      <c r="J14" s="44">
        <f>65244.38-15098.62</f>
        <v>50145.759999999995</v>
      </c>
      <c r="K14" s="44">
        <f>E14+F14+H14+J14</f>
        <v>95901.14</v>
      </c>
      <c r="L14" s="44">
        <v>12</v>
      </c>
      <c r="M14" s="45">
        <f>K14*L14</f>
        <v>1150813.68</v>
      </c>
      <c r="N14" s="688"/>
      <c r="O14" s="688"/>
      <c r="P14" s="46">
        <f>M16-M12-M13-M14</f>
        <v>0</v>
      </c>
      <c r="Q14" s="36"/>
      <c r="R14" s="36"/>
      <c r="S14" s="36"/>
      <c r="T14" s="36"/>
      <c r="U14" s="36"/>
      <c r="V14" s="36"/>
      <c r="W14" s="36"/>
      <c r="X14" s="36"/>
      <c r="Y14" s="36"/>
      <c r="Z14" s="36"/>
      <c r="AA14" s="36"/>
      <c r="AB14" s="36"/>
      <c r="AC14" s="36"/>
    </row>
    <row r="15" spans="1:29" ht="23.25" x14ac:dyDescent="0.35">
      <c r="A15" s="42"/>
      <c r="B15" s="685"/>
      <c r="C15" s="685"/>
      <c r="D15" s="43"/>
      <c r="E15" s="47"/>
      <c r="F15" s="692"/>
      <c r="G15" s="692"/>
      <c r="H15" s="692"/>
      <c r="I15" s="692"/>
      <c r="J15" s="47"/>
      <c r="K15" s="47"/>
      <c r="L15" s="47"/>
      <c r="M15" s="47"/>
      <c r="N15" s="689"/>
      <c r="O15" s="689"/>
      <c r="P15" s="213">
        <f>P14/12</f>
        <v>0</v>
      </c>
      <c r="Q15" s="36"/>
      <c r="R15" s="36"/>
      <c r="S15" s="36"/>
      <c r="T15" s="36"/>
      <c r="U15" s="36"/>
      <c r="V15" s="36"/>
      <c r="W15" s="36"/>
      <c r="X15" s="36"/>
      <c r="Y15" s="36"/>
      <c r="Z15" s="36"/>
      <c r="AA15" s="36"/>
      <c r="AB15" s="36"/>
      <c r="AC15" s="36"/>
    </row>
    <row r="16" spans="1:29" s="53" customFormat="1" x14ac:dyDescent="0.25">
      <c r="A16" s="48"/>
      <c r="B16" s="693" t="s">
        <v>348</v>
      </c>
      <c r="C16" s="694"/>
      <c r="D16" s="49">
        <f>SUM(D12:D14)</f>
        <v>10.809999999999999</v>
      </c>
      <c r="E16" s="49">
        <f>E12+E13+E14</f>
        <v>114808.84</v>
      </c>
      <c r="F16" s="695">
        <f>F12+F13+F14</f>
        <v>0</v>
      </c>
      <c r="G16" s="696"/>
      <c r="H16" s="697">
        <f>H12+H13+H14</f>
        <v>32070.399999999994</v>
      </c>
      <c r="I16" s="698"/>
      <c r="J16" s="211">
        <f>J12+J13+J14</f>
        <v>50145.759999999995</v>
      </c>
      <c r="K16" s="211">
        <f>K12+K13+K14</f>
        <v>197025</v>
      </c>
      <c r="L16" s="51" t="s">
        <v>34</v>
      </c>
      <c r="M16" s="51">
        <v>2364300</v>
      </c>
      <c r="N16" s="51">
        <v>2646900</v>
      </c>
      <c r="O16" s="51">
        <v>3054100</v>
      </c>
      <c r="P16" s="52"/>
      <c r="Q16" s="52"/>
      <c r="R16" s="52"/>
      <c r="S16" s="52"/>
      <c r="T16" s="52"/>
      <c r="U16" s="52"/>
      <c r="V16" s="52"/>
      <c r="W16" s="52"/>
      <c r="X16" s="52"/>
      <c r="Y16" s="52"/>
      <c r="Z16" s="52"/>
      <c r="AA16" s="52"/>
      <c r="AB16" s="52"/>
      <c r="AC16" s="52"/>
    </row>
    <row r="18" spans="1:29" x14ac:dyDescent="0.25">
      <c r="A18" s="682" t="s">
        <v>349</v>
      </c>
      <c r="B18" s="682"/>
      <c r="C18" s="682"/>
      <c r="D18" s="682"/>
      <c r="E18" s="682"/>
      <c r="F18" s="682"/>
      <c r="G18" s="682"/>
      <c r="H18" s="682"/>
      <c r="I18" s="682"/>
      <c r="J18" s="682"/>
      <c r="K18" s="682"/>
      <c r="L18" s="682"/>
      <c r="M18" s="682"/>
      <c r="N18" s="682"/>
      <c r="P18" s="36"/>
      <c r="Q18" s="36"/>
      <c r="R18" s="36"/>
      <c r="S18" s="36"/>
      <c r="T18" s="36"/>
      <c r="U18" s="36"/>
      <c r="V18" s="36"/>
      <c r="W18" s="36"/>
      <c r="X18" s="36"/>
      <c r="Y18" s="36"/>
      <c r="Z18" s="36"/>
      <c r="AA18" s="36"/>
      <c r="AB18" s="36"/>
      <c r="AC18" s="36"/>
    </row>
    <row r="19" spans="1:29" x14ac:dyDescent="0.25">
      <c r="E19" s="676" t="s">
        <v>350</v>
      </c>
      <c r="F19" s="676"/>
      <c r="G19" s="676"/>
      <c r="H19" s="676"/>
      <c r="I19" s="676"/>
      <c r="J19" s="676"/>
      <c r="K19" s="676"/>
      <c r="P19" s="36"/>
      <c r="Q19" s="36"/>
      <c r="R19" s="36"/>
      <c r="S19" s="36"/>
      <c r="T19" s="36"/>
      <c r="U19" s="36"/>
      <c r="V19" s="36"/>
      <c r="W19" s="36"/>
      <c r="X19" s="36"/>
      <c r="Y19" s="36"/>
      <c r="Z19" s="36"/>
      <c r="AA19" s="36"/>
      <c r="AB19" s="36"/>
      <c r="AC19" s="36"/>
    </row>
    <row r="20" spans="1:29" x14ac:dyDescent="0.25">
      <c r="P20" s="36"/>
      <c r="Q20" s="36"/>
      <c r="R20" s="36"/>
      <c r="S20" s="36"/>
      <c r="T20" s="36"/>
      <c r="U20" s="36"/>
      <c r="V20" s="36"/>
      <c r="W20" s="36"/>
      <c r="X20" s="36"/>
      <c r="Y20" s="36"/>
      <c r="Z20" s="36"/>
      <c r="AA20" s="36"/>
      <c r="AB20" s="36"/>
      <c r="AC20" s="36"/>
    </row>
    <row r="21" spans="1:29" ht="139.5" customHeight="1" x14ac:dyDescent="0.25">
      <c r="A21" s="39" t="s">
        <v>336</v>
      </c>
      <c r="B21" s="683" t="s">
        <v>337</v>
      </c>
      <c r="C21" s="683"/>
      <c r="D21" s="40" t="s">
        <v>338</v>
      </c>
      <c r="E21" s="41" t="s">
        <v>339</v>
      </c>
      <c r="F21" s="684" t="s">
        <v>340</v>
      </c>
      <c r="G21" s="684"/>
      <c r="H21" s="684" t="s">
        <v>341</v>
      </c>
      <c r="I21" s="684"/>
      <c r="J21" s="41" t="s">
        <v>342</v>
      </c>
      <c r="K21" s="41" t="s">
        <v>343</v>
      </c>
      <c r="L21" s="41" t="s">
        <v>344</v>
      </c>
      <c r="M21" s="212" t="s">
        <v>524</v>
      </c>
      <c r="N21" s="212" t="s">
        <v>525</v>
      </c>
      <c r="O21" s="212" t="s">
        <v>526</v>
      </c>
      <c r="P21" s="36"/>
      <c r="Q21" s="36"/>
      <c r="R21" s="36"/>
      <c r="S21" s="36"/>
      <c r="T21" s="36"/>
      <c r="U21" s="36"/>
      <c r="V21" s="36"/>
      <c r="W21" s="36"/>
      <c r="X21" s="36"/>
      <c r="Y21" s="36"/>
      <c r="Z21" s="36"/>
      <c r="AA21" s="36"/>
      <c r="AB21" s="36"/>
      <c r="AC21" s="36"/>
    </row>
    <row r="22" spans="1:29" hidden="1" x14ac:dyDescent="0.25">
      <c r="A22" s="42"/>
      <c r="B22" s="685"/>
      <c r="C22" s="685"/>
      <c r="D22" s="43"/>
      <c r="E22" s="44"/>
      <c r="F22" s="686"/>
      <c r="G22" s="686"/>
      <c r="H22" s="686"/>
      <c r="I22" s="686"/>
      <c r="J22" s="44"/>
      <c r="K22" s="44"/>
      <c r="L22" s="44"/>
      <c r="M22" s="45"/>
      <c r="N22" s="47"/>
      <c r="O22" s="47"/>
      <c r="P22" s="36"/>
      <c r="Q22" s="36"/>
      <c r="R22" s="36"/>
      <c r="S22" s="36"/>
      <c r="T22" s="36"/>
      <c r="U22" s="36"/>
      <c r="V22" s="36"/>
      <c r="W22" s="36"/>
      <c r="X22" s="36"/>
      <c r="Y22" s="36"/>
      <c r="Z22" s="36"/>
      <c r="AA22" s="36"/>
      <c r="AB22" s="36"/>
      <c r="AC22" s="36"/>
    </row>
    <row r="23" spans="1:29" hidden="1" x14ac:dyDescent="0.25">
      <c r="A23" s="42"/>
      <c r="B23" s="685"/>
      <c r="C23" s="685"/>
      <c r="D23" s="43"/>
      <c r="E23" s="44"/>
      <c r="F23" s="690"/>
      <c r="G23" s="691"/>
      <c r="H23" s="686"/>
      <c r="I23" s="686"/>
      <c r="J23" s="44"/>
      <c r="K23" s="44"/>
      <c r="L23" s="44"/>
      <c r="M23" s="45"/>
      <c r="N23" s="47"/>
      <c r="O23" s="47"/>
      <c r="P23" s="36"/>
      <c r="Q23" s="36"/>
      <c r="R23" s="36"/>
      <c r="S23" s="36"/>
      <c r="T23" s="36"/>
      <c r="U23" s="36"/>
      <c r="V23" s="36"/>
      <c r="W23" s="36"/>
      <c r="X23" s="36"/>
      <c r="Y23" s="36"/>
      <c r="Z23" s="36"/>
      <c r="AA23" s="36"/>
      <c r="AB23" s="36"/>
      <c r="AC23" s="36"/>
    </row>
    <row r="24" spans="1:29" hidden="1" x14ac:dyDescent="0.25">
      <c r="A24" s="702"/>
      <c r="B24" s="703"/>
      <c r="C24" s="704"/>
      <c r="D24" s="43"/>
      <c r="E24" s="44"/>
      <c r="F24" s="686"/>
      <c r="G24" s="686"/>
      <c r="H24" s="686"/>
      <c r="I24" s="686"/>
      <c r="J24" s="44"/>
      <c r="K24" s="44"/>
      <c r="L24" s="44"/>
      <c r="M24" s="45"/>
      <c r="N24" s="47"/>
      <c r="O24" s="47"/>
      <c r="P24" s="36"/>
      <c r="Q24" s="36"/>
      <c r="R24" s="36"/>
      <c r="S24" s="36"/>
      <c r="T24" s="36"/>
      <c r="U24" s="36"/>
      <c r="V24" s="36"/>
      <c r="W24" s="36"/>
      <c r="X24" s="36"/>
      <c r="Y24" s="36"/>
      <c r="Z24" s="36"/>
      <c r="AA24" s="36"/>
      <c r="AB24" s="36"/>
      <c r="AC24" s="36"/>
    </row>
    <row r="25" spans="1:29" hidden="1" x14ac:dyDescent="0.25">
      <c r="A25" s="699"/>
      <c r="B25" s="700"/>
      <c r="C25" s="701"/>
      <c r="D25" s="43"/>
      <c r="E25" s="44"/>
      <c r="F25" s="686"/>
      <c r="G25" s="686"/>
      <c r="H25" s="686"/>
      <c r="I25" s="686"/>
      <c r="J25" s="44"/>
      <c r="K25" s="44"/>
      <c r="L25" s="44"/>
      <c r="M25" s="45"/>
      <c r="N25" s="47"/>
      <c r="O25" s="47"/>
      <c r="P25" s="36"/>
      <c r="Q25" s="36"/>
      <c r="R25" s="36"/>
      <c r="S25" s="36"/>
      <c r="T25" s="36"/>
      <c r="U25" s="36"/>
      <c r="V25" s="36"/>
      <c r="W25" s="36"/>
      <c r="X25" s="36"/>
      <c r="Y25" s="36"/>
      <c r="Z25" s="36"/>
      <c r="AA25" s="36"/>
      <c r="AB25" s="36"/>
      <c r="AC25" s="36"/>
    </row>
    <row r="26" spans="1:29" hidden="1" x14ac:dyDescent="0.25">
      <c r="A26" s="699"/>
      <c r="B26" s="700"/>
      <c r="C26" s="701"/>
      <c r="D26" s="43"/>
      <c r="E26" s="44"/>
      <c r="F26" s="690"/>
      <c r="G26" s="691"/>
      <c r="H26" s="686"/>
      <c r="I26" s="686"/>
      <c r="J26" s="44"/>
      <c r="K26" s="44"/>
      <c r="L26" s="44"/>
      <c r="M26" s="45"/>
      <c r="N26" s="47"/>
      <c r="O26" s="47"/>
      <c r="P26" s="46"/>
      <c r="Q26" s="36"/>
      <c r="R26" s="36"/>
      <c r="S26" s="36"/>
      <c r="T26" s="36"/>
      <c r="U26" s="36"/>
      <c r="V26" s="36"/>
      <c r="W26" s="36"/>
      <c r="X26" s="36"/>
      <c r="Y26" s="36"/>
      <c r="Z26" s="36"/>
      <c r="AA26" s="36"/>
      <c r="AB26" s="36"/>
      <c r="AC26" s="36"/>
    </row>
    <row r="27" spans="1:29" hidden="1" x14ac:dyDescent="0.25">
      <c r="A27" s="699"/>
      <c r="B27" s="700"/>
      <c r="C27" s="701"/>
      <c r="D27" s="43"/>
      <c r="E27" s="44"/>
      <c r="F27" s="690"/>
      <c r="G27" s="691"/>
      <c r="H27" s="686"/>
      <c r="I27" s="686"/>
      <c r="J27" s="44"/>
      <c r="K27" s="44"/>
      <c r="L27" s="44"/>
      <c r="M27" s="45"/>
      <c r="N27" s="47"/>
      <c r="O27" s="47"/>
      <c r="P27" s="46"/>
      <c r="Q27" s="36"/>
      <c r="R27" s="36"/>
      <c r="S27" s="36"/>
      <c r="T27" s="36"/>
      <c r="U27" s="36"/>
      <c r="V27" s="36"/>
      <c r="W27" s="36"/>
      <c r="X27" s="36"/>
      <c r="Y27" s="36"/>
      <c r="Z27" s="36"/>
      <c r="AA27" s="36"/>
      <c r="AB27" s="36"/>
      <c r="AC27" s="36"/>
    </row>
    <row r="28" spans="1:29" hidden="1" x14ac:dyDescent="0.25">
      <c r="A28" s="699"/>
      <c r="B28" s="700"/>
      <c r="C28" s="701"/>
      <c r="D28" s="43"/>
      <c r="E28" s="44"/>
      <c r="F28" s="690"/>
      <c r="G28" s="691"/>
      <c r="H28" s="686"/>
      <c r="I28" s="686"/>
      <c r="J28" s="44"/>
      <c r="K28" s="44"/>
      <c r="L28" s="44"/>
      <c r="M28" s="45"/>
      <c r="N28" s="47"/>
      <c r="O28" s="47"/>
      <c r="P28" s="36"/>
      <c r="Q28" s="36"/>
      <c r="R28" s="36"/>
      <c r="S28" s="36"/>
      <c r="T28" s="36"/>
      <c r="U28" s="36"/>
      <c r="V28" s="36"/>
      <c r="W28" s="36"/>
      <c r="X28" s="36"/>
      <c r="Y28" s="36"/>
      <c r="Z28" s="36"/>
      <c r="AA28" s="36"/>
      <c r="AB28" s="36"/>
      <c r="AC28" s="36"/>
    </row>
    <row r="29" spans="1:29" x14ac:dyDescent="0.25">
      <c r="A29" s="42">
        <v>1</v>
      </c>
      <c r="B29" s="685" t="s">
        <v>347</v>
      </c>
      <c r="C29" s="685"/>
      <c r="D29" s="43">
        <v>6.3</v>
      </c>
      <c r="E29" s="44">
        <v>29637.5</v>
      </c>
      <c r="F29" s="690">
        <v>204.96</v>
      </c>
      <c r="G29" s="691"/>
      <c r="H29" s="686"/>
      <c r="I29" s="686"/>
      <c r="J29" s="44">
        <f>85382.14-2557.933333333+5116.6666666666+21450</f>
        <v>109390.8733333336</v>
      </c>
      <c r="K29" s="44">
        <f>E29+F29+H29+J29</f>
        <v>139233.3333333336</v>
      </c>
      <c r="L29" s="44">
        <v>12</v>
      </c>
      <c r="M29" s="45">
        <f>K29*L29</f>
        <v>1670800.0000000033</v>
      </c>
      <c r="N29" s="687">
        <v>1670800</v>
      </c>
      <c r="O29" s="687">
        <v>1567700</v>
      </c>
      <c r="P29" s="36"/>
      <c r="Q29" s="36"/>
      <c r="R29" s="36"/>
      <c r="S29" s="36"/>
      <c r="T29" s="36"/>
      <c r="U29" s="36"/>
      <c r="V29" s="36"/>
      <c r="W29" s="36"/>
      <c r="X29" s="36"/>
      <c r="Y29" s="36"/>
      <c r="Z29" s="36"/>
      <c r="AA29" s="36"/>
      <c r="AB29" s="36"/>
      <c r="AC29" s="36"/>
    </row>
    <row r="30" spans="1:29" x14ac:dyDescent="0.25">
      <c r="A30" s="42"/>
      <c r="B30" s="685"/>
      <c r="C30" s="685"/>
      <c r="D30" s="43"/>
      <c r="E30" s="47"/>
      <c r="F30" s="692"/>
      <c r="G30" s="692"/>
      <c r="H30" s="692"/>
      <c r="I30" s="692"/>
      <c r="J30" s="47"/>
      <c r="K30" s="47"/>
      <c r="L30" s="47"/>
      <c r="M30" s="47"/>
      <c r="N30" s="689"/>
      <c r="O30" s="689"/>
      <c r="P30" s="46">
        <f>M31-M29</f>
        <v>-3.2596290111541748E-9</v>
      </c>
      <c r="Q30" s="36"/>
      <c r="R30" s="36"/>
      <c r="S30" s="36"/>
      <c r="T30" s="36"/>
      <c r="U30" s="36"/>
      <c r="V30" s="36"/>
      <c r="W30" s="36"/>
      <c r="X30" s="36"/>
      <c r="Y30" s="36"/>
      <c r="Z30" s="36"/>
      <c r="AA30" s="36"/>
      <c r="AB30" s="36"/>
      <c r="AC30" s="36"/>
    </row>
    <row r="31" spans="1:29" s="53" customFormat="1" x14ac:dyDescent="0.25">
      <c r="A31" s="48"/>
      <c r="B31" s="693" t="s">
        <v>348</v>
      </c>
      <c r="C31" s="694"/>
      <c r="D31" s="49">
        <f>D22+D23+D29</f>
        <v>6.3</v>
      </c>
      <c r="E31" s="49">
        <f>E22+E23+E29</f>
        <v>29637.5</v>
      </c>
      <c r="F31" s="695">
        <f>F22+F23+F29</f>
        <v>204.96</v>
      </c>
      <c r="G31" s="696"/>
      <c r="H31" s="695">
        <f>H22+H23+H29</f>
        <v>0</v>
      </c>
      <c r="I31" s="696"/>
      <c r="J31" s="50">
        <f>J22+J23+J29</f>
        <v>109390.8733333336</v>
      </c>
      <c r="K31" s="50">
        <f>K22+K23+K29</f>
        <v>139233.3333333336</v>
      </c>
      <c r="L31" s="51" t="s">
        <v>34</v>
      </c>
      <c r="M31" s="51">
        <v>1670800</v>
      </c>
      <c r="N31" s="51">
        <v>1670800</v>
      </c>
      <c r="O31" s="51">
        <v>1567700</v>
      </c>
      <c r="P31" s="218">
        <f>P30/12</f>
        <v>-2.7163575092951458E-10</v>
      </c>
      <c r="Q31" s="52"/>
      <c r="R31" s="52"/>
      <c r="S31" s="52"/>
      <c r="T31" s="52"/>
      <c r="U31" s="52"/>
      <c r="V31" s="52"/>
      <c r="W31" s="52"/>
      <c r="X31" s="52"/>
      <c r="Y31" s="52"/>
      <c r="Z31" s="52"/>
      <c r="AA31" s="52"/>
      <c r="AB31" s="52"/>
      <c r="AC31" s="52"/>
    </row>
    <row r="33" spans="1:29" s="53" customFormat="1" x14ac:dyDescent="0.25">
      <c r="A33" s="54"/>
      <c r="B33" s="55"/>
      <c r="C33" s="55"/>
      <c r="D33" s="56"/>
      <c r="E33" s="57"/>
      <c r="F33" s="57"/>
      <c r="G33" s="57"/>
      <c r="H33" s="57"/>
      <c r="I33" s="57"/>
      <c r="J33" s="57"/>
      <c r="K33" s="57"/>
      <c r="L33" s="58"/>
      <c r="M33" s="57"/>
      <c r="N33" s="57"/>
      <c r="O33" s="57"/>
      <c r="P33" s="52"/>
      <c r="Q33" s="52"/>
      <c r="R33" s="52"/>
      <c r="S33" s="52"/>
      <c r="T33" s="52"/>
      <c r="U33" s="52"/>
      <c r="V33" s="52"/>
      <c r="W33" s="52"/>
      <c r="X33" s="52"/>
      <c r="Y33" s="52"/>
      <c r="Z33" s="52"/>
      <c r="AA33" s="52"/>
      <c r="AB33" s="52"/>
      <c r="AC33" s="52"/>
    </row>
    <row r="34" spans="1:29" s="53" customFormat="1" hidden="1" x14ac:dyDescent="0.25">
      <c r="A34" s="705" t="s">
        <v>351</v>
      </c>
      <c r="B34" s="705"/>
      <c r="C34" s="705"/>
      <c r="D34" s="705"/>
      <c r="E34" s="705"/>
      <c r="F34" s="705"/>
      <c r="G34" s="705"/>
      <c r="H34" s="705"/>
      <c r="I34" s="705"/>
      <c r="J34" s="705"/>
      <c r="K34" s="705"/>
      <c r="L34" s="705"/>
      <c r="M34" s="705"/>
      <c r="N34" s="705"/>
      <c r="O34" s="705"/>
      <c r="P34" s="52"/>
      <c r="Q34" s="52"/>
      <c r="R34" s="52"/>
      <c r="S34" s="52"/>
      <c r="T34" s="52"/>
      <c r="U34" s="52"/>
      <c r="V34" s="52"/>
      <c r="W34" s="52"/>
      <c r="X34" s="52"/>
      <c r="Y34" s="52"/>
      <c r="Z34" s="52"/>
      <c r="AA34" s="52"/>
      <c r="AB34" s="52"/>
      <c r="AC34" s="52"/>
    </row>
    <row r="35" spans="1:29" s="53" customFormat="1" hidden="1" x14ac:dyDescent="0.25">
      <c r="A35" s="54"/>
      <c r="B35" s="55"/>
      <c r="C35" s="55"/>
      <c r="D35" s="56"/>
      <c r="E35" s="57"/>
      <c r="F35" s="57"/>
      <c r="G35" s="57"/>
      <c r="H35" s="57"/>
      <c r="I35" s="57"/>
      <c r="J35" s="57"/>
      <c r="K35" s="57"/>
      <c r="L35" s="58"/>
      <c r="M35" s="57"/>
      <c r="N35" s="57"/>
      <c r="O35" s="57"/>
      <c r="P35" s="52"/>
      <c r="Q35" s="52"/>
      <c r="R35" s="52"/>
      <c r="S35" s="52"/>
      <c r="T35" s="52"/>
      <c r="U35" s="52"/>
      <c r="V35" s="52"/>
      <c r="W35" s="52"/>
      <c r="X35" s="52"/>
      <c r="Y35" s="52"/>
      <c r="Z35" s="52"/>
      <c r="AA35" s="52"/>
      <c r="AB35" s="52"/>
      <c r="AC35" s="52"/>
    </row>
    <row r="36" spans="1:29" ht="16.5" hidden="1" thickBot="1" x14ac:dyDescent="0.3">
      <c r="A36" s="681" t="s">
        <v>333</v>
      </c>
      <c r="B36" s="681"/>
      <c r="C36" s="681"/>
      <c r="D36" s="38">
        <v>112</v>
      </c>
      <c r="F36" s="678"/>
      <c r="G36" s="678"/>
      <c r="H36" s="678"/>
      <c r="I36" s="678"/>
      <c r="J36" s="678"/>
      <c r="K36" s="678"/>
      <c r="L36" s="678"/>
      <c r="M36" s="678"/>
      <c r="N36" s="678"/>
      <c r="P36" s="36"/>
      <c r="Q36" s="36"/>
      <c r="R36" s="36"/>
      <c r="S36" s="36"/>
      <c r="T36" s="36"/>
      <c r="U36" s="36"/>
      <c r="V36" s="36"/>
      <c r="W36" s="36"/>
      <c r="X36" s="36"/>
      <c r="Y36" s="36"/>
      <c r="Z36" s="36"/>
      <c r="AA36" s="36"/>
      <c r="AB36" s="36"/>
      <c r="AC36" s="36"/>
    </row>
    <row r="37" spans="1:29" s="53" customFormat="1" hidden="1" x14ac:dyDescent="0.25">
      <c r="A37" s="54"/>
      <c r="B37" s="55"/>
      <c r="C37" s="55"/>
      <c r="D37" s="56"/>
      <c r="E37" s="57"/>
      <c r="F37" s="57"/>
      <c r="G37" s="57"/>
      <c r="H37" s="57"/>
      <c r="I37" s="57"/>
      <c r="J37" s="57"/>
      <c r="K37" s="57"/>
      <c r="L37" s="58"/>
      <c r="M37" s="57"/>
      <c r="N37" s="57"/>
      <c r="O37" s="57"/>
      <c r="P37" s="52"/>
      <c r="Q37" s="52"/>
      <c r="R37" s="52"/>
      <c r="S37" s="52"/>
      <c r="T37" s="52"/>
      <c r="U37" s="52"/>
      <c r="V37" s="52"/>
      <c r="W37" s="52"/>
      <c r="X37" s="52"/>
      <c r="Y37" s="52"/>
      <c r="Z37" s="52"/>
      <c r="AA37" s="52"/>
      <c r="AB37" s="52"/>
      <c r="AC37" s="52"/>
    </row>
    <row r="38" spans="1:29" ht="114.75" hidden="1" customHeight="1" x14ac:dyDescent="0.25">
      <c r="A38" s="39" t="s">
        <v>336</v>
      </c>
      <c r="B38" s="706" t="s">
        <v>352</v>
      </c>
      <c r="C38" s="707"/>
      <c r="D38" s="708"/>
      <c r="E38" s="709" t="s">
        <v>353</v>
      </c>
      <c r="F38" s="710"/>
      <c r="G38" s="711"/>
      <c r="H38" s="709" t="s">
        <v>354</v>
      </c>
      <c r="I38" s="710"/>
      <c r="J38" s="711"/>
      <c r="K38" s="709" t="s">
        <v>355</v>
      </c>
      <c r="L38" s="711"/>
      <c r="M38" s="41" t="s">
        <v>356</v>
      </c>
      <c r="N38" s="41" t="s">
        <v>357</v>
      </c>
      <c r="O38" s="41" t="s">
        <v>358</v>
      </c>
      <c r="P38" s="36"/>
      <c r="Q38" s="36"/>
      <c r="R38" s="36"/>
      <c r="S38" s="36"/>
      <c r="T38" s="36"/>
      <c r="U38" s="36"/>
      <c r="V38" s="36"/>
      <c r="W38" s="36"/>
      <c r="X38" s="36"/>
      <c r="Y38" s="36"/>
      <c r="Z38" s="36"/>
      <c r="AA38" s="36"/>
      <c r="AB38" s="36"/>
      <c r="AC38" s="36"/>
    </row>
    <row r="39" spans="1:29" ht="15.75" hidden="1" customHeight="1" x14ac:dyDescent="0.25">
      <c r="A39" s="42"/>
      <c r="B39" s="699"/>
      <c r="C39" s="701"/>
      <c r="D39" s="43"/>
      <c r="E39" s="44"/>
      <c r="F39" s="690"/>
      <c r="G39" s="691"/>
      <c r="H39" s="690"/>
      <c r="I39" s="691"/>
      <c r="J39" s="44"/>
      <c r="K39" s="44"/>
      <c r="L39" s="44"/>
      <c r="M39" s="45"/>
      <c r="N39" s="47"/>
      <c r="O39" s="47"/>
      <c r="P39" s="36"/>
      <c r="Q39" s="36"/>
      <c r="R39" s="36"/>
      <c r="S39" s="36"/>
      <c r="T39" s="36"/>
      <c r="U39" s="36"/>
      <c r="V39" s="36"/>
      <c r="W39" s="36"/>
      <c r="X39" s="36"/>
      <c r="Y39" s="36"/>
      <c r="Z39" s="36"/>
      <c r="AA39" s="36"/>
      <c r="AB39" s="36"/>
      <c r="AC39" s="36"/>
    </row>
    <row r="40" spans="1:29" ht="15.75" hidden="1" customHeight="1" x14ac:dyDescent="0.25">
      <c r="A40" s="42"/>
      <c r="B40" s="699"/>
      <c r="C40" s="701"/>
      <c r="D40" s="43"/>
      <c r="E40" s="44"/>
      <c r="F40" s="690"/>
      <c r="G40" s="691"/>
      <c r="H40" s="690"/>
      <c r="I40" s="691"/>
      <c r="J40" s="44"/>
      <c r="K40" s="44"/>
      <c r="L40" s="44"/>
      <c r="M40" s="45"/>
      <c r="N40" s="47"/>
      <c r="O40" s="47"/>
      <c r="P40" s="36"/>
      <c r="Q40" s="36"/>
      <c r="R40" s="36"/>
      <c r="S40" s="36"/>
      <c r="T40" s="36"/>
      <c r="U40" s="36"/>
      <c r="V40" s="36"/>
      <c r="W40" s="36"/>
      <c r="X40" s="36"/>
      <c r="Y40" s="36"/>
      <c r="Z40" s="36"/>
      <c r="AA40" s="36"/>
      <c r="AB40" s="36"/>
      <c r="AC40" s="36"/>
    </row>
    <row r="41" spans="1:29" ht="15.75" hidden="1" customHeight="1" x14ac:dyDescent="0.25">
      <c r="A41" s="702"/>
      <c r="B41" s="703"/>
      <c r="C41" s="704"/>
      <c r="D41" s="43"/>
      <c r="E41" s="44"/>
      <c r="F41" s="690"/>
      <c r="G41" s="691"/>
      <c r="H41" s="690"/>
      <c r="I41" s="691"/>
      <c r="J41" s="44"/>
      <c r="K41" s="44"/>
      <c r="L41" s="44"/>
      <c r="M41" s="45"/>
      <c r="N41" s="47"/>
      <c r="O41" s="47"/>
      <c r="P41" s="36"/>
      <c r="Q41" s="36"/>
      <c r="R41" s="36"/>
      <c r="S41" s="36"/>
      <c r="T41" s="36"/>
      <c r="U41" s="36"/>
      <c r="V41" s="36"/>
      <c r="W41" s="36"/>
      <c r="X41" s="36"/>
      <c r="Y41" s="36"/>
      <c r="Z41" s="36"/>
      <c r="AA41" s="36"/>
      <c r="AB41" s="36"/>
      <c r="AC41" s="36"/>
    </row>
    <row r="42" spans="1:29" ht="15.75" hidden="1" customHeight="1" x14ac:dyDescent="0.25">
      <c r="A42" s="699"/>
      <c r="B42" s="700"/>
      <c r="C42" s="701"/>
      <c r="D42" s="43"/>
      <c r="E42" s="44"/>
      <c r="F42" s="690"/>
      <c r="G42" s="691"/>
      <c r="H42" s="690"/>
      <c r="I42" s="691"/>
      <c r="J42" s="44"/>
      <c r="K42" s="44"/>
      <c r="L42" s="44"/>
      <c r="M42" s="45"/>
      <c r="N42" s="47"/>
      <c r="O42" s="47"/>
      <c r="P42" s="36"/>
      <c r="Q42" s="36"/>
      <c r="R42" s="36"/>
      <c r="S42" s="36"/>
      <c r="T42" s="36"/>
      <c r="U42" s="36"/>
      <c r="V42" s="36"/>
      <c r="W42" s="36"/>
      <c r="X42" s="36"/>
      <c r="Y42" s="36"/>
      <c r="Z42" s="36"/>
      <c r="AA42" s="36"/>
      <c r="AB42" s="36"/>
      <c r="AC42" s="36"/>
    </row>
    <row r="43" spans="1:29" ht="37.5" hidden="1" customHeight="1" x14ac:dyDescent="0.25">
      <c r="A43" s="59" t="s">
        <v>359</v>
      </c>
      <c r="B43" s="712" t="s">
        <v>360</v>
      </c>
      <c r="C43" s="713"/>
      <c r="D43" s="714"/>
      <c r="E43" s="690"/>
      <c r="F43" s="715"/>
      <c r="G43" s="691"/>
      <c r="H43" s="690"/>
      <c r="I43" s="715"/>
      <c r="J43" s="691"/>
      <c r="K43" s="690"/>
      <c r="L43" s="691"/>
      <c r="M43" s="45"/>
      <c r="N43" s="45"/>
      <c r="O43" s="47"/>
      <c r="P43" s="46"/>
      <c r="Q43" s="36"/>
      <c r="R43" s="36"/>
      <c r="S43" s="36"/>
      <c r="T43" s="36"/>
      <c r="U43" s="36"/>
      <c r="V43" s="36"/>
      <c r="W43" s="36"/>
      <c r="X43" s="36"/>
      <c r="Y43" s="36"/>
      <c r="Z43" s="36"/>
      <c r="AA43" s="36"/>
      <c r="AB43" s="36"/>
      <c r="AC43" s="36"/>
    </row>
    <row r="44" spans="1:29" ht="15.75" hidden="1" customHeight="1" x14ac:dyDescent="0.25">
      <c r="A44" s="699"/>
      <c r="B44" s="700"/>
      <c r="C44" s="701"/>
      <c r="D44" s="43"/>
      <c r="E44" s="44"/>
      <c r="F44" s="690"/>
      <c r="G44" s="691"/>
      <c r="H44" s="690"/>
      <c r="I44" s="691"/>
      <c r="J44" s="44"/>
      <c r="K44" s="44"/>
      <c r="L44" s="44"/>
      <c r="M44" s="45"/>
      <c r="N44" s="47"/>
      <c r="O44" s="47"/>
      <c r="P44" s="36"/>
      <c r="Q44" s="36"/>
      <c r="R44" s="36"/>
      <c r="S44" s="36"/>
      <c r="T44" s="36"/>
      <c r="U44" s="36"/>
      <c r="V44" s="36"/>
      <c r="W44" s="36"/>
      <c r="X44" s="36"/>
      <c r="Y44" s="36"/>
      <c r="Z44" s="36"/>
      <c r="AA44" s="36"/>
      <c r="AB44" s="36"/>
      <c r="AC44" s="36"/>
    </row>
    <row r="45" spans="1:29" ht="15.75" hidden="1" customHeight="1" x14ac:dyDescent="0.25">
      <c r="A45" s="42"/>
      <c r="B45" s="699"/>
      <c r="C45" s="701"/>
      <c r="D45" s="43"/>
      <c r="E45" s="44"/>
      <c r="F45" s="690"/>
      <c r="G45" s="691"/>
      <c r="H45" s="690"/>
      <c r="I45" s="691"/>
      <c r="J45" s="44"/>
      <c r="K45" s="44"/>
      <c r="L45" s="44"/>
      <c r="M45" s="45"/>
      <c r="N45" s="47"/>
      <c r="O45" s="47"/>
      <c r="P45" s="36"/>
      <c r="Q45" s="36"/>
      <c r="R45" s="36"/>
      <c r="S45" s="36"/>
      <c r="T45" s="36"/>
      <c r="U45" s="36"/>
      <c r="V45" s="36"/>
      <c r="W45" s="36"/>
      <c r="X45" s="36"/>
      <c r="Y45" s="36"/>
      <c r="Z45" s="36"/>
      <c r="AA45" s="36"/>
      <c r="AB45" s="36"/>
      <c r="AC45" s="36"/>
    </row>
    <row r="46" spans="1:29" ht="15.75" hidden="1" customHeight="1" x14ac:dyDescent="0.25">
      <c r="A46" s="42"/>
      <c r="B46" s="699"/>
      <c r="C46" s="701"/>
      <c r="D46" s="43"/>
      <c r="E46" s="47"/>
      <c r="F46" s="719"/>
      <c r="G46" s="720"/>
      <c r="H46" s="719"/>
      <c r="I46" s="720"/>
      <c r="J46" s="47"/>
      <c r="K46" s="47"/>
      <c r="L46" s="47"/>
      <c r="M46" s="47"/>
      <c r="N46" s="47"/>
      <c r="O46" s="47"/>
      <c r="P46" s="36"/>
      <c r="Q46" s="36"/>
      <c r="R46" s="36"/>
      <c r="S46" s="36"/>
      <c r="T46" s="36"/>
      <c r="U46" s="36"/>
      <c r="V46" s="36"/>
      <c r="W46" s="36"/>
      <c r="X46" s="36"/>
      <c r="Y46" s="36"/>
      <c r="Z46" s="36"/>
      <c r="AA46" s="36"/>
      <c r="AB46" s="36"/>
      <c r="AC46" s="36"/>
    </row>
    <row r="47" spans="1:29" s="53" customFormat="1" hidden="1" x14ac:dyDescent="0.25">
      <c r="A47" s="48"/>
      <c r="B47" s="693" t="s">
        <v>348</v>
      </c>
      <c r="C47" s="725"/>
      <c r="D47" s="694"/>
      <c r="E47" s="695" t="s">
        <v>34</v>
      </c>
      <c r="F47" s="726"/>
      <c r="G47" s="696"/>
      <c r="H47" s="695" t="s">
        <v>34</v>
      </c>
      <c r="I47" s="726"/>
      <c r="J47" s="696"/>
      <c r="K47" s="695" t="s">
        <v>34</v>
      </c>
      <c r="L47" s="696"/>
      <c r="M47" s="50">
        <f>M43</f>
        <v>0</v>
      </c>
      <c r="N47" s="50">
        <f>N43</f>
        <v>0</v>
      </c>
      <c r="O47" s="50">
        <f>O43</f>
        <v>0</v>
      </c>
      <c r="P47" s="52"/>
      <c r="Q47" s="52"/>
      <c r="R47" s="52"/>
      <c r="S47" s="52"/>
      <c r="T47" s="52"/>
      <c r="U47" s="52"/>
      <c r="V47" s="52"/>
      <c r="W47" s="52"/>
      <c r="X47" s="52"/>
      <c r="Y47" s="52"/>
      <c r="Z47" s="52"/>
      <c r="AA47" s="52"/>
      <c r="AB47" s="52"/>
      <c r="AC47" s="52"/>
    </row>
    <row r="48" spans="1:29" s="53" customFormat="1" hidden="1" x14ac:dyDescent="0.25">
      <c r="A48" s="54"/>
      <c r="B48" s="55"/>
      <c r="C48" s="55"/>
      <c r="D48" s="56"/>
      <c r="E48" s="57"/>
      <c r="F48" s="57"/>
      <c r="G48" s="57"/>
      <c r="H48" s="57"/>
      <c r="I48" s="57"/>
      <c r="J48" s="57"/>
      <c r="K48" s="57"/>
      <c r="L48" s="58"/>
      <c r="M48" s="57"/>
      <c r="N48" s="57"/>
      <c r="O48" s="57"/>
      <c r="P48" s="52"/>
      <c r="Q48" s="52"/>
      <c r="R48" s="52"/>
      <c r="S48" s="52"/>
      <c r="T48" s="52"/>
      <c r="U48" s="52"/>
      <c r="V48" s="52"/>
      <c r="W48" s="52"/>
      <c r="X48" s="52"/>
      <c r="Y48" s="52"/>
      <c r="Z48" s="52"/>
      <c r="AA48" s="52"/>
      <c r="AB48" s="52"/>
      <c r="AC48" s="52"/>
    </row>
    <row r="49" spans="1:29" s="53" customFormat="1" hidden="1" x14ac:dyDescent="0.25">
      <c r="A49" s="54"/>
      <c r="B49" s="55"/>
      <c r="C49" s="55"/>
      <c r="D49" s="56"/>
      <c r="E49" s="57"/>
      <c r="F49" s="57"/>
      <c r="G49" s="57"/>
      <c r="H49" s="57"/>
      <c r="I49" s="57"/>
      <c r="J49" s="57"/>
      <c r="K49" s="57"/>
      <c r="L49" s="58"/>
      <c r="M49" s="57"/>
      <c r="N49" s="57"/>
      <c r="O49" s="57"/>
      <c r="P49" s="52"/>
      <c r="Q49" s="52"/>
      <c r="R49" s="52"/>
      <c r="S49" s="52"/>
      <c r="T49" s="52"/>
      <c r="U49" s="52"/>
      <c r="V49" s="52"/>
      <c r="W49" s="52"/>
      <c r="X49" s="52"/>
      <c r="Y49" s="52"/>
      <c r="Z49" s="52"/>
      <c r="AA49" s="52"/>
      <c r="AB49" s="52"/>
      <c r="AC49" s="52"/>
    </row>
    <row r="50" spans="1:29" s="53" customFormat="1" x14ac:dyDescent="0.25">
      <c r="A50" s="54"/>
      <c r="B50" s="55"/>
      <c r="C50" s="55"/>
      <c r="D50" s="56"/>
      <c r="E50" s="57"/>
      <c r="F50" s="57"/>
      <c r="G50" s="57"/>
      <c r="H50" s="57"/>
      <c r="I50" s="57"/>
      <c r="J50" s="57"/>
      <c r="K50" s="57"/>
      <c r="L50" s="58"/>
      <c r="M50" s="57"/>
      <c r="N50" s="57"/>
      <c r="O50" s="57"/>
      <c r="P50" s="52"/>
      <c r="Q50" s="52"/>
      <c r="R50" s="52"/>
      <c r="S50" s="52"/>
      <c r="T50" s="52"/>
      <c r="U50" s="52"/>
      <c r="V50" s="52"/>
      <c r="W50" s="52"/>
      <c r="X50" s="52"/>
      <c r="Y50" s="52"/>
      <c r="Z50" s="52"/>
      <c r="AA50" s="52"/>
      <c r="AB50" s="52"/>
      <c r="AC50" s="52"/>
    </row>
    <row r="51" spans="1:29" s="53" customFormat="1" x14ac:dyDescent="0.25">
      <c r="A51" s="54"/>
      <c r="B51" s="55"/>
      <c r="C51" s="55"/>
      <c r="D51" s="56"/>
      <c r="E51" s="57"/>
      <c r="F51" s="57"/>
      <c r="G51" s="57"/>
      <c r="H51" s="57"/>
      <c r="I51" s="57"/>
      <c r="J51" s="57"/>
      <c r="K51" s="57"/>
      <c r="L51" s="58"/>
      <c r="M51" s="57"/>
      <c r="N51" s="57"/>
      <c r="O51" s="57"/>
      <c r="P51" s="52"/>
      <c r="Q51" s="52"/>
      <c r="R51" s="52"/>
      <c r="S51" s="52"/>
      <c r="T51" s="52"/>
      <c r="U51" s="52"/>
      <c r="V51" s="52"/>
      <c r="W51" s="52"/>
      <c r="X51" s="52"/>
      <c r="Y51" s="52"/>
      <c r="Z51" s="52"/>
      <c r="AA51" s="52"/>
      <c r="AB51" s="52"/>
      <c r="AC51" s="52"/>
    </row>
    <row r="52" spans="1:29" x14ac:dyDescent="0.25">
      <c r="A52" s="60"/>
      <c r="B52" s="60"/>
      <c r="C52" s="60"/>
      <c r="D52" s="60"/>
      <c r="E52" s="716" t="s">
        <v>361</v>
      </c>
      <c r="F52" s="716"/>
      <c r="G52" s="716"/>
      <c r="H52" s="716"/>
      <c r="I52" s="716"/>
      <c r="J52" s="716"/>
      <c r="K52" s="716"/>
      <c r="L52" s="716"/>
      <c r="M52" s="716"/>
      <c r="N52" s="60"/>
      <c r="O52" s="60"/>
    </row>
    <row r="53" spans="1:29" ht="114.75" customHeight="1" x14ac:dyDescent="0.25">
      <c r="A53" s="61" t="s">
        <v>336</v>
      </c>
      <c r="B53" s="717" t="s">
        <v>337</v>
      </c>
      <c r="C53" s="717"/>
      <c r="D53" s="62" t="s">
        <v>338</v>
      </c>
      <c r="E53" s="63" t="s">
        <v>339</v>
      </c>
      <c r="F53" s="718" t="s">
        <v>340</v>
      </c>
      <c r="G53" s="718"/>
      <c r="H53" s="718" t="s">
        <v>341</v>
      </c>
      <c r="I53" s="718"/>
      <c r="J53" s="63" t="s">
        <v>342</v>
      </c>
      <c r="K53" s="63" t="s">
        <v>343</v>
      </c>
      <c r="L53" s="63" t="s">
        <v>344</v>
      </c>
      <c r="M53" s="63" t="s">
        <v>362</v>
      </c>
      <c r="N53" s="63" t="s">
        <v>363</v>
      </c>
      <c r="O53" s="63" t="s">
        <v>364</v>
      </c>
      <c r="P53" s="36"/>
      <c r="Q53" s="36"/>
      <c r="R53" s="36"/>
      <c r="S53" s="36"/>
      <c r="T53" s="36"/>
      <c r="U53" s="36"/>
      <c r="V53" s="36"/>
      <c r="W53" s="36"/>
      <c r="X53" s="36"/>
      <c r="Y53" s="36"/>
      <c r="Z53" s="36"/>
      <c r="AA53" s="36"/>
      <c r="AB53" s="36"/>
      <c r="AC53" s="36"/>
    </row>
    <row r="54" spans="1:29" hidden="1" x14ac:dyDescent="0.25">
      <c r="A54" s="64"/>
      <c r="B54" s="721"/>
      <c r="C54" s="721"/>
      <c r="D54" s="65"/>
      <c r="E54" s="66"/>
      <c r="F54" s="722"/>
      <c r="G54" s="722"/>
      <c r="H54" s="722"/>
      <c r="I54" s="722"/>
      <c r="J54" s="66"/>
      <c r="K54" s="66"/>
      <c r="L54" s="66"/>
      <c r="M54" s="67"/>
      <c r="N54" s="68"/>
      <c r="O54" s="68"/>
      <c r="P54" s="36"/>
      <c r="Q54" s="36"/>
      <c r="R54" s="36"/>
      <c r="S54" s="36"/>
      <c r="T54" s="36"/>
      <c r="U54" s="36"/>
      <c r="V54" s="36"/>
      <c r="W54" s="36"/>
      <c r="X54" s="36"/>
      <c r="Y54" s="36"/>
      <c r="Z54" s="36"/>
      <c r="AA54" s="36"/>
      <c r="AB54" s="36"/>
      <c r="AC54" s="36"/>
    </row>
    <row r="55" spans="1:29" hidden="1" x14ac:dyDescent="0.25">
      <c r="A55" s="64"/>
      <c r="B55" s="721"/>
      <c r="C55" s="721"/>
      <c r="D55" s="65"/>
      <c r="E55" s="66"/>
      <c r="F55" s="723"/>
      <c r="G55" s="724"/>
      <c r="H55" s="722"/>
      <c r="I55" s="722"/>
      <c r="J55" s="66"/>
      <c r="K55" s="66"/>
      <c r="L55" s="66"/>
      <c r="M55" s="67"/>
      <c r="N55" s="68"/>
      <c r="O55" s="68"/>
      <c r="P55" s="36"/>
      <c r="Q55" s="36"/>
      <c r="R55" s="36"/>
      <c r="S55" s="36"/>
      <c r="T55" s="36"/>
      <c r="U55" s="36"/>
      <c r="V55" s="36"/>
      <c r="W55" s="36"/>
      <c r="X55" s="36"/>
      <c r="Y55" s="36"/>
      <c r="Z55" s="36"/>
      <c r="AA55" s="36"/>
      <c r="AB55" s="36"/>
      <c r="AC55" s="36"/>
    </row>
    <row r="56" spans="1:29" hidden="1" x14ac:dyDescent="0.25">
      <c r="A56" s="730"/>
      <c r="B56" s="731"/>
      <c r="C56" s="732"/>
      <c r="D56" s="65"/>
      <c r="E56" s="66"/>
      <c r="F56" s="722"/>
      <c r="G56" s="722"/>
      <c r="H56" s="722"/>
      <c r="I56" s="722"/>
      <c r="J56" s="66"/>
      <c r="K56" s="66"/>
      <c r="L56" s="66"/>
      <c r="M56" s="67"/>
      <c r="N56" s="68"/>
      <c r="O56" s="68"/>
      <c r="P56" s="36"/>
      <c r="Q56" s="36"/>
      <c r="R56" s="36"/>
      <c r="S56" s="36"/>
      <c r="T56" s="36"/>
      <c r="U56" s="36"/>
      <c r="V56" s="36"/>
      <c r="W56" s="36"/>
      <c r="X56" s="36"/>
      <c r="Y56" s="36"/>
      <c r="Z56" s="36"/>
      <c r="AA56" s="36"/>
      <c r="AB56" s="36"/>
      <c r="AC56" s="36"/>
    </row>
    <row r="57" spans="1:29" hidden="1" x14ac:dyDescent="0.25">
      <c r="A57" s="727"/>
      <c r="B57" s="728"/>
      <c r="C57" s="729"/>
      <c r="D57" s="65"/>
      <c r="E57" s="66"/>
      <c r="F57" s="722"/>
      <c r="G57" s="722"/>
      <c r="H57" s="722"/>
      <c r="I57" s="722"/>
      <c r="J57" s="66"/>
      <c r="K57" s="66"/>
      <c r="L57" s="66"/>
      <c r="M57" s="67"/>
      <c r="N57" s="68"/>
      <c r="O57" s="68"/>
      <c r="P57" s="36"/>
      <c r="Q57" s="36"/>
      <c r="R57" s="36"/>
      <c r="S57" s="36"/>
      <c r="T57" s="36"/>
      <c r="U57" s="36"/>
      <c r="V57" s="36"/>
      <c r="W57" s="36"/>
      <c r="X57" s="36"/>
      <c r="Y57" s="36"/>
      <c r="Z57" s="36"/>
      <c r="AA57" s="36"/>
      <c r="AB57" s="36"/>
      <c r="AC57" s="36"/>
    </row>
    <row r="58" spans="1:29" x14ac:dyDescent="0.25">
      <c r="A58" s="69">
        <v>1</v>
      </c>
      <c r="B58" s="721"/>
      <c r="C58" s="721"/>
      <c r="D58" s="65"/>
      <c r="E58" s="66"/>
      <c r="F58" s="722"/>
      <c r="G58" s="722"/>
      <c r="H58" s="722"/>
      <c r="I58" s="722"/>
      <c r="J58" s="66"/>
      <c r="K58" s="66"/>
      <c r="L58" s="66"/>
      <c r="M58" s="67"/>
      <c r="N58" s="68"/>
      <c r="O58" s="68"/>
      <c r="P58" s="46"/>
      <c r="Q58" s="36"/>
      <c r="R58" s="36"/>
      <c r="S58" s="36"/>
      <c r="T58" s="36"/>
      <c r="U58" s="36"/>
      <c r="V58" s="36"/>
      <c r="W58" s="36"/>
      <c r="X58" s="36"/>
      <c r="Y58" s="36"/>
      <c r="Z58" s="36"/>
      <c r="AA58" s="36"/>
      <c r="AB58" s="36"/>
      <c r="AC58" s="36"/>
    </row>
    <row r="59" spans="1:29" x14ac:dyDescent="0.25">
      <c r="A59" s="69"/>
      <c r="B59" s="70"/>
      <c r="C59" s="71"/>
      <c r="D59" s="65"/>
      <c r="E59" s="66"/>
      <c r="F59" s="723"/>
      <c r="G59" s="724"/>
      <c r="H59" s="722"/>
      <c r="I59" s="722"/>
      <c r="J59" s="66"/>
      <c r="K59" s="66"/>
      <c r="L59" s="66"/>
      <c r="M59" s="67"/>
      <c r="N59" s="68"/>
      <c r="O59" s="68"/>
      <c r="P59" s="46"/>
      <c r="Q59" s="36"/>
      <c r="R59" s="36"/>
      <c r="S59" s="36"/>
      <c r="T59" s="36"/>
      <c r="U59" s="36"/>
      <c r="V59" s="36"/>
      <c r="W59" s="36"/>
      <c r="X59" s="36"/>
      <c r="Y59" s="36"/>
      <c r="Z59" s="36"/>
      <c r="AA59" s="36"/>
      <c r="AB59" s="36"/>
      <c r="AC59" s="36"/>
    </row>
    <row r="60" spans="1:29" hidden="1" x14ac:dyDescent="0.25">
      <c r="A60" s="727"/>
      <c r="B60" s="728"/>
      <c r="C60" s="729"/>
      <c r="D60" s="65"/>
      <c r="E60" s="66"/>
      <c r="F60" s="723"/>
      <c r="G60" s="724"/>
      <c r="H60" s="722"/>
      <c r="I60" s="722"/>
      <c r="J60" s="66"/>
      <c r="K60" s="66"/>
      <c r="L60" s="66"/>
      <c r="M60" s="67"/>
      <c r="N60" s="68"/>
      <c r="O60" s="68"/>
      <c r="P60" s="36"/>
      <c r="Q60" s="36"/>
      <c r="R60" s="36"/>
      <c r="S60" s="36"/>
      <c r="T60" s="36"/>
      <c r="U60" s="36"/>
      <c r="V60" s="36"/>
      <c r="W60" s="36"/>
      <c r="X60" s="36"/>
      <c r="Y60" s="36"/>
      <c r="Z60" s="36"/>
      <c r="AA60" s="36"/>
      <c r="AB60" s="36"/>
      <c r="AC60" s="36"/>
    </row>
    <row r="61" spans="1:29" hidden="1" x14ac:dyDescent="0.25">
      <c r="A61" s="64"/>
      <c r="B61" s="721"/>
      <c r="C61" s="721"/>
      <c r="D61" s="65"/>
      <c r="E61" s="66"/>
      <c r="F61" s="723"/>
      <c r="G61" s="724"/>
      <c r="H61" s="722"/>
      <c r="I61" s="722"/>
      <c r="J61" s="66"/>
      <c r="K61" s="66"/>
      <c r="L61" s="66"/>
      <c r="M61" s="67"/>
      <c r="N61" s="68"/>
      <c r="O61" s="68"/>
      <c r="P61" s="36"/>
      <c r="Q61" s="36"/>
      <c r="R61" s="36"/>
      <c r="S61" s="36"/>
      <c r="T61" s="36"/>
      <c r="U61" s="36"/>
      <c r="V61" s="36"/>
      <c r="W61" s="36"/>
      <c r="X61" s="36"/>
      <c r="Y61" s="36"/>
      <c r="Z61" s="36"/>
      <c r="AA61" s="36"/>
      <c r="AB61" s="36"/>
      <c r="AC61" s="36"/>
    </row>
    <row r="62" spans="1:29" hidden="1" x14ac:dyDescent="0.25">
      <c r="A62" s="64"/>
      <c r="B62" s="721"/>
      <c r="C62" s="721"/>
      <c r="D62" s="65"/>
      <c r="E62" s="68"/>
      <c r="F62" s="737"/>
      <c r="G62" s="737"/>
      <c r="H62" s="737"/>
      <c r="I62" s="737"/>
      <c r="J62" s="68"/>
      <c r="K62" s="68"/>
      <c r="L62" s="68"/>
      <c r="M62" s="68"/>
      <c r="N62" s="68"/>
      <c r="O62" s="68"/>
      <c r="P62" s="36"/>
      <c r="Q62" s="36"/>
      <c r="R62" s="36"/>
      <c r="S62" s="36"/>
      <c r="T62" s="36"/>
      <c r="U62" s="36"/>
      <c r="V62" s="36"/>
      <c r="W62" s="36"/>
      <c r="X62" s="36"/>
      <c r="Y62" s="36"/>
      <c r="Z62" s="36"/>
      <c r="AA62" s="36"/>
      <c r="AB62" s="36"/>
      <c r="AC62" s="36"/>
    </row>
    <row r="63" spans="1:29" s="53" customFormat="1" x14ac:dyDescent="0.25">
      <c r="A63" s="72"/>
      <c r="B63" s="733" t="s">
        <v>348</v>
      </c>
      <c r="C63" s="734"/>
      <c r="D63" s="73">
        <f>D16+D31</f>
        <v>17.11</v>
      </c>
      <c r="E63" s="74"/>
      <c r="F63" s="735"/>
      <c r="G63" s="736"/>
      <c r="H63" s="735"/>
      <c r="I63" s="736"/>
      <c r="J63" s="74"/>
      <c r="K63" s="74"/>
      <c r="L63" s="75"/>
      <c r="M63" s="74">
        <f>M16+M31</f>
        <v>4035100</v>
      </c>
      <c r="N63" s="74">
        <f>N16+N31</f>
        <v>4317700</v>
      </c>
      <c r="O63" s="74">
        <f>O16+O31</f>
        <v>4621800</v>
      </c>
      <c r="P63" s="52"/>
      <c r="Q63" s="52"/>
      <c r="R63" s="52"/>
      <c r="S63" s="52"/>
      <c r="T63" s="52"/>
      <c r="U63" s="52"/>
      <c r="V63" s="52"/>
      <c r="W63" s="52"/>
      <c r="X63" s="52"/>
      <c r="Y63" s="52"/>
      <c r="Z63" s="52"/>
      <c r="AA63" s="52"/>
      <c r="AB63" s="52"/>
      <c r="AC63" s="52"/>
    </row>
    <row r="64" spans="1:29" x14ac:dyDescent="0.25">
      <c r="A64" s="60"/>
      <c r="B64" s="60"/>
      <c r="C64" s="60"/>
      <c r="D64" s="60"/>
      <c r="E64" s="60"/>
      <c r="F64" s="60"/>
      <c r="G64" s="60"/>
      <c r="H64" s="60"/>
      <c r="I64" s="60"/>
      <c r="J64" s="60"/>
      <c r="K64" s="60"/>
      <c r="L64" s="60"/>
      <c r="M64" s="60"/>
      <c r="N64" s="60"/>
      <c r="O64" s="60"/>
    </row>
    <row r="65" spans="1:15" hidden="1" x14ac:dyDescent="0.25">
      <c r="A65" s="60"/>
      <c r="B65" s="60"/>
      <c r="C65" s="60"/>
      <c r="D65" s="60"/>
      <c r="E65" s="60"/>
      <c r="F65" s="60"/>
      <c r="G65" s="60"/>
      <c r="H65" s="60"/>
      <c r="I65" s="60"/>
      <c r="J65" s="60"/>
      <c r="K65" s="60"/>
      <c r="L65" s="60"/>
      <c r="M65" s="76">
        <f>10265600-M63</f>
        <v>6230500</v>
      </c>
      <c r="N65" s="76">
        <f>10560600-N63</f>
        <v>6242900</v>
      </c>
      <c r="O65" s="76">
        <f>10514800-O63</f>
        <v>5893000</v>
      </c>
    </row>
    <row r="67" spans="1:15" x14ac:dyDescent="0.25">
      <c r="K67" s="30" t="s">
        <v>365</v>
      </c>
      <c r="M67" s="77">
        <f>Раздел1!AW59-'заработная плата 111'!M16-'заработная плата 111'!M31</f>
        <v>0</v>
      </c>
      <c r="N67" s="77">
        <f>Раздел1!BD59-'заработная плата 111'!N16-'заработная плата 111'!N31</f>
        <v>0</v>
      </c>
      <c r="O67" s="77">
        <f>Раздел1!BK59-'заработная плата 111'!O16-'заработная плата 111'!O31</f>
        <v>0</v>
      </c>
    </row>
    <row r="69" spans="1:15" hidden="1" x14ac:dyDescent="0.25">
      <c r="M69" s="77">
        <f>M67-M63</f>
        <v>-4035100</v>
      </c>
      <c r="N69" s="77">
        <f>N67-N63</f>
        <v>-4317700</v>
      </c>
      <c r="O69" s="77">
        <f>O67-O63</f>
        <v>-4621800</v>
      </c>
    </row>
  </sheetData>
  <mergeCells count="135">
    <mergeCell ref="B63:C63"/>
    <mergeCell ref="F63:G63"/>
    <mergeCell ref="H63:I63"/>
    <mergeCell ref="B61:C61"/>
    <mergeCell ref="F61:G61"/>
    <mergeCell ref="H61:I61"/>
    <mergeCell ref="B62:C62"/>
    <mergeCell ref="F62:G62"/>
    <mergeCell ref="H62:I62"/>
    <mergeCell ref="B58:C58"/>
    <mergeCell ref="F58:G58"/>
    <mergeCell ref="H58:I58"/>
    <mergeCell ref="F59:G59"/>
    <mergeCell ref="H59:I59"/>
    <mergeCell ref="A60:C60"/>
    <mergeCell ref="F60:G60"/>
    <mergeCell ref="H60:I60"/>
    <mergeCell ref="A56:C56"/>
    <mergeCell ref="F56:G56"/>
    <mergeCell ref="H56:I56"/>
    <mergeCell ref="A57:C57"/>
    <mergeCell ref="F57:G57"/>
    <mergeCell ref="H57:I57"/>
    <mergeCell ref="B54:C54"/>
    <mergeCell ref="F54:G54"/>
    <mergeCell ref="H54:I54"/>
    <mergeCell ref="B55:C55"/>
    <mergeCell ref="F55:G55"/>
    <mergeCell ref="H55:I55"/>
    <mergeCell ref="B47:D47"/>
    <mergeCell ref="E47:G47"/>
    <mergeCell ref="H47:J47"/>
    <mergeCell ref="K47:L47"/>
    <mergeCell ref="E52:M52"/>
    <mergeCell ref="B53:C53"/>
    <mergeCell ref="F53:G53"/>
    <mergeCell ref="H53:I53"/>
    <mergeCell ref="B45:C45"/>
    <mergeCell ref="F45:G45"/>
    <mergeCell ref="H45:I45"/>
    <mergeCell ref="B46:C46"/>
    <mergeCell ref="F46:G46"/>
    <mergeCell ref="H46:I46"/>
    <mergeCell ref="B43:D43"/>
    <mergeCell ref="E43:G43"/>
    <mergeCell ref="H43:J43"/>
    <mergeCell ref="K43:L43"/>
    <mergeCell ref="A44:C44"/>
    <mergeCell ref="F44:G44"/>
    <mergeCell ref="H44:I44"/>
    <mergeCell ref="A41:C41"/>
    <mergeCell ref="F41:G41"/>
    <mergeCell ref="H41:I41"/>
    <mergeCell ref="A42:C42"/>
    <mergeCell ref="F42:G42"/>
    <mergeCell ref="H42:I42"/>
    <mergeCell ref="B39:C39"/>
    <mergeCell ref="F39:G39"/>
    <mergeCell ref="H39:I39"/>
    <mergeCell ref="B40:C40"/>
    <mergeCell ref="F40:G40"/>
    <mergeCell ref="H40:I40"/>
    <mergeCell ref="A34:O34"/>
    <mergeCell ref="A36:C36"/>
    <mergeCell ref="F36:N36"/>
    <mergeCell ref="B38:D38"/>
    <mergeCell ref="E38:G38"/>
    <mergeCell ref="H38:J38"/>
    <mergeCell ref="K38:L38"/>
    <mergeCell ref="N29:N30"/>
    <mergeCell ref="O29:O30"/>
    <mergeCell ref="B30:C30"/>
    <mergeCell ref="F30:G30"/>
    <mergeCell ref="H30:I30"/>
    <mergeCell ref="B31:C31"/>
    <mergeCell ref="F31:G31"/>
    <mergeCell ref="H31:I31"/>
    <mergeCell ref="A28:C28"/>
    <mergeCell ref="F28:G28"/>
    <mergeCell ref="H28:I28"/>
    <mergeCell ref="B29:C29"/>
    <mergeCell ref="F29:G29"/>
    <mergeCell ref="H29:I29"/>
    <mergeCell ref="A26:C26"/>
    <mergeCell ref="F26:G26"/>
    <mergeCell ref="H26:I26"/>
    <mergeCell ref="A27:C27"/>
    <mergeCell ref="F27:G27"/>
    <mergeCell ref="H27:I27"/>
    <mergeCell ref="A24:C24"/>
    <mergeCell ref="F24:G24"/>
    <mergeCell ref="H24:I24"/>
    <mergeCell ref="A25:C25"/>
    <mergeCell ref="F25:G25"/>
    <mergeCell ref="H25:I25"/>
    <mergeCell ref="B22:C22"/>
    <mergeCell ref="F22:G22"/>
    <mergeCell ref="H22:I22"/>
    <mergeCell ref="B23:C23"/>
    <mergeCell ref="F23:G23"/>
    <mergeCell ref="H23:I23"/>
    <mergeCell ref="B16:C16"/>
    <mergeCell ref="F16:G16"/>
    <mergeCell ref="H16:I16"/>
    <mergeCell ref="A18:N18"/>
    <mergeCell ref="E19:K19"/>
    <mergeCell ref="B21:C21"/>
    <mergeCell ref="F21:G21"/>
    <mergeCell ref="H21:I21"/>
    <mergeCell ref="B11:C11"/>
    <mergeCell ref="F11:G11"/>
    <mergeCell ref="H11:I11"/>
    <mergeCell ref="B12:C12"/>
    <mergeCell ref="F12:G12"/>
    <mergeCell ref="H12:I12"/>
    <mergeCell ref="N12:N15"/>
    <mergeCell ref="O12:O15"/>
    <mergeCell ref="B13:C13"/>
    <mergeCell ref="F13:G13"/>
    <mergeCell ref="H13:I13"/>
    <mergeCell ref="B14:C14"/>
    <mergeCell ref="F14:G14"/>
    <mergeCell ref="H14:I14"/>
    <mergeCell ref="B15:C15"/>
    <mergeCell ref="F15:G15"/>
    <mergeCell ref="H15:I15"/>
    <mergeCell ref="A1:N1"/>
    <mergeCell ref="E2:L2"/>
    <mergeCell ref="A3:E3"/>
    <mergeCell ref="F3:O3"/>
    <mergeCell ref="A5:N5"/>
    <mergeCell ref="A7:C7"/>
    <mergeCell ref="F7:N7"/>
    <mergeCell ref="A8:N8"/>
    <mergeCell ref="E9:K9"/>
  </mergeCells>
  <pageMargins left="0.70866141732283472" right="0.70866141732283472" top="0.74803149606299213" bottom="0.74803149606299213" header="0.31496062992125984" footer="0.31496062992125984"/>
  <pageSetup paperSize="9" scale="73" orientation="landscape" horizontalDpi="300" verticalDpi="300"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2:AC55"/>
  <sheetViews>
    <sheetView view="pageBreakPreview" topLeftCell="A22" zoomScale="70" zoomScaleNormal="115" zoomScaleSheetLayoutView="70" workbookViewId="0">
      <selection activeCell="M44" activeCellId="1" sqref="M23 M44"/>
    </sheetView>
  </sheetViews>
  <sheetFormatPr defaultRowHeight="12.75" x14ac:dyDescent="0.2"/>
  <cols>
    <col min="1" max="7" width="9.33203125" style="78"/>
    <col min="8" max="8" width="12" style="78" customWidth="1"/>
    <col min="9" max="9" width="14" style="78" customWidth="1"/>
    <col min="10" max="10" width="13" style="78" customWidth="1"/>
    <col min="11" max="12" width="14" style="78" customWidth="1"/>
    <col min="13" max="13" width="14.1640625" style="78" customWidth="1"/>
    <col min="14" max="263" width="9.33203125" style="78"/>
    <col min="264" max="264" width="12" style="78" customWidth="1"/>
    <col min="265" max="265" width="11.83203125" style="78" customWidth="1"/>
    <col min="266" max="266" width="13" style="78" customWidth="1"/>
    <col min="267" max="267" width="12.83203125" style="78" customWidth="1"/>
    <col min="268" max="268" width="14" style="78" customWidth="1"/>
    <col min="269" max="269" width="12.6640625" style="78" customWidth="1"/>
    <col min="270" max="519" width="9.33203125" style="78"/>
    <col min="520" max="520" width="12" style="78" customWidth="1"/>
    <col min="521" max="521" width="11.83203125" style="78" customWidth="1"/>
    <col min="522" max="522" width="13" style="78" customWidth="1"/>
    <col min="523" max="523" width="12.83203125" style="78" customWidth="1"/>
    <col min="524" max="524" width="14" style="78" customWidth="1"/>
    <col min="525" max="525" width="12.6640625" style="78" customWidth="1"/>
    <col min="526" max="775" width="9.33203125" style="78"/>
    <col min="776" max="776" width="12" style="78" customWidth="1"/>
    <col min="777" max="777" width="11.83203125" style="78" customWidth="1"/>
    <col min="778" max="778" width="13" style="78" customWidth="1"/>
    <col min="779" max="779" width="12.83203125" style="78" customWidth="1"/>
    <col min="780" max="780" width="14" style="78" customWidth="1"/>
    <col min="781" max="781" width="12.6640625" style="78" customWidth="1"/>
    <col min="782" max="1031" width="9.33203125" style="78"/>
    <col min="1032" max="1032" width="12" style="78" customWidth="1"/>
    <col min="1033" max="1033" width="11.83203125" style="78" customWidth="1"/>
    <col min="1034" max="1034" width="13" style="78" customWidth="1"/>
    <col min="1035" max="1035" width="12.83203125" style="78" customWidth="1"/>
    <col min="1036" max="1036" width="14" style="78" customWidth="1"/>
    <col min="1037" max="1037" width="12.6640625" style="78" customWidth="1"/>
    <col min="1038" max="1287" width="9.33203125" style="78"/>
    <col min="1288" max="1288" width="12" style="78" customWidth="1"/>
    <col min="1289" max="1289" width="11.83203125" style="78" customWidth="1"/>
    <col min="1290" max="1290" width="13" style="78" customWidth="1"/>
    <col min="1291" max="1291" width="12.83203125" style="78" customWidth="1"/>
    <col min="1292" max="1292" width="14" style="78" customWidth="1"/>
    <col min="1293" max="1293" width="12.6640625" style="78" customWidth="1"/>
    <col min="1294" max="1543" width="9.33203125" style="78"/>
    <col min="1544" max="1544" width="12" style="78" customWidth="1"/>
    <col min="1545" max="1545" width="11.83203125" style="78" customWidth="1"/>
    <col min="1546" max="1546" width="13" style="78" customWidth="1"/>
    <col min="1547" max="1547" width="12.83203125" style="78" customWidth="1"/>
    <col min="1548" max="1548" width="14" style="78" customWidth="1"/>
    <col min="1549" max="1549" width="12.6640625" style="78" customWidth="1"/>
    <col min="1550" max="1799" width="9.33203125" style="78"/>
    <col min="1800" max="1800" width="12" style="78" customWidth="1"/>
    <col min="1801" max="1801" width="11.83203125" style="78" customWidth="1"/>
    <col min="1802" max="1802" width="13" style="78" customWidth="1"/>
    <col min="1803" max="1803" width="12.83203125" style="78" customWidth="1"/>
    <col min="1804" max="1804" width="14" style="78" customWidth="1"/>
    <col min="1805" max="1805" width="12.6640625" style="78" customWidth="1"/>
    <col min="1806" max="2055" width="9.33203125" style="78"/>
    <col min="2056" max="2056" width="12" style="78" customWidth="1"/>
    <col min="2057" max="2057" width="11.83203125" style="78" customWidth="1"/>
    <col min="2058" max="2058" width="13" style="78" customWidth="1"/>
    <col min="2059" max="2059" width="12.83203125" style="78" customWidth="1"/>
    <col min="2060" max="2060" width="14" style="78" customWidth="1"/>
    <col min="2061" max="2061" width="12.6640625" style="78" customWidth="1"/>
    <col min="2062" max="2311" width="9.33203125" style="78"/>
    <col min="2312" max="2312" width="12" style="78" customWidth="1"/>
    <col min="2313" max="2313" width="11.83203125" style="78" customWidth="1"/>
    <col min="2314" max="2314" width="13" style="78" customWidth="1"/>
    <col min="2315" max="2315" width="12.83203125" style="78" customWidth="1"/>
    <col min="2316" max="2316" width="14" style="78" customWidth="1"/>
    <col min="2317" max="2317" width="12.6640625" style="78" customWidth="1"/>
    <col min="2318" max="2567" width="9.33203125" style="78"/>
    <col min="2568" max="2568" width="12" style="78" customWidth="1"/>
    <col min="2569" max="2569" width="11.83203125" style="78" customWidth="1"/>
    <col min="2570" max="2570" width="13" style="78" customWidth="1"/>
    <col min="2571" max="2571" width="12.83203125" style="78" customWidth="1"/>
    <col min="2572" max="2572" width="14" style="78" customWidth="1"/>
    <col min="2573" max="2573" width="12.6640625" style="78" customWidth="1"/>
    <col min="2574" max="2823" width="9.33203125" style="78"/>
    <col min="2824" max="2824" width="12" style="78" customWidth="1"/>
    <col min="2825" max="2825" width="11.83203125" style="78" customWidth="1"/>
    <col min="2826" max="2826" width="13" style="78" customWidth="1"/>
    <col min="2827" max="2827" width="12.83203125" style="78" customWidth="1"/>
    <col min="2828" max="2828" width="14" style="78" customWidth="1"/>
    <col min="2829" max="2829" width="12.6640625" style="78" customWidth="1"/>
    <col min="2830" max="3079" width="9.33203125" style="78"/>
    <col min="3080" max="3080" width="12" style="78" customWidth="1"/>
    <col min="3081" max="3081" width="11.83203125" style="78" customWidth="1"/>
    <col min="3082" max="3082" width="13" style="78" customWidth="1"/>
    <col min="3083" max="3083" width="12.83203125" style="78" customWidth="1"/>
    <col min="3084" max="3084" width="14" style="78" customWidth="1"/>
    <col min="3085" max="3085" width="12.6640625" style="78" customWidth="1"/>
    <col min="3086" max="3335" width="9.33203125" style="78"/>
    <col min="3336" max="3336" width="12" style="78" customWidth="1"/>
    <col min="3337" max="3337" width="11.83203125" style="78" customWidth="1"/>
    <col min="3338" max="3338" width="13" style="78" customWidth="1"/>
    <col min="3339" max="3339" width="12.83203125" style="78" customWidth="1"/>
    <col min="3340" max="3340" width="14" style="78" customWidth="1"/>
    <col min="3341" max="3341" width="12.6640625" style="78" customWidth="1"/>
    <col min="3342" max="3591" width="9.33203125" style="78"/>
    <col min="3592" max="3592" width="12" style="78" customWidth="1"/>
    <col min="3593" max="3593" width="11.83203125" style="78" customWidth="1"/>
    <col min="3594" max="3594" width="13" style="78" customWidth="1"/>
    <col min="3595" max="3595" width="12.83203125" style="78" customWidth="1"/>
    <col min="3596" max="3596" width="14" style="78" customWidth="1"/>
    <col min="3597" max="3597" width="12.6640625" style="78" customWidth="1"/>
    <col min="3598" max="3847" width="9.33203125" style="78"/>
    <col min="3848" max="3848" width="12" style="78" customWidth="1"/>
    <col min="3849" max="3849" width="11.83203125" style="78" customWidth="1"/>
    <col min="3850" max="3850" width="13" style="78" customWidth="1"/>
    <col min="3851" max="3851" width="12.83203125" style="78" customWidth="1"/>
    <col min="3852" max="3852" width="14" style="78" customWidth="1"/>
    <col min="3853" max="3853" width="12.6640625" style="78" customWidth="1"/>
    <col min="3854" max="4103" width="9.33203125" style="78"/>
    <col min="4104" max="4104" width="12" style="78" customWidth="1"/>
    <col min="4105" max="4105" width="11.83203125" style="78" customWidth="1"/>
    <col min="4106" max="4106" width="13" style="78" customWidth="1"/>
    <col min="4107" max="4107" width="12.83203125" style="78" customWidth="1"/>
    <col min="4108" max="4108" width="14" style="78" customWidth="1"/>
    <col min="4109" max="4109" width="12.6640625" style="78" customWidth="1"/>
    <col min="4110" max="4359" width="9.33203125" style="78"/>
    <col min="4360" max="4360" width="12" style="78" customWidth="1"/>
    <col min="4361" max="4361" width="11.83203125" style="78" customWidth="1"/>
    <col min="4362" max="4362" width="13" style="78" customWidth="1"/>
    <col min="4363" max="4363" width="12.83203125" style="78" customWidth="1"/>
    <col min="4364" max="4364" width="14" style="78" customWidth="1"/>
    <col min="4365" max="4365" width="12.6640625" style="78" customWidth="1"/>
    <col min="4366" max="4615" width="9.33203125" style="78"/>
    <col min="4616" max="4616" width="12" style="78" customWidth="1"/>
    <col min="4617" max="4617" width="11.83203125" style="78" customWidth="1"/>
    <col min="4618" max="4618" width="13" style="78" customWidth="1"/>
    <col min="4619" max="4619" width="12.83203125" style="78" customWidth="1"/>
    <col min="4620" max="4620" width="14" style="78" customWidth="1"/>
    <col min="4621" max="4621" width="12.6640625" style="78" customWidth="1"/>
    <col min="4622" max="4871" width="9.33203125" style="78"/>
    <col min="4872" max="4872" width="12" style="78" customWidth="1"/>
    <col min="4873" max="4873" width="11.83203125" style="78" customWidth="1"/>
    <col min="4874" max="4874" width="13" style="78" customWidth="1"/>
    <col min="4875" max="4875" width="12.83203125" style="78" customWidth="1"/>
    <col min="4876" max="4876" width="14" style="78" customWidth="1"/>
    <col min="4877" max="4877" width="12.6640625" style="78" customWidth="1"/>
    <col min="4878" max="5127" width="9.33203125" style="78"/>
    <col min="5128" max="5128" width="12" style="78" customWidth="1"/>
    <col min="5129" max="5129" width="11.83203125" style="78" customWidth="1"/>
    <col min="5130" max="5130" width="13" style="78" customWidth="1"/>
    <col min="5131" max="5131" width="12.83203125" style="78" customWidth="1"/>
    <col min="5132" max="5132" width="14" style="78" customWidth="1"/>
    <col min="5133" max="5133" width="12.6640625" style="78" customWidth="1"/>
    <col min="5134" max="5383" width="9.33203125" style="78"/>
    <col min="5384" max="5384" width="12" style="78" customWidth="1"/>
    <col min="5385" max="5385" width="11.83203125" style="78" customWidth="1"/>
    <col min="5386" max="5386" width="13" style="78" customWidth="1"/>
    <col min="5387" max="5387" width="12.83203125" style="78" customWidth="1"/>
    <col min="5388" max="5388" width="14" style="78" customWidth="1"/>
    <col min="5389" max="5389" width="12.6640625" style="78" customWidth="1"/>
    <col min="5390" max="5639" width="9.33203125" style="78"/>
    <col min="5640" max="5640" width="12" style="78" customWidth="1"/>
    <col min="5641" max="5641" width="11.83203125" style="78" customWidth="1"/>
    <col min="5642" max="5642" width="13" style="78" customWidth="1"/>
    <col min="5643" max="5643" width="12.83203125" style="78" customWidth="1"/>
    <col min="5644" max="5644" width="14" style="78" customWidth="1"/>
    <col min="5645" max="5645" width="12.6640625" style="78" customWidth="1"/>
    <col min="5646" max="5895" width="9.33203125" style="78"/>
    <col min="5896" max="5896" width="12" style="78" customWidth="1"/>
    <col min="5897" max="5897" width="11.83203125" style="78" customWidth="1"/>
    <col min="5898" max="5898" width="13" style="78" customWidth="1"/>
    <col min="5899" max="5899" width="12.83203125" style="78" customWidth="1"/>
    <col min="5900" max="5900" width="14" style="78" customWidth="1"/>
    <col min="5901" max="5901" width="12.6640625" style="78" customWidth="1"/>
    <col min="5902" max="6151" width="9.33203125" style="78"/>
    <col min="6152" max="6152" width="12" style="78" customWidth="1"/>
    <col min="6153" max="6153" width="11.83203125" style="78" customWidth="1"/>
    <col min="6154" max="6154" width="13" style="78" customWidth="1"/>
    <col min="6155" max="6155" width="12.83203125" style="78" customWidth="1"/>
    <col min="6156" max="6156" width="14" style="78" customWidth="1"/>
    <col min="6157" max="6157" width="12.6640625" style="78" customWidth="1"/>
    <col min="6158" max="6407" width="9.33203125" style="78"/>
    <col min="6408" max="6408" width="12" style="78" customWidth="1"/>
    <col min="6409" max="6409" width="11.83203125" style="78" customWidth="1"/>
    <col min="6410" max="6410" width="13" style="78" customWidth="1"/>
    <col min="6411" max="6411" width="12.83203125" style="78" customWidth="1"/>
    <col min="6412" max="6412" width="14" style="78" customWidth="1"/>
    <col min="6413" max="6413" width="12.6640625" style="78" customWidth="1"/>
    <col min="6414" max="6663" width="9.33203125" style="78"/>
    <col min="6664" max="6664" width="12" style="78" customWidth="1"/>
    <col min="6665" max="6665" width="11.83203125" style="78" customWidth="1"/>
    <col min="6666" max="6666" width="13" style="78" customWidth="1"/>
    <col min="6667" max="6667" width="12.83203125" style="78" customWidth="1"/>
    <col min="6668" max="6668" width="14" style="78" customWidth="1"/>
    <col min="6669" max="6669" width="12.6640625" style="78" customWidth="1"/>
    <col min="6670" max="6919" width="9.33203125" style="78"/>
    <col min="6920" max="6920" width="12" style="78" customWidth="1"/>
    <col min="6921" max="6921" width="11.83203125" style="78" customWidth="1"/>
    <col min="6922" max="6922" width="13" style="78" customWidth="1"/>
    <col min="6923" max="6923" width="12.83203125" style="78" customWidth="1"/>
    <col min="6924" max="6924" width="14" style="78" customWidth="1"/>
    <col min="6925" max="6925" width="12.6640625" style="78" customWidth="1"/>
    <col min="6926" max="7175" width="9.33203125" style="78"/>
    <col min="7176" max="7176" width="12" style="78" customWidth="1"/>
    <col min="7177" max="7177" width="11.83203125" style="78" customWidth="1"/>
    <col min="7178" max="7178" width="13" style="78" customWidth="1"/>
    <col min="7179" max="7179" width="12.83203125" style="78" customWidth="1"/>
    <col min="7180" max="7180" width="14" style="78" customWidth="1"/>
    <col min="7181" max="7181" width="12.6640625" style="78" customWidth="1"/>
    <col min="7182" max="7431" width="9.33203125" style="78"/>
    <col min="7432" max="7432" width="12" style="78" customWidth="1"/>
    <col min="7433" max="7433" width="11.83203125" style="78" customWidth="1"/>
    <col min="7434" max="7434" width="13" style="78" customWidth="1"/>
    <col min="7435" max="7435" width="12.83203125" style="78" customWidth="1"/>
    <col min="7436" max="7436" width="14" style="78" customWidth="1"/>
    <col min="7437" max="7437" width="12.6640625" style="78" customWidth="1"/>
    <col min="7438" max="7687" width="9.33203125" style="78"/>
    <col min="7688" max="7688" width="12" style="78" customWidth="1"/>
    <col min="7689" max="7689" width="11.83203125" style="78" customWidth="1"/>
    <col min="7690" max="7690" width="13" style="78" customWidth="1"/>
    <col min="7691" max="7691" width="12.83203125" style="78" customWidth="1"/>
    <col min="7692" max="7692" width="14" style="78" customWidth="1"/>
    <col min="7693" max="7693" width="12.6640625" style="78" customWidth="1"/>
    <col min="7694" max="7943" width="9.33203125" style="78"/>
    <col min="7944" max="7944" width="12" style="78" customWidth="1"/>
    <col min="7945" max="7945" width="11.83203125" style="78" customWidth="1"/>
    <col min="7946" max="7946" width="13" style="78" customWidth="1"/>
    <col min="7947" max="7947" width="12.83203125" style="78" customWidth="1"/>
    <col min="7948" max="7948" width="14" style="78" customWidth="1"/>
    <col min="7949" max="7949" width="12.6640625" style="78" customWidth="1"/>
    <col min="7950" max="8199" width="9.33203125" style="78"/>
    <col min="8200" max="8200" width="12" style="78" customWidth="1"/>
    <col min="8201" max="8201" width="11.83203125" style="78" customWidth="1"/>
    <col min="8202" max="8202" width="13" style="78" customWidth="1"/>
    <col min="8203" max="8203" width="12.83203125" style="78" customWidth="1"/>
    <col min="8204" max="8204" width="14" style="78" customWidth="1"/>
    <col min="8205" max="8205" width="12.6640625" style="78" customWidth="1"/>
    <col min="8206" max="8455" width="9.33203125" style="78"/>
    <col min="8456" max="8456" width="12" style="78" customWidth="1"/>
    <col min="8457" max="8457" width="11.83203125" style="78" customWidth="1"/>
    <col min="8458" max="8458" width="13" style="78" customWidth="1"/>
    <col min="8459" max="8459" width="12.83203125" style="78" customWidth="1"/>
    <col min="8460" max="8460" width="14" style="78" customWidth="1"/>
    <col min="8461" max="8461" width="12.6640625" style="78" customWidth="1"/>
    <col min="8462" max="8711" width="9.33203125" style="78"/>
    <col min="8712" max="8712" width="12" style="78" customWidth="1"/>
    <col min="8713" max="8713" width="11.83203125" style="78" customWidth="1"/>
    <col min="8714" max="8714" width="13" style="78" customWidth="1"/>
    <col min="8715" max="8715" width="12.83203125" style="78" customWidth="1"/>
    <col min="8716" max="8716" width="14" style="78" customWidth="1"/>
    <col min="8717" max="8717" width="12.6640625" style="78" customWidth="1"/>
    <col min="8718" max="8967" width="9.33203125" style="78"/>
    <col min="8968" max="8968" width="12" style="78" customWidth="1"/>
    <col min="8969" max="8969" width="11.83203125" style="78" customWidth="1"/>
    <col min="8970" max="8970" width="13" style="78" customWidth="1"/>
    <col min="8971" max="8971" width="12.83203125" style="78" customWidth="1"/>
    <col min="8972" max="8972" width="14" style="78" customWidth="1"/>
    <col min="8973" max="8973" width="12.6640625" style="78" customWidth="1"/>
    <col min="8974" max="9223" width="9.33203125" style="78"/>
    <col min="9224" max="9224" width="12" style="78" customWidth="1"/>
    <col min="9225" max="9225" width="11.83203125" style="78" customWidth="1"/>
    <col min="9226" max="9226" width="13" style="78" customWidth="1"/>
    <col min="9227" max="9227" width="12.83203125" style="78" customWidth="1"/>
    <col min="9228" max="9228" width="14" style="78" customWidth="1"/>
    <col min="9229" max="9229" width="12.6640625" style="78" customWidth="1"/>
    <col min="9230" max="9479" width="9.33203125" style="78"/>
    <col min="9480" max="9480" width="12" style="78" customWidth="1"/>
    <col min="9481" max="9481" width="11.83203125" style="78" customWidth="1"/>
    <col min="9482" max="9482" width="13" style="78" customWidth="1"/>
    <col min="9483" max="9483" width="12.83203125" style="78" customWidth="1"/>
    <col min="9484" max="9484" width="14" style="78" customWidth="1"/>
    <col min="9485" max="9485" width="12.6640625" style="78" customWidth="1"/>
    <col min="9486" max="9735" width="9.33203125" style="78"/>
    <col min="9736" max="9736" width="12" style="78" customWidth="1"/>
    <col min="9737" max="9737" width="11.83203125" style="78" customWidth="1"/>
    <col min="9738" max="9738" width="13" style="78" customWidth="1"/>
    <col min="9739" max="9739" width="12.83203125" style="78" customWidth="1"/>
    <col min="9740" max="9740" width="14" style="78" customWidth="1"/>
    <col min="9741" max="9741" width="12.6640625" style="78" customWidth="1"/>
    <col min="9742" max="9991" width="9.33203125" style="78"/>
    <col min="9992" max="9992" width="12" style="78" customWidth="1"/>
    <col min="9993" max="9993" width="11.83203125" style="78" customWidth="1"/>
    <col min="9994" max="9994" width="13" style="78" customWidth="1"/>
    <col min="9995" max="9995" width="12.83203125" style="78" customWidth="1"/>
    <col min="9996" max="9996" width="14" style="78" customWidth="1"/>
    <col min="9997" max="9997" width="12.6640625" style="78" customWidth="1"/>
    <col min="9998" max="10247" width="9.33203125" style="78"/>
    <col min="10248" max="10248" width="12" style="78" customWidth="1"/>
    <col min="10249" max="10249" width="11.83203125" style="78" customWidth="1"/>
    <col min="10250" max="10250" width="13" style="78" customWidth="1"/>
    <col min="10251" max="10251" width="12.83203125" style="78" customWidth="1"/>
    <col min="10252" max="10252" width="14" style="78" customWidth="1"/>
    <col min="10253" max="10253" width="12.6640625" style="78" customWidth="1"/>
    <col min="10254" max="10503" width="9.33203125" style="78"/>
    <col min="10504" max="10504" width="12" style="78" customWidth="1"/>
    <col min="10505" max="10505" width="11.83203125" style="78" customWidth="1"/>
    <col min="10506" max="10506" width="13" style="78" customWidth="1"/>
    <col min="10507" max="10507" width="12.83203125" style="78" customWidth="1"/>
    <col min="10508" max="10508" width="14" style="78" customWidth="1"/>
    <col min="10509" max="10509" width="12.6640625" style="78" customWidth="1"/>
    <col min="10510" max="10759" width="9.33203125" style="78"/>
    <col min="10760" max="10760" width="12" style="78" customWidth="1"/>
    <col min="10761" max="10761" width="11.83203125" style="78" customWidth="1"/>
    <col min="10762" max="10762" width="13" style="78" customWidth="1"/>
    <col min="10763" max="10763" width="12.83203125" style="78" customWidth="1"/>
    <col min="10764" max="10764" width="14" style="78" customWidth="1"/>
    <col min="10765" max="10765" width="12.6640625" style="78" customWidth="1"/>
    <col min="10766" max="11015" width="9.33203125" style="78"/>
    <col min="11016" max="11016" width="12" style="78" customWidth="1"/>
    <col min="11017" max="11017" width="11.83203125" style="78" customWidth="1"/>
    <col min="11018" max="11018" width="13" style="78" customWidth="1"/>
    <col min="11019" max="11019" width="12.83203125" style="78" customWidth="1"/>
    <col min="11020" max="11020" width="14" style="78" customWidth="1"/>
    <col min="11021" max="11021" width="12.6640625" style="78" customWidth="1"/>
    <col min="11022" max="11271" width="9.33203125" style="78"/>
    <col min="11272" max="11272" width="12" style="78" customWidth="1"/>
    <col min="11273" max="11273" width="11.83203125" style="78" customWidth="1"/>
    <col min="11274" max="11274" width="13" style="78" customWidth="1"/>
    <col min="11275" max="11275" width="12.83203125" style="78" customWidth="1"/>
    <col min="11276" max="11276" width="14" style="78" customWidth="1"/>
    <col min="11277" max="11277" width="12.6640625" style="78" customWidth="1"/>
    <col min="11278" max="11527" width="9.33203125" style="78"/>
    <col min="11528" max="11528" width="12" style="78" customWidth="1"/>
    <col min="11529" max="11529" width="11.83203125" style="78" customWidth="1"/>
    <col min="11530" max="11530" width="13" style="78" customWidth="1"/>
    <col min="11531" max="11531" width="12.83203125" style="78" customWidth="1"/>
    <col min="11532" max="11532" width="14" style="78" customWidth="1"/>
    <col min="11533" max="11533" width="12.6640625" style="78" customWidth="1"/>
    <col min="11534" max="11783" width="9.33203125" style="78"/>
    <col min="11784" max="11784" width="12" style="78" customWidth="1"/>
    <col min="11785" max="11785" width="11.83203125" style="78" customWidth="1"/>
    <col min="11786" max="11786" width="13" style="78" customWidth="1"/>
    <col min="11787" max="11787" width="12.83203125" style="78" customWidth="1"/>
    <col min="11788" max="11788" width="14" style="78" customWidth="1"/>
    <col min="11789" max="11789" width="12.6640625" style="78" customWidth="1"/>
    <col min="11790" max="12039" width="9.33203125" style="78"/>
    <col min="12040" max="12040" width="12" style="78" customWidth="1"/>
    <col min="12041" max="12041" width="11.83203125" style="78" customWidth="1"/>
    <col min="12042" max="12042" width="13" style="78" customWidth="1"/>
    <col min="12043" max="12043" width="12.83203125" style="78" customWidth="1"/>
    <col min="12044" max="12044" width="14" style="78" customWidth="1"/>
    <col min="12045" max="12045" width="12.6640625" style="78" customWidth="1"/>
    <col min="12046" max="12295" width="9.33203125" style="78"/>
    <col min="12296" max="12296" width="12" style="78" customWidth="1"/>
    <col min="12297" max="12297" width="11.83203125" style="78" customWidth="1"/>
    <col min="12298" max="12298" width="13" style="78" customWidth="1"/>
    <col min="12299" max="12299" width="12.83203125" style="78" customWidth="1"/>
    <col min="12300" max="12300" width="14" style="78" customWidth="1"/>
    <col min="12301" max="12301" width="12.6640625" style="78" customWidth="1"/>
    <col min="12302" max="12551" width="9.33203125" style="78"/>
    <col min="12552" max="12552" width="12" style="78" customWidth="1"/>
    <col min="12553" max="12553" width="11.83203125" style="78" customWidth="1"/>
    <col min="12554" max="12554" width="13" style="78" customWidth="1"/>
    <col min="12555" max="12555" width="12.83203125" style="78" customWidth="1"/>
    <col min="12556" max="12556" width="14" style="78" customWidth="1"/>
    <col min="12557" max="12557" width="12.6640625" style="78" customWidth="1"/>
    <col min="12558" max="12807" width="9.33203125" style="78"/>
    <col min="12808" max="12808" width="12" style="78" customWidth="1"/>
    <col min="12809" max="12809" width="11.83203125" style="78" customWidth="1"/>
    <col min="12810" max="12810" width="13" style="78" customWidth="1"/>
    <col min="12811" max="12811" width="12.83203125" style="78" customWidth="1"/>
    <col min="12812" max="12812" width="14" style="78" customWidth="1"/>
    <col min="12813" max="12813" width="12.6640625" style="78" customWidth="1"/>
    <col min="12814" max="13063" width="9.33203125" style="78"/>
    <col min="13064" max="13064" width="12" style="78" customWidth="1"/>
    <col min="13065" max="13065" width="11.83203125" style="78" customWidth="1"/>
    <col min="13066" max="13066" width="13" style="78" customWidth="1"/>
    <col min="13067" max="13067" width="12.83203125" style="78" customWidth="1"/>
    <col min="13068" max="13068" width="14" style="78" customWidth="1"/>
    <col min="13069" max="13069" width="12.6640625" style="78" customWidth="1"/>
    <col min="13070" max="13319" width="9.33203125" style="78"/>
    <col min="13320" max="13320" width="12" style="78" customWidth="1"/>
    <col min="13321" max="13321" width="11.83203125" style="78" customWidth="1"/>
    <col min="13322" max="13322" width="13" style="78" customWidth="1"/>
    <col min="13323" max="13323" width="12.83203125" style="78" customWidth="1"/>
    <col min="13324" max="13324" width="14" style="78" customWidth="1"/>
    <col min="13325" max="13325" width="12.6640625" style="78" customWidth="1"/>
    <col min="13326" max="13575" width="9.33203125" style="78"/>
    <col min="13576" max="13576" width="12" style="78" customWidth="1"/>
    <col min="13577" max="13577" width="11.83203125" style="78" customWidth="1"/>
    <col min="13578" max="13578" width="13" style="78" customWidth="1"/>
    <col min="13579" max="13579" width="12.83203125" style="78" customWidth="1"/>
    <col min="13580" max="13580" width="14" style="78" customWidth="1"/>
    <col min="13581" max="13581" width="12.6640625" style="78" customWidth="1"/>
    <col min="13582" max="13831" width="9.33203125" style="78"/>
    <col min="13832" max="13832" width="12" style="78" customWidth="1"/>
    <col min="13833" max="13833" width="11.83203125" style="78" customWidth="1"/>
    <col min="13834" max="13834" width="13" style="78" customWidth="1"/>
    <col min="13835" max="13835" width="12.83203125" style="78" customWidth="1"/>
    <col min="13836" max="13836" width="14" style="78" customWidth="1"/>
    <col min="13837" max="13837" width="12.6640625" style="78" customWidth="1"/>
    <col min="13838" max="14087" width="9.33203125" style="78"/>
    <col min="14088" max="14088" width="12" style="78" customWidth="1"/>
    <col min="14089" max="14089" width="11.83203125" style="78" customWidth="1"/>
    <col min="14090" max="14090" width="13" style="78" customWidth="1"/>
    <col min="14091" max="14091" width="12.83203125" style="78" customWidth="1"/>
    <col min="14092" max="14092" width="14" style="78" customWidth="1"/>
    <col min="14093" max="14093" width="12.6640625" style="78" customWidth="1"/>
    <col min="14094" max="14343" width="9.33203125" style="78"/>
    <col min="14344" max="14344" width="12" style="78" customWidth="1"/>
    <col min="14345" max="14345" width="11.83203125" style="78" customWidth="1"/>
    <col min="14346" max="14346" width="13" style="78" customWidth="1"/>
    <col min="14347" max="14347" width="12.83203125" style="78" customWidth="1"/>
    <col min="14348" max="14348" width="14" style="78" customWidth="1"/>
    <col min="14349" max="14349" width="12.6640625" style="78" customWidth="1"/>
    <col min="14350" max="14599" width="9.33203125" style="78"/>
    <col min="14600" max="14600" width="12" style="78" customWidth="1"/>
    <col min="14601" max="14601" width="11.83203125" style="78" customWidth="1"/>
    <col min="14602" max="14602" width="13" style="78" customWidth="1"/>
    <col min="14603" max="14603" width="12.83203125" style="78" customWidth="1"/>
    <col min="14604" max="14604" width="14" style="78" customWidth="1"/>
    <col min="14605" max="14605" width="12.6640625" style="78" customWidth="1"/>
    <col min="14606" max="14855" width="9.33203125" style="78"/>
    <col min="14856" max="14856" width="12" style="78" customWidth="1"/>
    <col min="14857" max="14857" width="11.83203125" style="78" customWidth="1"/>
    <col min="14858" max="14858" width="13" style="78" customWidth="1"/>
    <col min="14859" max="14859" width="12.83203125" style="78" customWidth="1"/>
    <col min="14860" max="14860" width="14" style="78" customWidth="1"/>
    <col min="14861" max="14861" width="12.6640625" style="78" customWidth="1"/>
    <col min="14862" max="15111" width="9.33203125" style="78"/>
    <col min="15112" max="15112" width="12" style="78" customWidth="1"/>
    <col min="15113" max="15113" width="11.83203125" style="78" customWidth="1"/>
    <col min="15114" max="15114" width="13" style="78" customWidth="1"/>
    <col min="15115" max="15115" width="12.83203125" style="78" customWidth="1"/>
    <col min="15116" max="15116" width="14" style="78" customWidth="1"/>
    <col min="15117" max="15117" width="12.6640625" style="78" customWidth="1"/>
    <col min="15118" max="15367" width="9.33203125" style="78"/>
    <col min="15368" max="15368" width="12" style="78" customWidth="1"/>
    <col min="15369" max="15369" width="11.83203125" style="78" customWidth="1"/>
    <col min="15370" max="15370" width="13" style="78" customWidth="1"/>
    <col min="15371" max="15371" width="12.83203125" style="78" customWidth="1"/>
    <col min="15372" max="15372" width="14" style="78" customWidth="1"/>
    <col min="15373" max="15373" width="12.6640625" style="78" customWidth="1"/>
    <col min="15374" max="15623" width="9.33203125" style="78"/>
    <col min="15624" max="15624" width="12" style="78" customWidth="1"/>
    <col min="15625" max="15625" width="11.83203125" style="78" customWidth="1"/>
    <col min="15626" max="15626" width="13" style="78" customWidth="1"/>
    <col min="15627" max="15627" width="12.83203125" style="78" customWidth="1"/>
    <col min="15628" max="15628" width="14" style="78" customWidth="1"/>
    <col min="15629" max="15629" width="12.6640625" style="78" customWidth="1"/>
    <col min="15630" max="15879" width="9.33203125" style="78"/>
    <col min="15880" max="15880" width="12" style="78" customWidth="1"/>
    <col min="15881" max="15881" width="11.83203125" style="78" customWidth="1"/>
    <col min="15882" max="15882" width="13" style="78" customWidth="1"/>
    <col min="15883" max="15883" width="12.83203125" style="78" customWidth="1"/>
    <col min="15884" max="15884" width="14" style="78" customWidth="1"/>
    <col min="15885" max="15885" width="12.6640625" style="78" customWidth="1"/>
    <col min="15886" max="16135" width="9.33203125" style="78"/>
    <col min="16136" max="16136" width="12" style="78" customWidth="1"/>
    <col min="16137" max="16137" width="11.83203125" style="78" customWidth="1"/>
    <col min="16138" max="16138" width="13" style="78" customWidth="1"/>
    <col min="16139" max="16139" width="12.83203125" style="78" customWidth="1"/>
    <col min="16140" max="16140" width="14" style="78" customWidth="1"/>
    <col min="16141" max="16141" width="12.6640625" style="78" customWidth="1"/>
    <col min="16142" max="16384" width="9.33203125" style="78"/>
  </cols>
  <sheetData>
    <row r="2" spans="1:29" x14ac:dyDescent="0.2">
      <c r="A2" s="739" t="s">
        <v>366</v>
      </c>
      <c r="B2" s="739"/>
      <c r="C2" s="739"/>
      <c r="D2" s="739"/>
      <c r="E2" s="739"/>
      <c r="F2" s="739"/>
      <c r="G2" s="739"/>
      <c r="H2" s="739"/>
      <c r="I2" s="739"/>
      <c r="J2" s="739"/>
      <c r="K2" s="739"/>
      <c r="L2" s="739"/>
      <c r="M2" s="739"/>
      <c r="N2" s="739"/>
    </row>
    <row r="3" spans="1:29" x14ac:dyDescent="0.2">
      <c r="A3" s="739" t="s">
        <v>367</v>
      </c>
      <c r="B3" s="739"/>
      <c r="C3" s="739"/>
      <c r="D3" s="739"/>
      <c r="E3" s="739"/>
      <c r="F3" s="739"/>
      <c r="G3" s="739"/>
      <c r="H3" s="739"/>
      <c r="I3" s="739"/>
      <c r="J3" s="739"/>
      <c r="K3" s="739"/>
      <c r="L3" s="739"/>
      <c r="M3" s="739"/>
      <c r="N3" s="739"/>
    </row>
    <row r="4" spans="1:29" x14ac:dyDescent="0.2">
      <c r="A4" s="739" t="s">
        <v>368</v>
      </c>
      <c r="B4" s="739"/>
      <c r="C4" s="739"/>
      <c r="D4" s="739"/>
      <c r="E4" s="739"/>
      <c r="F4" s="739"/>
      <c r="G4" s="739"/>
      <c r="H4" s="739"/>
      <c r="I4" s="739"/>
      <c r="J4" s="739"/>
      <c r="K4" s="739"/>
      <c r="L4" s="739"/>
      <c r="M4" s="739"/>
      <c r="N4" s="739"/>
    </row>
    <row r="5" spans="1:29" x14ac:dyDescent="0.2">
      <c r="A5" s="740" t="s">
        <v>335</v>
      </c>
      <c r="B5" s="740"/>
      <c r="C5" s="740"/>
      <c r="D5" s="740"/>
      <c r="E5" s="740"/>
      <c r="F5" s="740"/>
      <c r="G5" s="740"/>
      <c r="H5" s="740"/>
      <c r="I5" s="740"/>
      <c r="J5" s="740"/>
      <c r="K5" s="740"/>
      <c r="L5" s="740"/>
      <c r="M5" s="740"/>
      <c r="N5" s="740"/>
    </row>
    <row r="6" spans="1:29" s="30" customFormat="1" ht="16.5" thickBot="1" x14ac:dyDescent="0.3">
      <c r="A6" s="681" t="s">
        <v>333</v>
      </c>
      <c r="B6" s="681"/>
      <c r="C6" s="681"/>
      <c r="D6" s="38">
        <v>119</v>
      </c>
      <c r="F6" s="678"/>
      <c r="G6" s="678"/>
      <c r="H6" s="678"/>
      <c r="I6" s="678"/>
      <c r="J6" s="678"/>
      <c r="K6" s="678"/>
      <c r="L6" s="678"/>
      <c r="M6" s="678"/>
      <c r="N6" s="678"/>
      <c r="P6" s="36"/>
      <c r="Q6" s="36"/>
      <c r="R6" s="36"/>
      <c r="S6" s="36"/>
      <c r="T6" s="36"/>
      <c r="U6" s="36"/>
      <c r="V6" s="36"/>
      <c r="W6" s="36"/>
      <c r="X6" s="36"/>
      <c r="Y6" s="36"/>
      <c r="Z6" s="36"/>
      <c r="AA6" s="36"/>
      <c r="AB6" s="36"/>
      <c r="AC6" s="36"/>
    </row>
    <row r="7" spans="1:29" s="30" customFormat="1" ht="15.75" x14ac:dyDescent="0.25">
      <c r="A7" s="79"/>
      <c r="B7" s="79"/>
      <c r="C7" s="79"/>
      <c r="D7" s="80"/>
      <c r="F7" s="79"/>
      <c r="G7" s="79"/>
      <c r="H7" s="79"/>
      <c r="I7" s="79"/>
      <c r="J7" s="79"/>
      <c r="K7" s="79"/>
      <c r="L7" s="79"/>
      <c r="M7" s="79"/>
      <c r="N7" s="79"/>
      <c r="P7" s="36"/>
      <c r="Q7" s="36"/>
      <c r="R7" s="36"/>
      <c r="S7" s="36"/>
      <c r="T7" s="36"/>
      <c r="U7" s="36"/>
      <c r="V7" s="36"/>
      <c r="W7" s="36"/>
      <c r="X7" s="36"/>
      <c r="Y7" s="36"/>
      <c r="Z7" s="36"/>
      <c r="AA7" s="36"/>
      <c r="AB7" s="36"/>
      <c r="AC7" s="36"/>
    </row>
    <row r="8" spans="1:29" ht="96.75" customHeight="1" x14ac:dyDescent="0.2">
      <c r="A8" s="39" t="s">
        <v>336</v>
      </c>
      <c r="B8" s="706" t="s">
        <v>369</v>
      </c>
      <c r="C8" s="707"/>
      <c r="D8" s="707"/>
      <c r="E8" s="707"/>
      <c r="F8" s="707"/>
      <c r="G8" s="708"/>
      <c r="H8" s="41" t="s">
        <v>370</v>
      </c>
      <c r="I8" s="212" t="s">
        <v>464</v>
      </c>
      <c r="J8" s="41" t="s">
        <v>370</v>
      </c>
      <c r="K8" s="212" t="s">
        <v>481</v>
      </c>
      <c r="L8" s="41" t="s">
        <v>370</v>
      </c>
      <c r="M8" s="212" t="s">
        <v>527</v>
      </c>
    </row>
    <row r="9" spans="1:29" ht="25.5" customHeight="1" x14ac:dyDescent="0.2">
      <c r="A9" s="81" t="s">
        <v>373</v>
      </c>
      <c r="B9" s="738" t="s">
        <v>374</v>
      </c>
      <c r="C9" s="738"/>
      <c r="D9" s="738"/>
      <c r="E9" s="738"/>
      <c r="F9" s="738"/>
      <c r="G9" s="738"/>
      <c r="H9" s="82" t="s">
        <v>34</v>
      </c>
      <c r="I9" s="83"/>
      <c r="J9" s="83"/>
      <c r="K9" s="83"/>
      <c r="L9" s="83"/>
      <c r="M9" s="83"/>
    </row>
    <row r="10" spans="1:29" x14ac:dyDescent="0.2">
      <c r="A10" s="81"/>
      <c r="B10" s="738" t="s">
        <v>29</v>
      </c>
      <c r="C10" s="738"/>
      <c r="D10" s="738"/>
      <c r="E10" s="738"/>
      <c r="F10" s="738"/>
      <c r="G10" s="738"/>
      <c r="H10" s="83"/>
      <c r="I10" s="83"/>
      <c r="J10" s="83"/>
      <c r="K10" s="83"/>
      <c r="L10" s="83"/>
      <c r="M10" s="83"/>
    </row>
    <row r="11" spans="1:29" x14ac:dyDescent="0.2">
      <c r="A11" s="81" t="s">
        <v>169</v>
      </c>
      <c r="B11" s="738" t="s">
        <v>375</v>
      </c>
      <c r="C11" s="738"/>
      <c r="D11" s="738"/>
      <c r="E11" s="738"/>
      <c r="F11" s="738"/>
      <c r="G11" s="738"/>
      <c r="H11" s="83">
        <f>'заработная плата 111'!M16</f>
        <v>2364300</v>
      </c>
      <c r="I11" s="83">
        <f>H11*22%</f>
        <v>520146</v>
      </c>
      <c r="J11" s="83">
        <f>'заработная плата 111'!N16</f>
        <v>2646900</v>
      </c>
      <c r="K11" s="83">
        <f>J11*22%</f>
        <v>582318</v>
      </c>
      <c r="L11" s="83">
        <f>'заработная плата 111'!O16</f>
        <v>3054100</v>
      </c>
      <c r="M11" s="83">
        <f>L11*22%</f>
        <v>671902</v>
      </c>
    </row>
    <row r="12" spans="1:29" x14ac:dyDescent="0.2">
      <c r="A12" s="81" t="s">
        <v>170</v>
      </c>
      <c r="B12" s="738" t="s">
        <v>376</v>
      </c>
      <c r="C12" s="738"/>
      <c r="D12" s="738"/>
      <c r="E12" s="738"/>
      <c r="F12" s="738"/>
      <c r="G12" s="738"/>
      <c r="H12" s="83"/>
      <c r="I12" s="83"/>
      <c r="J12" s="83"/>
      <c r="K12" s="83"/>
      <c r="L12" s="83"/>
      <c r="M12" s="83"/>
    </row>
    <row r="13" spans="1:29" ht="27.75" customHeight="1" x14ac:dyDescent="0.2">
      <c r="A13" s="81" t="s">
        <v>171</v>
      </c>
      <c r="B13" s="738" t="s">
        <v>377</v>
      </c>
      <c r="C13" s="738"/>
      <c r="D13" s="738"/>
      <c r="E13" s="738"/>
      <c r="F13" s="738"/>
      <c r="G13" s="738"/>
      <c r="H13" s="83"/>
      <c r="I13" s="83"/>
      <c r="J13" s="83"/>
      <c r="K13" s="83"/>
      <c r="L13" s="83"/>
      <c r="M13" s="83"/>
    </row>
    <row r="14" spans="1:29" ht="25.5" customHeight="1" x14ac:dyDescent="0.2">
      <c r="A14" s="81" t="s">
        <v>186</v>
      </c>
      <c r="B14" s="738" t="s">
        <v>378</v>
      </c>
      <c r="C14" s="738"/>
      <c r="D14" s="738"/>
      <c r="E14" s="738"/>
      <c r="F14" s="738"/>
      <c r="G14" s="738"/>
      <c r="H14" s="83"/>
      <c r="I14" s="83"/>
      <c r="J14" s="83"/>
      <c r="K14" s="83"/>
      <c r="L14" s="83"/>
      <c r="M14" s="83"/>
    </row>
    <row r="15" spans="1:29" x14ac:dyDescent="0.2">
      <c r="A15" s="81"/>
      <c r="B15" s="738" t="s">
        <v>29</v>
      </c>
      <c r="C15" s="738"/>
      <c r="D15" s="738"/>
      <c r="E15" s="738"/>
      <c r="F15" s="738"/>
      <c r="G15" s="738"/>
      <c r="H15" s="83"/>
      <c r="I15" s="83"/>
      <c r="J15" s="83"/>
      <c r="K15" s="83"/>
      <c r="L15" s="83"/>
      <c r="M15" s="83"/>
    </row>
    <row r="16" spans="1:29" ht="25.5" customHeight="1" x14ac:dyDescent="0.2">
      <c r="A16" s="84" t="s">
        <v>379</v>
      </c>
      <c r="B16" s="738" t="s">
        <v>380</v>
      </c>
      <c r="C16" s="738"/>
      <c r="D16" s="738"/>
      <c r="E16" s="738"/>
      <c r="F16" s="738"/>
      <c r="G16" s="738"/>
      <c r="H16" s="83">
        <f>H11</f>
        <v>2364300</v>
      </c>
      <c r="I16" s="83">
        <f>H16*2.9%</f>
        <v>68564.7</v>
      </c>
      <c r="J16" s="83">
        <f>J11</f>
        <v>2646900</v>
      </c>
      <c r="K16" s="83">
        <f>J16*2.9%</f>
        <v>76760.099999999991</v>
      </c>
      <c r="L16" s="83">
        <f>L11</f>
        <v>3054100</v>
      </c>
      <c r="M16" s="83">
        <f>L16*2.9%</f>
        <v>88568.9</v>
      </c>
      <c r="R16" s="85"/>
      <c r="S16" s="85"/>
    </row>
    <row r="17" spans="1:19" ht="26.25" customHeight="1" x14ac:dyDescent="0.2">
      <c r="A17" s="81" t="s">
        <v>381</v>
      </c>
      <c r="B17" s="738" t="s">
        <v>382</v>
      </c>
      <c r="C17" s="738"/>
      <c r="D17" s="738"/>
      <c r="E17" s="738"/>
      <c r="F17" s="738"/>
      <c r="G17" s="738"/>
      <c r="H17" s="83"/>
      <c r="I17" s="83"/>
      <c r="J17" s="83"/>
      <c r="K17" s="83"/>
      <c r="L17" s="83"/>
      <c r="M17" s="83"/>
      <c r="S17" s="85"/>
    </row>
    <row r="18" spans="1:19" ht="24" customHeight="1" x14ac:dyDescent="0.2">
      <c r="A18" s="81" t="s">
        <v>383</v>
      </c>
      <c r="B18" s="738" t="s">
        <v>384</v>
      </c>
      <c r="C18" s="738"/>
      <c r="D18" s="738"/>
      <c r="E18" s="738"/>
      <c r="F18" s="738"/>
      <c r="G18" s="738"/>
      <c r="H18" s="83">
        <f>H11</f>
        <v>2364300</v>
      </c>
      <c r="I18" s="83">
        <f>H18*0.2%</f>
        <v>4728.6000000000004</v>
      </c>
      <c r="J18" s="83">
        <f>J11</f>
        <v>2646900</v>
      </c>
      <c r="K18" s="83">
        <f>J18*0.2%</f>
        <v>5293.8</v>
      </c>
      <c r="L18" s="83">
        <f>L11</f>
        <v>3054100</v>
      </c>
      <c r="M18" s="83">
        <f>L18*0.2%</f>
        <v>6108.2</v>
      </c>
    </row>
    <row r="19" spans="1:19" ht="25.5" customHeight="1" x14ac:dyDescent="0.2">
      <c r="A19" s="81" t="s">
        <v>385</v>
      </c>
      <c r="B19" s="738" t="s">
        <v>386</v>
      </c>
      <c r="C19" s="738"/>
      <c r="D19" s="738"/>
      <c r="E19" s="738"/>
      <c r="F19" s="738"/>
      <c r="G19" s="738"/>
      <c r="H19" s="83"/>
      <c r="I19" s="83"/>
      <c r="J19" s="83"/>
      <c r="K19" s="83"/>
      <c r="L19" s="83"/>
      <c r="M19" s="83"/>
    </row>
    <row r="20" spans="1:19" ht="26.25" customHeight="1" x14ac:dyDescent="0.2">
      <c r="A20" s="81" t="s">
        <v>387</v>
      </c>
      <c r="B20" s="738" t="s">
        <v>386</v>
      </c>
      <c r="C20" s="738"/>
      <c r="D20" s="738"/>
      <c r="E20" s="738"/>
      <c r="F20" s="738"/>
      <c r="G20" s="738"/>
      <c r="H20" s="83"/>
      <c r="I20" s="83"/>
      <c r="J20" s="83"/>
      <c r="K20" s="83"/>
      <c r="L20" s="83"/>
      <c r="M20" s="83"/>
    </row>
    <row r="21" spans="1:19" ht="27" customHeight="1" x14ac:dyDescent="0.2">
      <c r="A21" s="81" t="s">
        <v>187</v>
      </c>
      <c r="B21" s="738" t="s">
        <v>388</v>
      </c>
      <c r="C21" s="738"/>
      <c r="D21" s="738"/>
      <c r="E21" s="738"/>
      <c r="F21" s="738"/>
      <c r="G21" s="738"/>
      <c r="H21" s="83">
        <f>H11</f>
        <v>2364300</v>
      </c>
      <c r="I21" s="83">
        <f>H21*5.1%</f>
        <v>120579.29999999999</v>
      </c>
      <c r="J21" s="83">
        <f>J11</f>
        <v>2646900</v>
      </c>
      <c r="K21" s="83">
        <f>J21*5.1%</f>
        <v>134991.9</v>
      </c>
      <c r="L21" s="83">
        <f>L11</f>
        <v>3054100</v>
      </c>
      <c r="M21" s="83">
        <f>L21*5.1%</f>
        <v>155759.09999999998</v>
      </c>
    </row>
    <row r="22" spans="1:19" x14ac:dyDescent="0.2">
      <c r="A22" s="81"/>
      <c r="B22" s="738"/>
      <c r="C22" s="738"/>
      <c r="D22" s="738"/>
      <c r="E22" s="738"/>
      <c r="F22" s="738"/>
      <c r="G22" s="738"/>
      <c r="H22" s="83"/>
      <c r="I22" s="83"/>
      <c r="J22" s="83"/>
      <c r="K22" s="83"/>
      <c r="L22" s="83"/>
      <c r="M22" s="83"/>
    </row>
    <row r="23" spans="1:19" s="90" customFormat="1" x14ac:dyDescent="0.2">
      <c r="A23" s="86"/>
      <c r="B23" s="741" t="s">
        <v>389</v>
      </c>
      <c r="C23" s="742"/>
      <c r="D23" s="742"/>
      <c r="E23" s="742"/>
      <c r="F23" s="742"/>
      <c r="G23" s="743"/>
      <c r="H23" s="87" t="s">
        <v>34</v>
      </c>
      <c r="I23" s="209">
        <v>714000</v>
      </c>
      <c r="J23" s="87" t="s">
        <v>34</v>
      </c>
      <c r="K23" s="209">
        <v>799400</v>
      </c>
      <c r="L23" s="87" t="s">
        <v>34</v>
      </c>
      <c r="M23" s="209">
        <v>922400</v>
      </c>
      <c r="N23" s="89" t="s">
        <v>390</v>
      </c>
      <c r="O23" s="89"/>
    </row>
    <row r="25" spans="1:19" x14ac:dyDescent="0.2">
      <c r="A25" s="739" t="s">
        <v>391</v>
      </c>
      <c r="B25" s="739"/>
      <c r="C25" s="739"/>
      <c r="D25" s="739"/>
      <c r="E25" s="739"/>
      <c r="F25" s="739"/>
      <c r="G25" s="739"/>
      <c r="H25" s="739"/>
      <c r="I25" s="739"/>
      <c r="J25" s="739"/>
      <c r="K25" s="739"/>
      <c r="L25" s="739"/>
      <c r="M25" s="739"/>
      <c r="N25" s="739"/>
    </row>
    <row r="26" spans="1:19" x14ac:dyDescent="0.2">
      <c r="A26" s="739" t="s">
        <v>367</v>
      </c>
      <c r="B26" s="739"/>
      <c r="C26" s="739"/>
      <c r="D26" s="739"/>
      <c r="E26" s="739"/>
      <c r="F26" s="739"/>
      <c r="G26" s="739"/>
      <c r="H26" s="739"/>
      <c r="I26" s="739"/>
      <c r="J26" s="739"/>
      <c r="K26" s="739"/>
      <c r="L26" s="739"/>
      <c r="M26" s="739"/>
      <c r="N26" s="739"/>
    </row>
    <row r="27" spans="1:19" x14ac:dyDescent="0.2">
      <c r="A27" s="739" t="s">
        <v>368</v>
      </c>
      <c r="B27" s="739"/>
      <c r="C27" s="739"/>
      <c r="D27" s="739"/>
      <c r="E27" s="739"/>
      <c r="F27" s="739"/>
      <c r="G27" s="739"/>
      <c r="H27" s="739"/>
      <c r="I27" s="739"/>
      <c r="J27" s="739"/>
      <c r="K27" s="739"/>
      <c r="L27" s="739"/>
      <c r="M27" s="739"/>
      <c r="N27" s="739"/>
    </row>
    <row r="28" spans="1:19" x14ac:dyDescent="0.2">
      <c r="A28" s="740" t="s">
        <v>350</v>
      </c>
      <c r="B28" s="740"/>
      <c r="C28" s="740"/>
      <c r="D28" s="740"/>
      <c r="E28" s="740"/>
      <c r="F28" s="740"/>
      <c r="G28" s="740"/>
      <c r="H28" s="740"/>
      <c r="I28" s="740"/>
      <c r="J28" s="740"/>
      <c r="K28" s="740"/>
      <c r="L28" s="740"/>
      <c r="M28" s="740"/>
      <c r="N28" s="740"/>
    </row>
    <row r="29" spans="1:19" ht="94.5" customHeight="1" x14ac:dyDescent="0.2">
      <c r="A29" s="39" t="s">
        <v>336</v>
      </c>
      <c r="B29" s="706" t="s">
        <v>369</v>
      </c>
      <c r="C29" s="707"/>
      <c r="D29" s="707"/>
      <c r="E29" s="707"/>
      <c r="F29" s="707"/>
      <c r="G29" s="708"/>
      <c r="H29" s="247" t="s">
        <v>370</v>
      </c>
      <c r="I29" s="212" t="s">
        <v>464</v>
      </c>
      <c r="J29" s="247" t="s">
        <v>370</v>
      </c>
      <c r="K29" s="212" t="s">
        <v>481</v>
      </c>
      <c r="L29" s="247" t="s">
        <v>370</v>
      </c>
      <c r="M29" s="212" t="s">
        <v>527</v>
      </c>
    </row>
    <row r="30" spans="1:19" ht="25.5" customHeight="1" x14ac:dyDescent="0.2">
      <c r="A30" s="81" t="s">
        <v>373</v>
      </c>
      <c r="B30" s="738" t="s">
        <v>374</v>
      </c>
      <c r="C30" s="738"/>
      <c r="D30" s="738"/>
      <c r="E30" s="738"/>
      <c r="F30" s="738"/>
      <c r="G30" s="738"/>
      <c r="H30" s="82" t="s">
        <v>34</v>
      </c>
      <c r="I30" s="83"/>
      <c r="J30" s="83"/>
      <c r="K30" s="83"/>
      <c r="L30" s="83"/>
      <c r="M30" s="83"/>
    </row>
    <row r="31" spans="1:19" x14ac:dyDescent="0.2">
      <c r="A31" s="81"/>
      <c r="B31" s="738" t="s">
        <v>29</v>
      </c>
      <c r="C31" s="738"/>
      <c r="D31" s="738"/>
      <c r="E31" s="738"/>
      <c r="F31" s="738"/>
      <c r="G31" s="738"/>
      <c r="H31" s="83"/>
      <c r="I31" s="83"/>
      <c r="J31" s="83"/>
      <c r="K31" s="83"/>
      <c r="L31" s="83"/>
      <c r="M31" s="83"/>
    </row>
    <row r="32" spans="1:19" x14ac:dyDescent="0.2">
      <c r="A32" s="81" t="s">
        <v>169</v>
      </c>
      <c r="B32" s="738" t="s">
        <v>375</v>
      </c>
      <c r="C32" s="738"/>
      <c r="D32" s="738"/>
      <c r="E32" s="738"/>
      <c r="F32" s="738"/>
      <c r="G32" s="738"/>
      <c r="H32" s="83">
        <f>'заработная плата 111'!M31</f>
        <v>1670800</v>
      </c>
      <c r="I32" s="83">
        <f>H32*22%</f>
        <v>367576</v>
      </c>
      <c r="J32" s="83">
        <f>'заработная плата 111'!N31</f>
        <v>1670800</v>
      </c>
      <c r="K32" s="83">
        <f>J32*22%</f>
        <v>367576</v>
      </c>
      <c r="L32" s="83">
        <f>'заработная плата 111'!O31</f>
        <v>1567700</v>
      </c>
      <c r="M32" s="83">
        <f>L32*22%</f>
        <v>344894</v>
      </c>
    </row>
    <row r="33" spans="1:17" x14ac:dyDescent="0.2">
      <c r="A33" s="81" t="s">
        <v>170</v>
      </c>
      <c r="B33" s="738" t="s">
        <v>376</v>
      </c>
      <c r="C33" s="738"/>
      <c r="D33" s="738"/>
      <c r="E33" s="738"/>
      <c r="F33" s="738"/>
      <c r="G33" s="738"/>
      <c r="H33" s="83"/>
      <c r="I33" s="83"/>
      <c r="J33" s="83"/>
      <c r="K33" s="83"/>
      <c r="L33" s="83"/>
      <c r="M33" s="83"/>
    </row>
    <row r="34" spans="1:17" ht="27.75" customHeight="1" x14ac:dyDescent="0.2">
      <c r="A34" s="81" t="s">
        <v>171</v>
      </c>
      <c r="B34" s="738" t="s">
        <v>377</v>
      </c>
      <c r="C34" s="738"/>
      <c r="D34" s="738"/>
      <c r="E34" s="738"/>
      <c r="F34" s="738"/>
      <c r="G34" s="738"/>
      <c r="H34" s="83"/>
      <c r="I34" s="83"/>
      <c r="J34" s="83"/>
      <c r="K34" s="83"/>
      <c r="L34" s="83"/>
      <c r="M34" s="83"/>
    </row>
    <row r="35" spans="1:17" ht="25.5" customHeight="1" x14ac:dyDescent="0.2">
      <c r="A35" s="81" t="s">
        <v>186</v>
      </c>
      <c r="B35" s="738" t="s">
        <v>378</v>
      </c>
      <c r="C35" s="738"/>
      <c r="D35" s="738"/>
      <c r="E35" s="738"/>
      <c r="F35" s="738"/>
      <c r="G35" s="738"/>
      <c r="H35" s="83"/>
      <c r="I35" s="83"/>
      <c r="J35" s="83"/>
      <c r="K35" s="83"/>
      <c r="L35" s="83"/>
      <c r="M35" s="83"/>
    </row>
    <row r="36" spans="1:17" x14ac:dyDescent="0.2">
      <c r="A36" s="81"/>
      <c r="B36" s="738" t="s">
        <v>29</v>
      </c>
      <c r="C36" s="738"/>
      <c r="D36" s="738"/>
      <c r="E36" s="738"/>
      <c r="F36" s="738"/>
      <c r="G36" s="738"/>
      <c r="H36" s="83"/>
      <c r="I36" s="83"/>
      <c r="J36" s="83"/>
      <c r="K36" s="83"/>
      <c r="L36" s="83"/>
      <c r="M36" s="83"/>
    </row>
    <row r="37" spans="1:17" ht="25.5" customHeight="1" x14ac:dyDescent="0.2">
      <c r="A37" s="84" t="s">
        <v>379</v>
      </c>
      <c r="B37" s="738" t="s">
        <v>380</v>
      </c>
      <c r="C37" s="738"/>
      <c r="D37" s="738"/>
      <c r="E37" s="738"/>
      <c r="F37" s="738"/>
      <c r="G37" s="738"/>
      <c r="H37" s="83">
        <f>H32</f>
        <v>1670800</v>
      </c>
      <c r="I37" s="83">
        <f>H37*2.9%</f>
        <v>48453.2</v>
      </c>
      <c r="J37" s="83">
        <f>J32</f>
        <v>1670800</v>
      </c>
      <c r="K37" s="83">
        <f>J37*2.9%</f>
        <v>48453.2</v>
      </c>
      <c r="L37" s="83">
        <f>L32</f>
        <v>1567700</v>
      </c>
      <c r="M37" s="83">
        <f>L37*2.9%</f>
        <v>45463.299999999996</v>
      </c>
    </row>
    <row r="38" spans="1:17" ht="26.25" customHeight="1" x14ac:dyDescent="0.2">
      <c r="A38" s="81" t="s">
        <v>381</v>
      </c>
      <c r="B38" s="738" t="s">
        <v>382</v>
      </c>
      <c r="C38" s="738"/>
      <c r="D38" s="738"/>
      <c r="E38" s="738"/>
      <c r="F38" s="738"/>
      <c r="G38" s="738"/>
      <c r="H38" s="83"/>
      <c r="I38" s="83"/>
      <c r="J38" s="83"/>
      <c r="K38" s="83"/>
      <c r="L38" s="83"/>
      <c r="M38" s="83"/>
      <c r="P38" s="85"/>
      <c r="Q38" s="85"/>
    </row>
    <row r="39" spans="1:17" ht="24" customHeight="1" x14ac:dyDescent="0.2">
      <c r="A39" s="81" t="s">
        <v>383</v>
      </c>
      <c r="B39" s="738" t="s">
        <v>384</v>
      </c>
      <c r="C39" s="738"/>
      <c r="D39" s="738"/>
      <c r="E39" s="738"/>
      <c r="F39" s="738"/>
      <c r="G39" s="738"/>
      <c r="H39" s="83">
        <f>H32</f>
        <v>1670800</v>
      </c>
      <c r="I39" s="83">
        <f>H39*0.2%</f>
        <v>3341.6</v>
      </c>
      <c r="J39" s="83">
        <f>J32</f>
        <v>1670800</v>
      </c>
      <c r="K39" s="83">
        <f>J39*0.2%</f>
        <v>3341.6</v>
      </c>
      <c r="L39" s="83">
        <f>L32</f>
        <v>1567700</v>
      </c>
      <c r="M39" s="83">
        <f>L39*0.2%</f>
        <v>3135.4</v>
      </c>
    </row>
    <row r="40" spans="1:17" ht="25.5" customHeight="1" x14ac:dyDescent="0.2">
      <c r="A40" s="81" t="s">
        <v>385</v>
      </c>
      <c r="B40" s="738" t="s">
        <v>386</v>
      </c>
      <c r="C40" s="738"/>
      <c r="D40" s="738"/>
      <c r="E40" s="738"/>
      <c r="F40" s="738"/>
      <c r="G40" s="738"/>
      <c r="H40" s="83"/>
      <c r="I40" s="83"/>
      <c r="J40" s="83"/>
      <c r="K40" s="83"/>
      <c r="L40" s="83"/>
      <c r="M40" s="83"/>
    </row>
    <row r="41" spans="1:17" ht="26.25" customHeight="1" x14ac:dyDescent="0.2">
      <c r="A41" s="81" t="s">
        <v>387</v>
      </c>
      <c r="B41" s="738" t="s">
        <v>386</v>
      </c>
      <c r="C41" s="738"/>
      <c r="D41" s="738"/>
      <c r="E41" s="738"/>
      <c r="F41" s="738"/>
      <c r="G41" s="738"/>
      <c r="H41" s="83"/>
      <c r="I41" s="83"/>
      <c r="J41" s="83"/>
      <c r="K41" s="83"/>
      <c r="L41" s="83"/>
      <c r="M41" s="83"/>
    </row>
    <row r="42" spans="1:17" ht="27" customHeight="1" x14ac:dyDescent="0.2">
      <c r="A42" s="81" t="s">
        <v>187</v>
      </c>
      <c r="B42" s="738" t="s">
        <v>388</v>
      </c>
      <c r="C42" s="738"/>
      <c r="D42" s="738"/>
      <c r="E42" s="738"/>
      <c r="F42" s="738"/>
      <c r="G42" s="738"/>
      <c r="H42" s="83">
        <f>H32</f>
        <v>1670800</v>
      </c>
      <c r="I42" s="83">
        <f>H42*5.1%</f>
        <v>85210.799999999988</v>
      </c>
      <c r="J42" s="83">
        <f>J32</f>
        <v>1670800</v>
      </c>
      <c r="K42" s="83">
        <f>J42*5.1%</f>
        <v>85210.799999999988</v>
      </c>
      <c r="L42" s="83">
        <f>L32</f>
        <v>1567700</v>
      </c>
      <c r="M42" s="83">
        <f>L42*5.1%</f>
        <v>79952.7</v>
      </c>
    </row>
    <row r="43" spans="1:17" x14ac:dyDescent="0.2">
      <c r="A43" s="81"/>
      <c r="B43" s="738"/>
      <c r="C43" s="738"/>
      <c r="D43" s="738"/>
      <c r="E43" s="738"/>
      <c r="F43" s="738"/>
      <c r="G43" s="738"/>
      <c r="H43" s="83"/>
      <c r="I43" s="83"/>
      <c r="J43" s="83"/>
      <c r="K43" s="83"/>
      <c r="L43" s="83"/>
      <c r="M43" s="83"/>
    </row>
    <row r="44" spans="1:17" s="90" customFormat="1" x14ac:dyDescent="0.2">
      <c r="A44" s="86"/>
      <c r="B44" s="741" t="s">
        <v>389</v>
      </c>
      <c r="C44" s="742"/>
      <c r="D44" s="742"/>
      <c r="E44" s="742"/>
      <c r="F44" s="742"/>
      <c r="G44" s="743"/>
      <c r="H44" s="87" t="s">
        <v>34</v>
      </c>
      <c r="I44" s="209">
        <v>504600</v>
      </c>
      <c r="J44" s="87" t="s">
        <v>34</v>
      </c>
      <c r="K44" s="88">
        <v>504600</v>
      </c>
      <c r="L44" s="87" t="s">
        <v>34</v>
      </c>
      <c r="M44" s="88">
        <v>473400</v>
      </c>
    </row>
    <row r="46" spans="1:17" s="90" customFormat="1" x14ac:dyDescent="0.2">
      <c r="A46" s="91"/>
      <c r="B46" s="92"/>
      <c r="C46" s="92"/>
      <c r="D46" s="92"/>
      <c r="E46" s="92"/>
      <c r="F46" s="92"/>
      <c r="G46" s="92"/>
      <c r="H46" s="93"/>
      <c r="I46" s="94"/>
      <c r="J46" s="93"/>
      <c r="K46" s="94"/>
      <c r="L46" s="93"/>
      <c r="M46" s="94"/>
    </row>
    <row r="47" spans="1:17" x14ac:dyDescent="0.2">
      <c r="A47" s="95"/>
      <c r="B47" s="95"/>
      <c r="C47" s="95"/>
      <c r="D47" s="95"/>
      <c r="E47" s="744" t="s">
        <v>392</v>
      </c>
      <c r="F47" s="744"/>
      <c r="G47" s="744"/>
      <c r="H47" s="744"/>
      <c r="I47" s="744"/>
      <c r="J47" s="744"/>
      <c r="K47" s="744"/>
      <c r="L47" s="744"/>
      <c r="M47" s="95"/>
    </row>
    <row r="48" spans="1:17" ht="76.5" x14ac:dyDescent="0.2">
      <c r="A48" s="61" t="s">
        <v>336</v>
      </c>
      <c r="B48" s="745" t="s">
        <v>369</v>
      </c>
      <c r="C48" s="746"/>
      <c r="D48" s="746"/>
      <c r="E48" s="746"/>
      <c r="F48" s="746"/>
      <c r="G48" s="747"/>
      <c r="H48" s="63" t="s">
        <v>370</v>
      </c>
      <c r="I48" s="63" t="s">
        <v>393</v>
      </c>
      <c r="J48" s="63" t="s">
        <v>370</v>
      </c>
      <c r="K48" s="63" t="s">
        <v>371</v>
      </c>
      <c r="L48" s="63" t="s">
        <v>370</v>
      </c>
      <c r="M48" s="63" t="s">
        <v>372</v>
      </c>
    </row>
    <row r="49" spans="1:13" ht="25.5" customHeight="1" x14ac:dyDescent="0.2">
      <c r="A49" s="96" t="s">
        <v>373</v>
      </c>
      <c r="B49" s="748" t="s">
        <v>374</v>
      </c>
      <c r="C49" s="748"/>
      <c r="D49" s="748"/>
      <c r="E49" s="748"/>
      <c r="F49" s="748"/>
      <c r="G49" s="748"/>
      <c r="H49" s="97" t="s">
        <v>34</v>
      </c>
      <c r="I49" s="98">
        <f>I23+I44</f>
        <v>1218600</v>
      </c>
      <c r="J49" s="98"/>
      <c r="K49" s="98">
        <f>K23+K44</f>
        <v>1304000</v>
      </c>
      <c r="L49" s="98"/>
      <c r="M49" s="98">
        <f>M23+M44</f>
        <v>1395800</v>
      </c>
    </row>
    <row r="50" spans="1:13" x14ac:dyDescent="0.2">
      <c r="A50" s="95"/>
      <c r="B50" s="95"/>
      <c r="C50" s="95"/>
      <c r="D50" s="95"/>
      <c r="E50" s="95"/>
      <c r="F50" s="95"/>
      <c r="G50" s="95"/>
      <c r="H50" s="95"/>
      <c r="I50" s="95"/>
      <c r="J50" s="95"/>
      <c r="K50" s="95"/>
      <c r="L50" s="95"/>
      <c r="M50" s="95"/>
    </row>
    <row r="51" spans="1:13" x14ac:dyDescent="0.2">
      <c r="A51" s="95"/>
      <c r="B51" s="95"/>
      <c r="C51" s="95"/>
      <c r="D51" s="95"/>
      <c r="E51" s="95"/>
      <c r="F51" s="95"/>
      <c r="G51" s="95"/>
      <c r="H51" s="95"/>
      <c r="I51" s="95"/>
      <c r="J51" s="95"/>
      <c r="K51" s="95"/>
      <c r="L51" s="95"/>
      <c r="M51" s="95"/>
    </row>
    <row r="52" spans="1:13" hidden="1" x14ac:dyDescent="0.2">
      <c r="A52" s="95"/>
      <c r="B52" s="95"/>
      <c r="C52" s="95"/>
      <c r="D52" s="95"/>
      <c r="E52" s="95"/>
      <c r="F52" s="95"/>
      <c r="G52" s="95"/>
      <c r="H52" s="95"/>
      <c r="I52" s="99">
        <f>3099600-I49</f>
        <v>1881000</v>
      </c>
      <c r="J52" s="95"/>
      <c r="K52" s="99">
        <f>3189200-K49</f>
        <v>1885200</v>
      </c>
      <c r="L52" s="95"/>
      <c r="M52" s="99">
        <f>3175300-M49</f>
        <v>1779500</v>
      </c>
    </row>
    <row r="53" spans="1:13" x14ac:dyDescent="0.2">
      <c r="H53" s="78" t="s">
        <v>394</v>
      </c>
      <c r="I53" s="100">
        <f>Раздел1!AW63-'налоги 119 '!I23-'налоги 119 '!I44</f>
        <v>0</v>
      </c>
      <c r="K53" s="100">
        <f>Раздел1!BD63-'налоги 119 '!K23-'налоги 119 '!K44</f>
        <v>0</v>
      </c>
      <c r="M53" s="100">
        <f>Раздел1!BK63-'налоги 119 '!M23-'налоги 119 '!M44</f>
        <v>0</v>
      </c>
    </row>
    <row r="55" spans="1:13" hidden="1" x14ac:dyDescent="0.2">
      <c r="I55" s="100">
        <f>I53-I49</f>
        <v>-1218600</v>
      </c>
      <c r="K55" s="100">
        <f>K53-K49</f>
        <v>-1304000</v>
      </c>
      <c r="M55" s="100">
        <f>M53-M49</f>
        <v>-1395800</v>
      </c>
    </row>
  </sheetData>
  <mergeCells count="45">
    <mergeCell ref="E47:L47"/>
    <mergeCell ref="B48:G48"/>
    <mergeCell ref="B49:G49"/>
    <mergeCell ref="B39:G39"/>
    <mergeCell ref="B40:G40"/>
    <mergeCell ref="B41:G41"/>
    <mergeCell ref="B42:G42"/>
    <mergeCell ref="B43:G43"/>
    <mergeCell ref="B44:G44"/>
    <mergeCell ref="B38:G38"/>
    <mergeCell ref="A27:N27"/>
    <mergeCell ref="A28:N28"/>
    <mergeCell ref="B29:G29"/>
    <mergeCell ref="B30:G30"/>
    <mergeCell ref="B31:G31"/>
    <mergeCell ref="B32:G32"/>
    <mergeCell ref="B33:G33"/>
    <mergeCell ref="B34:G34"/>
    <mergeCell ref="B35:G35"/>
    <mergeCell ref="B36:G36"/>
    <mergeCell ref="B37:G37"/>
    <mergeCell ref="A26:N26"/>
    <mergeCell ref="B14:G14"/>
    <mergeCell ref="B15:G15"/>
    <mergeCell ref="B16:G16"/>
    <mergeCell ref="B17:G17"/>
    <mergeCell ref="B18:G18"/>
    <mergeCell ref="B19:G19"/>
    <mergeCell ref="B20:G20"/>
    <mergeCell ref="B21:G21"/>
    <mergeCell ref="B22:G22"/>
    <mergeCell ref="B23:G23"/>
    <mergeCell ref="A25:N25"/>
    <mergeCell ref="B13:G13"/>
    <mergeCell ref="A2:N2"/>
    <mergeCell ref="A3:N3"/>
    <mergeCell ref="A4:N4"/>
    <mergeCell ref="A5:N5"/>
    <mergeCell ref="A6:C6"/>
    <mergeCell ref="F6:N6"/>
    <mergeCell ref="B8:G8"/>
    <mergeCell ref="B9:G9"/>
    <mergeCell ref="B10:G10"/>
    <mergeCell ref="B11:G11"/>
    <mergeCell ref="B12:G12"/>
  </mergeCells>
  <pageMargins left="0.7" right="0.7" top="0.75" bottom="0.75" header="0.3" footer="0.3"/>
  <pageSetup paperSize="9" scale="96" orientation="landscape" horizontalDpi="300" verticalDpi="300" r:id="rId1"/>
  <rowBreaks count="1" manualBreakCount="1">
    <brk id="23"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AB15"/>
  <sheetViews>
    <sheetView view="pageBreakPreview" zoomScale="120" zoomScaleNormal="115" zoomScaleSheetLayoutView="120" workbookViewId="0">
      <selection activeCell="N12" sqref="N12"/>
    </sheetView>
  </sheetViews>
  <sheetFormatPr defaultRowHeight="15.75" x14ac:dyDescent="0.25"/>
  <cols>
    <col min="1" max="1" width="8" style="102" customWidth="1"/>
    <col min="2" max="2" width="9.33203125" style="102"/>
    <col min="3" max="3" width="7.6640625" style="102" customWidth="1"/>
    <col min="4" max="4" width="10" style="102" customWidth="1"/>
    <col min="5" max="5" width="22.6640625" style="102" customWidth="1"/>
    <col min="6" max="6" width="0" style="102" hidden="1" customWidth="1"/>
    <col min="7" max="7" width="8.83203125" style="102" hidden="1" customWidth="1"/>
    <col min="8" max="8" width="0" style="102" hidden="1" customWidth="1"/>
    <col min="9" max="9" width="2" style="102" hidden="1" customWidth="1"/>
    <col min="10" max="10" width="9.33203125" style="102"/>
    <col min="11" max="11" width="22.1640625" style="102" customWidth="1"/>
    <col min="12" max="12" width="9" style="102" customWidth="1"/>
    <col min="13" max="13" width="18.5" style="102" customWidth="1"/>
    <col min="14" max="14" width="27.83203125" style="102" customWidth="1"/>
    <col min="15" max="54" width="10.6640625" style="102" customWidth="1"/>
    <col min="55" max="56" width="9.33203125" style="102"/>
    <col min="57" max="79" width="10.6640625" style="102" customWidth="1"/>
    <col min="80" max="256" width="9.33203125" style="102"/>
    <col min="257" max="257" width="8" style="102" customWidth="1"/>
    <col min="258" max="258" width="9.33203125" style="102"/>
    <col min="259" max="259" width="7.6640625" style="102" customWidth="1"/>
    <col min="260" max="260" width="10" style="102" customWidth="1"/>
    <col min="261" max="261" width="22.6640625" style="102" customWidth="1"/>
    <col min="262" max="265" width="0" style="102" hidden="1" customWidth="1"/>
    <col min="266" max="266" width="9.33203125" style="102"/>
    <col min="267" max="267" width="22.1640625" style="102" customWidth="1"/>
    <col min="268" max="268" width="9" style="102" customWidth="1"/>
    <col min="269" max="269" width="18.5" style="102" customWidth="1"/>
    <col min="270" max="270" width="27.83203125" style="102" customWidth="1"/>
    <col min="271" max="310" width="10.6640625" style="102" customWidth="1"/>
    <col min="311" max="312" width="9.33203125" style="102"/>
    <col min="313" max="335" width="10.6640625" style="102" customWidth="1"/>
    <col min="336" max="512" width="9.33203125" style="102"/>
    <col min="513" max="513" width="8" style="102" customWidth="1"/>
    <col min="514" max="514" width="9.33203125" style="102"/>
    <col min="515" max="515" width="7.6640625" style="102" customWidth="1"/>
    <col min="516" max="516" width="10" style="102" customWidth="1"/>
    <col min="517" max="517" width="22.6640625" style="102" customWidth="1"/>
    <col min="518" max="521" width="0" style="102" hidden="1" customWidth="1"/>
    <col min="522" max="522" width="9.33203125" style="102"/>
    <col min="523" max="523" width="22.1640625" style="102" customWidth="1"/>
    <col min="524" max="524" width="9" style="102" customWidth="1"/>
    <col min="525" max="525" width="18.5" style="102" customWidth="1"/>
    <col min="526" max="526" width="27.83203125" style="102" customWidth="1"/>
    <col min="527" max="566" width="10.6640625" style="102" customWidth="1"/>
    <col min="567" max="568" width="9.33203125" style="102"/>
    <col min="569" max="591" width="10.6640625" style="102" customWidth="1"/>
    <col min="592" max="768" width="9.33203125" style="102"/>
    <col min="769" max="769" width="8" style="102" customWidth="1"/>
    <col min="770" max="770" width="9.33203125" style="102"/>
    <col min="771" max="771" width="7.6640625" style="102" customWidth="1"/>
    <col min="772" max="772" width="10" style="102" customWidth="1"/>
    <col min="773" max="773" width="22.6640625" style="102" customWidth="1"/>
    <col min="774" max="777" width="0" style="102" hidden="1" customWidth="1"/>
    <col min="778" max="778" width="9.33203125" style="102"/>
    <col min="779" max="779" width="22.1640625" style="102" customWidth="1"/>
    <col min="780" max="780" width="9" style="102" customWidth="1"/>
    <col min="781" max="781" width="18.5" style="102" customWidth="1"/>
    <col min="782" max="782" width="27.83203125" style="102" customWidth="1"/>
    <col min="783" max="822" width="10.6640625" style="102" customWidth="1"/>
    <col min="823" max="824" width="9.33203125" style="102"/>
    <col min="825" max="847" width="10.6640625" style="102" customWidth="1"/>
    <col min="848" max="1024" width="9.33203125" style="102"/>
    <col min="1025" max="1025" width="8" style="102" customWidth="1"/>
    <col min="1026" max="1026" width="9.33203125" style="102"/>
    <col min="1027" max="1027" width="7.6640625" style="102" customWidth="1"/>
    <col min="1028" max="1028" width="10" style="102" customWidth="1"/>
    <col min="1029" max="1029" width="22.6640625" style="102" customWidth="1"/>
    <col min="1030" max="1033" width="0" style="102" hidden="1" customWidth="1"/>
    <col min="1034" max="1034" width="9.33203125" style="102"/>
    <col min="1035" max="1035" width="22.1640625" style="102" customWidth="1"/>
    <col min="1036" max="1036" width="9" style="102" customWidth="1"/>
    <col min="1037" max="1037" width="18.5" style="102" customWidth="1"/>
    <col min="1038" max="1038" width="27.83203125" style="102" customWidth="1"/>
    <col min="1039" max="1078" width="10.6640625" style="102" customWidth="1"/>
    <col min="1079" max="1080" width="9.33203125" style="102"/>
    <col min="1081" max="1103" width="10.6640625" style="102" customWidth="1"/>
    <col min="1104" max="1280" width="9.33203125" style="102"/>
    <col min="1281" max="1281" width="8" style="102" customWidth="1"/>
    <col min="1282" max="1282" width="9.33203125" style="102"/>
    <col min="1283" max="1283" width="7.6640625" style="102" customWidth="1"/>
    <col min="1284" max="1284" width="10" style="102" customWidth="1"/>
    <col min="1285" max="1285" width="22.6640625" style="102" customWidth="1"/>
    <col min="1286" max="1289" width="0" style="102" hidden="1" customWidth="1"/>
    <col min="1290" max="1290" width="9.33203125" style="102"/>
    <col min="1291" max="1291" width="22.1640625" style="102" customWidth="1"/>
    <col min="1292" max="1292" width="9" style="102" customWidth="1"/>
    <col min="1293" max="1293" width="18.5" style="102" customWidth="1"/>
    <col min="1294" max="1294" width="27.83203125" style="102" customWidth="1"/>
    <col min="1295" max="1334" width="10.6640625" style="102" customWidth="1"/>
    <col min="1335" max="1336" width="9.33203125" style="102"/>
    <col min="1337" max="1359" width="10.6640625" style="102" customWidth="1"/>
    <col min="1360" max="1536" width="9.33203125" style="102"/>
    <col min="1537" max="1537" width="8" style="102" customWidth="1"/>
    <col min="1538" max="1538" width="9.33203125" style="102"/>
    <col min="1539" max="1539" width="7.6640625" style="102" customWidth="1"/>
    <col min="1540" max="1540" width="10" style="102" customWidth="1"/>
    <col min="1541" max="1541" width="22.6640625" style="102" customWidth="1"/>
    <col min="1542" max="1545" width="0" style="102" hidden="1" customWidth="1"/>
    <col min="1546" max="1546" width="9.33203125" style="102"/>
    <col min="1547" max="1547" width="22.1640625" style="102" customWidth="1"/>
    <col min="1548" max="1548" width="9" style="102" customWidth="1"/>
    <col min="1549" max="1549" width="18.5" style="102" customWidth="1"/>
    <col min="1550" max="1550" width="27.83203125" style="102" customWidth="1"/>
    <col min="1551" max="1590" width="10.6640625" style="102" customWidth="1"/>
    <col min="1591" max="1592" width="9.33203125" style="102"/>
    <col min="1593" max="1615" width="10.6640625" style="102" customWidth="1"/>
    <col min="1616" max="1792" width="9.33203125" style="102"/>
    <col min="1793" max="1793" width="8" style="102" customWidth="1"/>
    <col min="1794" max="1794" width="9.33203125" style="102"/>
    <col min="1795" max="1795" width="7.6640625" style="102" customWidth="1"/>
    <col min="1796" max="1796" width="10" style="102" customWidth="1"/>
    <col min="1797" max="1797" width="22.6640625" style="102" customWidth="1"/>
    <col min="1798" max="1801" width="0" style="102" hidden="1" customWidth="1"/>
    <col min="1802" max="1802" width="9.33203125" style="102"/>
    <col min="1803" max="1803" width="22.1640625" style="102" customWidth="1"/>
    <col min="1804" max="1804" width="9" style="102" customWidth="1"/>
    <col min="1805" max="1805" width="18.5" style="102" customWidth="1"/>
    <col min="1806" max="1806" width="27.83203125" style="102" customWidth="1"/>
    <col min="1807" max="1846" width="10.6640625" style="102" customWidth="1"/>
    <col min="1847" max="1848" width="9.33203125" style="102"/>
    <col min="1849" max="1871" width="10.6640625" style="102" customWidth="1"/>
    <col min="1872" max="2048" width="9.33203125" style="102"/>
    <col min="2049" max="2049" width="8" style="102" customWidth="1"/>
    <col min="2050" max="2050" width="9.33203125" style="102"/>
    <col min="2051" max="2051" width="7.6640625" style="102" customWidth="1"/>
    <col min="2052" max="2052" width="10" style="102" customWidth="1"/>
    <col min="2053" max="2053" width="22.6640625" style="102" customWidth="1"/>
    <col min="2054" max="2057" width="0" style="102" hidden="1" customWidth="1"/>
    <col min="2058" max="2058" width="9.33203125" style="102"/>
    <col min="2059" max="2059" width="22.1640625" style="102" customWidth="1"/>
    <col min="2060" max="2060" width="9" style="102" customWidth="1"/>
    <col min="2061" max="2061" width="18.5" style="102" customWidth="1"/>
    <col min="2062" max="2062" width="27.83203125" style="102" customWidth="1"/>
    <col min="2063" max="2102" width="10.6640625" style="102" customWidth="1"/>
    <col min="2103" max="2104" width="9.33203125" style="102"/>
    <col min="2105" max="2127" width="10.6640625" style="102" customWidth="1"/>
    <col min="2128" max="2304" width="9.33203125" style="102"/>
    <col min="2305" max="2305" width="8" style="102" customWidth="1"/>
    <col min="2306" max="2306" width="9.33203125" style="102"/>
    <col min="2307" max="2307" width="7.6640625" style="102" customWidth="1"/>
    <col min="2308" max="2308" width="10" style="102" customWidth="1"/>
    <col min="2309" max="2309" width="22.6640625" style="102" customWidth="1"/>
    <col min="2310" max="2313" width="0" style="102" hidden="1" customWidth="1"/>
    <col min="2314" max="2314" width="9.33203125" style="102"/>
    <col min="2315" max="2315" width="22.1640625" style="102" customWidth="1"/>
    <col min="2316" max="2316" width="9" style="102" customWidth="1"/>
    <col min="2317" max="2317" width="18.5" style="102" customWidth="1"/>
    <col min="2318" max="2318" width="27.83203125" style="102" customWidth="1"/>
    <col min="2319" max="2358" width="10.6640625" style="102" customWidth="1"/>
    <col min="2359" max="2360" width="9.33203125" style="102"/>
    <col min="2361" max="2383" width="10.6640625" style="102" customWidth="1"/>
    <col min="2384" max="2560" width="9.33203125" style="102"/>
    <col min="2561" max="2561" width="8" style="102" customWidth="1"/>
    <col min="2562" max="2562" width="9.33203125" style="102"/>
    <col min="2563" max="2563" width="7.6640625" style="102" customWidth="1"/>
    <col min="2564" max="2564" width="10" style="102" customWidth="1"/>
    <col min="2565" max="2565" width="22.6640625" style="102" customWidth="1"/>
    <col min="2566" max="2569" width="0" style="102" hidden="1" customWidth="1"/>
    <col min="2570" max="2570" width="9.33203125" style="102"/>
    <col min="2571" max="2571" width="22.1640625" style="102" customWidth="1"/>
    <col min="2572" max="2572" width="9" style="102" customWidth="1"/>
    <col min="2573" max="2573" width="18.5" style="102" customWidth="1"/>
    <col min="2574" max="2574" width="27.83203125" style="102" customWidth="1"/>
    <col min="2575" max="2614" width="10.6640625" style="102" customWidth="1"/>
    <col min="2615" max="2616" width="9.33203125" style="102"/>
    <col min="2617" max="2639" width="10.6640625" style="102" customWidth="1"/>
    <col min="2640" max="2816" width="9.33203125" style="102"/>
    <col min="2817" max="2817" width="8" style="102" customWidth="1"/>
    <col min="2818" max="2818" width="9.33203125" style="102"/>
    <col min="2819" max="2819" width="7.6640625" style="102" customWidth="1"/>
    <col min="2820" max="2820" width="10" style="102" customWidth="1"/>
    <col min="2821" max="2821" width="22.6640625" style="102" customWidth="1"/>
    <col min="2822" max="2825" width="0" style="102" hidden="1" customWidth="1"/>
    <col min="2826" max="2826" width="9.33203125" style="102"/>
    <col min="2827" max="2827" width="22.1640625" style="102" customWidth="1"/>
    <col min="2828" max="2828" width="9" style="102" customWidth="1"/>
    <col min="2829" max="2829" width="18.5" style="102" customWidth="1"/>
    <col min="2830" max="2830" width="27.83203125" style="102" customWidth="1"/>
    <col min="2831" max="2870" width="10.6640625" style="102" customWidth="1"/>
    <col min="2871" max="2872" width="9.33203125" style="102"/>
    <col min="2873" max="2895" width="10.6640625" style="102" customWidth="1"/>
    <col min="2896" max="3072" width="9.33203125" style="102"/>
    <col min="3073" max="3073" width="8" style="102" customWidth="1"/>
    <col min="3074" max="3074" width="9.33203125" style="102"/>
    <col min="3075" max="3075" width="7.6640625" style="102" customWidth="1"/>
    <col min="3076" max="3076" width="10" style="102" customWidth="1"/>
    <col min="3077" max="3077" width="22.6640625" style="102" customWidth="1"/>
    <col min="3078" max="3081" width="0" style="102" hidden="1" customWidth="1"/>
    <col min="3082" max="3082" width="9.33203125" style="102"/>
    <col min="3083" max="3083" width="22.1640625" style="102" customWidth="1"/>
    <col min="3084" max="3084" width="9" style="102" customWidth="1"/>
    <col min="3085" max="3085" width="18.5" style="102" customWidth="1"/>
    <col min="3086" max="3086" width="27.83203125" style="102" customWidth="1"/>
    <col min="3087" max="3126" width="10.6640625" style="102" customWidth="1"/>
    <col min="3127" max="3128" width="9.33203125" style="102"/>
    <col min="3129" max="3151" width="10.6640625" style="102" customWidth="1"/>
    <col min="3152" max="3328" width="9.33203125" style="102"/>
    <col min="3329" max="3329" width="8" style="102" customWidth="1"/>
    <col min="3330" max="3330" width="9.33203125" style="102"/>
    <col min="3331" max="3331" width="7.6640625" style="102" customWidth="1"/>
    <col min="3332" max="3332" width="10" style="102" customWidth="1"/>
    <col min="3333" max="3333" width="22.6640625" style="102" customWidth="1"/>
    <col min="3334" max="3337" width="0" style="102" hidden="1" customWidth="1"/>
    <col min="3338" max="3338" width="9.33203125" style="102"/>
    <col min="3339" max="3339" width="22.1640625" style="102" customWidth="1"/>
    <col min="3340" max="3340" width="9" style="102" customWidth="1"/>
    <col min="3341" max="3341" width="18.5" style="102" customWidth="1"/>
    <col min="3342" max="3342" width="27.83203125" style="102" customWidth="1"/>
    <col min="3343" max="3382" width="10.6640625" style="102" customWidth="1"/>
    <col min="3383" max="3384" width="9.33203125" style="102"/>
    <col min="3385" max="3407" width="10.6640625" style="102" customWidth="1"/>
    <col min="3408" max="3584" width="9.33203125" style="102"/>
    <col min="3585" max="3585" width="8" style="102" customWidth="1"/>
    <col min="3586" max="3586" width="9.33203125" style="102"/>
    <col min="3587" max="3587" width="7.6640625" style="102" customWidth="1"/>
    <col min="3588" max="3588" width="10" style="102" customWidth="1"/>
    <col min="3589" max="3589" width="22.6640625" style="102" customWidth="1"/>
    <col min="3590" max="3593" width="0" style="102" hidden="1" customWidth="1"/>
    <col min="3594" max="3594" width="9.33203125" style="102"/>
    <col min="3595" max="3595" width="22.1640625" style="102" customWidth="1"/>
    <col min="3596" max="3596" width="9" style="102" customWidth="1"/>
    <col min="3597" max="3597" width="18.5" style="102" customWidth="1"/>
    <col min="3598" max="3598" width="27.83203125" style="102" customWidth="1"/>
    <col min="3599" max="3638" width="10.6640625" style="102" customWidth="1"/>
    <col min="3639" max="3640" width="9.33203125" style="102"/>
    <col min="3641" max="3663" width="10.6640625" style="102" customWidth="1"/>
    <col min="3664" max="3840" width="9.33203125" style="102"/>
    <col min="3841" max="3841" width="8" style="102" customWidth="1"/>
    <col min="3842" max="3842" width="9.33203125" style="102"/>
    <col min="3843" max="3843" width="7.6640625" style="102" customWidth="1"/>
    <col min="3844" max="3844" width="10" style="102" customWidth="1"/>
    <col min="3845" max="3845" width="22.6640625" style="102" customWidth="1"/>
    <col min="3846" max="3849" width="0" style="102" hidden="1" customWidth="1"/>
    <col min="3850" max="3850" width="9.33203125" style="102"/>
    <col min="3851" max="3851" width="22.1640625" style="102" customWidth="1"/>
    <col min="3852" max="3852" width="9" style="102" customWidth="1"/>
    <col min="3853" max="3853" width="18.5" style="102" customWidth="1"/>
    <col min="3854" max="3854" width="27.83203125" style="102" customWidth="1"/>
    <col min="3855" max="3894" width="10.6640625" style="102" customWidth="1"/>
    <col min="3895" max="3896" width="9.33203125" style="102"/>
    <col min="3897" max="3919" width="10.6640625" style="102" customWidth="1"/>
    <col min="3920" max="4096" width="9.33203125" style="102"/>
    <col min="4097" max="4097" width="8" style="102" customWidth="1"/>
    <col min="4098" max="4098" width="9.33203125" style="102"/>
    <col min="4099" max="4099" width="7.6640625" style="102" customWidth="1"/>
    <col min="4100" max="4100" width="10" style="102" customWidth="1"/>
    <col min="4101" max="4101" width="22.6640625" style="102" customWidth="1"/>
    <col min="4102" max="4105" width="0" style="102" hidden="1" customWidth="1"/>
    <col min="4106" max="4106" width="9.33203125" style="102"/>
    <col min="4107" max="4107" width="22.1640625" style="102" customWidth="1"/>
    <col min="4108" max="4108" width="9" style="102" customWidth="1"/>
    <col min="4109" max="4109" width="18.5" style="102" customWidth="1"/>
    <col min="4110" max="4110" width="27.83203125" style="102" customWidth="1"/>
    <col min="4111" max="4150" width="10.6640625" style="102" customWidth="1"/>
    <col min="4151" max="4152" width="9.33203125" style="102"/>
    <col min="4153" max="4175" width="10.6640625" style="102" customWidth="1"/>
    <col min="4176" max="4352" width="9.33203125" style="102"/>
    <col min="4353" max="4353" width="8" style="102" customWidth="1"/>
    <col min="4354" max="4354" width="9.33203125" style="102"/>
    <col min="4355" max="4355" width="7.6640625" style="102" customWidth="1"/>
    <col min="4356" max="4356" width="10" style="102" customWidth="1"/>
    <col min="4357" max="4357" width="22.6640625" style="102" customWidth="1"/>
    <col min="4358" max="4361" width="0" style="102" hidden="1" customWidth="1"/>
    <col min="4362" max="4362" width="9.33203125" style="102"/>
    <col min="4363" max="4363" width="22.1640625" style="102" customWidth="1"/>
    <col min="4364" max="4364" width="9" style="102" customWidth="1"/>
    <col min="4365" max="4365" width="18.5" style="102" customWidth="1"/>
    <col min="4366" max="4366" width="27.83203125" style="102" customWidth="1"/>
    <col min="4367" max="4406" width="10.6640625" style="102" customWidth="1"/>
    <col min="4407" max="4408" width="9.33203125" style="102"/>
    <col min="4409" max="4431" width="10.6640625" style="102" customWidth="1"/>
    <col min="4432" max="4608" width="9.33203125" style="102"/>
    <col min="4609" max="4609" width="8" style="102" customWidth="1"/>
    <col min="4610" max="4610" width="9.33203125" style="102"/>
    <col min="4611" max="4611" width="7.6640625" style="102" customWidth="1"/>
    <col min="4612" max="4612" width="10" style="102" customWidth="1"/>
    <col min="4613" max="4613" width="22.6640625" style="102" customWidth="1"/>
    <col min="4614" max="4617" width="0" style="102" hidden="1" customWidth="1"/>
    <col min="4618" max="4618" width="9.33203125" style="102"/>
    <col min="4619" max="4619" width="22.1640625" style="102" customWidth="1"/>
    <col min="4620" max="4620" width="9" style="102" customWidth="1"/>
    <col min="4621" max="4621" width="18.5" style="102" customWidth="1"/>
    <col min="4622" max="4622" width="27.83203125" style="102" customWidth="1"/>
    <col min="4623" max="4662" width="10.6640625" style="102" customWidth="1"/>
    <col min="4663" max="4664" width="9.33203125" style="102"/>
    <col min="4665" max="4687" width="10.6640625" style="102" customWidth="1"/>
    <col min="4688" max="4864" width="9.33203125" style="102"/>
    <col min="4865" max="4865" width="8" style="102" customWidth="1"/>
    <col min="4866" max="4866" width="9.33203125" style="102"/>
    <col min="4867" max="4867" width="7.6640625" style="102" customWidth="1"/>
    <col min="4868" max="4868" width="10" style="102" customWidth="1"/>
    <col min="4869" max="4869" width="22.6640625" style="102" customWidth="1"/>
    <col min="4870" max="4873" width="0" style="102" hidden="1" customWidth="1"/>
    <col min="4874" max="4874" width="9.33203125" style="102"/>
    <col min="4875" max="4875" width="22.1640625" style="102" customWidth="1"/>
    <col min="4876" max="4876" width="9" style="102" customWidth="1"/>
    <col min="4877" max="4877" width="18.5" style="102" customWidth="1"/>
    <col min="4878" max="4878" width="27.83203125" style="102" customWidth="1"/>
    <col min="4879" max="4918" width="10.6640625" style="102" customWidth="1"/>
    <col min="4919" max="4920" width="9.33203125" style="102"/>
    <col min="4921" max="4943" width="10.6640625" style="102" customWidth="1"/>
    <col min="4944" max="5120" width="9.33203125" style="102"/>
    <col min="5121" max="5121" width="8" style="102" customWidth="1"/>
    <col min="5122" max="5122" width="9.33203125" style="102"/>
    <col min="5123" max="5123" width="7.6640625" style="102" customWidth="1"/>
    <col min="5124" max="5124" width="10" style="102" customWidth="1"/>
    <col min="5125" max="5125" width="22.6640625" style="102" customWidth="1"/>
    <col min="5126" max="5129" width="0" style="102" hidden="1" customWidth="1"/>
    <col min="5130" max="5130" width="9.33203125" style="102"/>
    <col min="5131" max="5131" width="22.1640625" style="102" customWidth="1"/>
    <col min="5132" max="5132" width="9" style="102" customWidth="1"/>
    <col min="5133" max="5133" width="18.5" style="102" customWidth="1"/>
    <col min="5134" max="5134" width="27.83203125" style="102" customWidth="1"/>
    <col min="5135" max="5174" width="10.6640625" style="102" customWidth="1"/>
    <col min="5175" max="5176" width="9.33203125" style="102"/>
    <col min="5177" max="5199" width="10.6640625" style="102" customWidth="1"/>
    <col min="5200" max="5376" width="9.33203125" style="102"/>
    <col min="5377" max="5377" width="8" style="102" customWidth="1"/>
    <col min="5378" max="5378" width="9.33203125" style="102"/>
    <col min="5379" max="5379" width="7.6640625" style="102" customWidth="1"/>
    <col min="5380" max="5380" width="10" style="102" customWidth="1"/>
    <col min="5381" max="5381" width="22.6640625" style="102" customWidth="1"/>
    <col min="5382" max="5385" width="0" style="102" hidden="1" customWidth="1"/>
    <col min="5386" max="5386" width="9.33203125" style="102"/>
    <col min="5387" max="5387" width="22.1640625" style="102" customWidth="1"/>
    <col min="5388" max="5388" width="9" style="102" customWidth="1"/>
    <col min="5389" max="5389" width="18.5" style="102" customWidth="1"/>
    <col min="5390" max="5390" width="27.83203125" style="102" customWidth="1"/>
    <col min="5391" max="5430" width="10.6640625" style="102" customWidth="1"/>
    <col min="5431" max="5432" width="9.33203125" style="102"/>
    <col min="5433" max="5455" width="10.6640625" style="102" customWidth="1"/>
    <col min="5456" max="5632" width="9.33203125" style="102"/>
    <col min="5633" max="5633" width="8" style="102" customWidth="1"/>
    <col min="5634" max="5634" width="9.33203125" style="102"/>
    <col min="5635" max="5635" width="7.6640625" style="102" customWidth="1"/>
    <col min="5636" max="5636" width="10" style="102" customWidth="1"/>
    <col min="5637" max="5637" width="22.6640625" style="102" customWidth="1"/>
    <col min="5638" max="5641" width="0" style="102" hidden="1" customWidth="1"/>
    <col min="5642" max="5642" width="9.33203125" style="102"/>
    <col min="5643" max="5643" width="22.1640625" style="102" customWidth="1"/>
    <col min="5644" max="5644" width="9" style="102" customWidth="1"/>
    <col min="5645" max="5645" width="18.5" style="102" customWidth="1"/>
    <col min="5646" max="5646" width="27.83203125" style="102" customWidth="1"/>
    <col min="5647" max="5686" width="10.6640625" style="102" customWidth="1"/>
    <col min="5687" max="5688" width="9.33203125" style="102"/>
    <col min="5689" max="5711" width="10.6640625" style="102" customWidth="1"/>
    <col min="5712" max="5888" width="9.33203125" style="102"/>
    <col min="5889" max="5889" width="8" style="102" customWidth="1"/>
    <col min="5890" max="5890" width="9.33203125" style="102"/>
    <col min="5891" max="5891" width="7.6640625" style="102" customWidth="1"/>
    <col min="5892" max="5892" width="10" style="102" customWidth="1"/>
    <col min="5893" max="5893" width="22.6640625" style="102" customWidth="1"/>
    <col min="5894" max="5897" width="0" style="102" hidden="1" customWidth="1"/>
    <col min="5898" max="5898" width="9.33203125" style="102"/>
    <col min="5899" max="5899" width="22.1640625" style="102" customWidth="1"/>
    <col min="5900" max="5900" width="9" style="102" customWidth="1"/>
    <col min="5901" max="5901" width="18.5" style="102" customWidth="1"/>
    <col min="5902" max="5902" width="27.83203125" style="102" customWidth="1"/>
    <col min="5903" max="5942" width="10.6640625" style="102" customWidth="1"/>
    <col min="5943" max="5944" width="9.33203125" style="102"/>
    <col min="5945" max="5967" width="10.6640625" style="102" customWidth="1"/>
    <col min="5968" max="6144" width="9.33203125" style="102"/>
    <col min="6145" max="6145" width="8" style="102" customWidth="1"/>
    <col min="6146" max="6146" width="9.33203125" style="102"/>
    <col min="6147" max="6147" width="7.6640625" style="102" customWidth="1"/>
    <col min="6148" max="6148" width="10" style="102" customWidth="1"/>
    <col min="6149" max="6149" width="22.6640625" style="102" customWidth="1"/>
    <col min="6150" max="6153" width="0" style="102" hidden="1" customWidth="1"/>
    <col min="6154" max="6154" width="9.33203125" style="102"/>
    <col min="6155" max="6155" width="22.1640625" style="102" customWidth="1"/>
    <col min="6156" max="6156" width="9" style="102" customWidth="1"/>
    <col min="6157" max="6157" width="18.5" style="102" customWidth="1"/>
    <col min="6158" max="6158" width="27.83203125" style="102" customWidth="1"/>
    <col min="6159" max="6198" width="10.6640625" style="102" customWidth="1"/>
    <col min="6199" max="6200" width="9.33203125" style="102"/>
    <col min="6201" max="6223" width="10.6640625" style="102" customWidth="1"/>
    <col min="6224" max="6400" width="9.33203125" style="102"/>
    <col min="6401" max="6401" width="8" style="102" customWidth="1"/>
    <col min="6402" max="6402" width="9.33203125" style="102"/>
    <col min="6403" max="6403" width="7.6640625" style="102" customWidth="1"/>
    <col min="6404" max="6404" width="10" style="102" customWidth="1"/>
    <col min="6405" max="6405" width="22.6640625" style="102" customWidth="1"/>
    <col min="6406" max="6409" width="0" style="102" hidden="1" customWidth="1"/>
    <col min="6410" max="6410" width="9.33203125" style="102"/>
    <col min="6411" max="6411" width="22.1640625" style="102" customWidth="1"/>
    <col min="6412" max="6412" width="9" style="102" customWidth="1"/>
    <col min="6413" max="6413" width="18.5" style="102" customWidth="1"/>
    <col min="6414" max="6414" width="27.83203125" style="102" customWidth="1"/>
    <col min="6415" max="6454" width="10.6640625" style="102" customWidth="1"/>
    <col min="6455" max="6456" width="9.33203125" style="102"/>
    <col min="6457" max="6479" width="10.6640625" style="102" customWidth="1"/>
    <col min="6480" max="6656" width="9.33203125" style="102"/>
    <col min="6657" max="6657" width="8" style="102" customWidth="1"/>
    <col min="6658" max="6658" width="9.33203125" style="102"/>
    <col min="6659" max="6659" width="7.6640625" style="102" customWidth="1"/>
    <col min="6660" max="6660" width="10" style="102" customWidth="1"/>
    <col min="6661" max="6661" width="22.6640625" style="102" customWidth="1"/>
    <col min="6662" max="6665" width="0" style="102" hidden="1" customWidth="1"/>
    <col min="6666" max="6666" width="9.33203125" style="102"/>
    <col min="6667" max="6667" width="22.1640625" style="102" customWidth="1"/>
    <col min="6668" max="6668" width="9" style="102" customWidth="1"/>
    <col min="6669" max="6669" width="18.5" style="102" customWidth="1"/>
    <col min="6670" max="6670" width="27.83203125" style="102" customWidth="1"/>
    <col min="6671" max="6710" width="10.6640625" style="102" customWidth="1"/>
    <col min="6711" max="6712" width="9.33203125" style="102"/>
    <col min="6713" max="6735" width="10.6640625" style="102" customWidth="1"/>
    <col min="6736" max="6912" width="9.33203125" style="102"/>
    <col min="6913" max="6913" width="8" style="102" customWidth="1"/>
    <col min="6914" max="6914" width="9.33203125" style="102"/>
    <col min="6915" max="6915" width="7.6640625" style="102" customWidth="1"/>
    <col min="6916" max="6916" width="10" style="102" customWidth="1"/>
    <col min="6917" max="6917" width="22.6640625" style="102" customWidth="1"/>
    <col min="6918" max="6921" width="0" style="102" hidden="1" customWidth="1"/>
    <col min="6922" max="6922" width="9.33203125" style="102"/>
    <col min="6923" max="6923" width="22.1640625" style="102" customWidth="1"/>
    <col min="6924" max="6924" width="9" style="102" customWidth="1"/>
    <col min="6925" max="6925" width="18.5" style="102" customWidth="1"/>
    <col min="6926" max="6926" width="27.83203125" style="102" customWidth="1"/>
    <col min="6927" max="6966" width="10.6640625" style="102" customWidth="1"/>
    <col min="6967" max="6968" width="9.33203125" style="102"/>
    <col min="6969" max="6991" width="10.6640625" style="102" customWidth="1"/>
    <col min="6992" max="7168" width="9.33203125" style="102"/>
    <col min="7169" max="7169" width="8" style="102" customWidth="1"/>
    <col min="7170" max="7170" width="9.33203125" style="102"/>
    <col min="7171" max="7171" width="7.6640625" style="102" customWidth="1"/>
    <col min="7172" max="7172" width="10" style="102" customWidth="1"/>
    <col min="7173" max="7173" width="22.6640625" style="102" customWidth="1"/>
    <col min="7174" max="7177" width="0" style="102" hidden="1" customWidth="1"/>
    <col min="7178" max="7178" width="9.33203125" style="102"/>
    <col min="7179" max="7179" width="22.1640625" style="102" customWidth="1"/>
    <col min="7180" max="7180" width="9" style="102" customWidth="1"/>
    <col min="7181" max="7181" width="18.5" style="102" customWidth="1"/>
    <col min="7182" max="7182" width="27.83203125" style="102" customWidth="1"/>
    <col min="7183" max="7222" width="10.6640625" style="102" customWidth="1"/>
    <col min="7223" max="7224" width="9.33203125" style="102"/>
    <col min="7225" max="7247" width="10.6640625" style="102" customWidth="1"/>
    <col min="7248" max="7424" width="9.33203125" style="102"/>
    <col min="7425" max="7425" width="8" style="102" customWidth="1"/>
    <col min="7426" max="7426" width="9.33203125" style="102"/>
    <col min="7427" max="7427" width="7.6640625" style="102" customWidth="1"/>
    <col min="7428" max="7428" width="10" style="102" customWidth="1"/>
    <col min="7429" max="7429" width="22.6640625" style="102" customWidth="1"/>
    <col min="7430" max="7433" width="0" style="102" hidden="1" customWidth="1"/>
    <col min="7434" max="7434" width="9.33203125" style="102"/>
    <col min="7435" max="7435" width="22.1640625" style="102" customWidth="1"/>
    <col min="7436" max="7436" width="9" style="102" customWidth="1"/>
    <col min="7437" max="7437" width="18.5" style="102" customWidth="1"/>
    <col min="7438" max="7438" width="27.83203125" style="102" customWidth="1"/>
    <col min="7439" max="7478" width="10.6640625" style="102" customWidth="1"/>
    <col min="7479" max="7480" width="9.33203125" style="102"/>
    <col min="7481" max="7503" width="10.6640625" style="102" customWidth="1"/>
    <col min="7504" max="7680" width="9.33203125" style="102"/>
    <col min="7681" max="7681" width="8" style="102" customWidth="1"/>
    <col min="7682" max="7682" width="9.33203125" style="102"/>
    <col min="7683" max="7683" width="7.6640625" style="102" customWidth="1"/>
    <col min="7684" max="7684" width="10" style="102" customWidth="1"/>
    <col min="7685" max="7685" width="22.6640625" style="102" customWidth="1"/>
    <col min="7686" max="7689" width="0" style="102" hidden="1" customWidth="1"/>
    <col min="7690" max="7690" width="9.33203125" style="102"/>
    <col min="7691" max="7691" width="22.1640625" style="102" customWidth="1"/>
    <col min="7692" max="7692" width="9" style="102" customWidth="1"/>
    <col min="7693" max="7693" width="18.5" style="102" customWidth="1"/>
    <col min="7694" max="7694" width="27.83203125" style="102" customWidth="1"/>
    <col min="7695" max="7734" width="10.6640625" style="102" customWidth="1"/>
    <col min="7735" max="7736" width="9.33203125" style="102"/>
    <col min="7737" max="7759" width="10.6640625" style="102" customWidth="1"/>
    <col min="7760" max="7936" width="9.33203125" style="102"/>
    <col min="7937" max="7937" width="8" style="102" customWidth="1"/>
    <col min="7938" max="7938" width="9.33203125" style="102"/>
    <col min="7939" max="7939" width="7.6640625" style="102" customWidth="1"/>
    <col min="7940" max="7940" width="10" style="102" customWidth="1"/>
    <col min="7941" max="7941" width="22.6640625" style="102" customWidth="1"/>
    <col min="7942" max="7945" width="0" style="102" hidden="1" customWidth="1"/>
    <col min="7946" max="7946" width="9.33203125" style="102"/>
    <col min="7947" max="7947" width="22.1640625" style="102" customWidth="1"/>
    <col min="7948" max="7948" width="9" style="102" customWidth="1"/>
    <col min="7949" max="7949" width="18.5" style="102" customWidth="1"/>
    <col min="7950" max="7950" width="27.83203125" style="102" customWidth="1"/>
    <col min="7951" max="7990" width="10.6640625" style="102" customWidth="1"/>
    <col min="7991" max="7992" width="9.33203125" style="102"/>
    <col min="7993" max="8015" width="10.6640625" style="102" customWidth="1"/>
    <col min="8016" max="8192" width="9.33203125" style="102"/>
    <col min="8193" max="8193" width="8" style="102" customWidth="1"/>
    <col min="8194" max="8194" width="9.33203125" style="102"/>
    <col min="8195" max="8195" width="7.6640625" style="102" customWidth="1"/>
    <col min="8196" max="8196" width="10" style="102" customWidth="1"/>
    <col min="8197" max="8197" width="22.6640625" style="102" customWidth="1"/>
    <col min="8198" max="8201" width="0" style="102" hidden="1" customWidth="1"/>
    <col min="8202" max="8202" width="9.33203125" style="102"/>
    <col min="8203" max="8203" width="22.1640625" style="102" customWidth="1"/>
    <col min="8204" max="8204" width="9" style="102" customWidth="1"/>
    <col min="8205" max="8205" width="18.5" style="102" customWidth="1"/>
    <col min="8206" max="8206" width="27.83203125" style="102" customWidth="1"/>
    <col min="8207" max="8246" width="10.6640625" style="102" customWidth="1"/>
    <col min="8247" max="8248" width="9.33203125" style="102"/>
    <col min="8249" max="8271" width="10.6640625" style="102" customWidth="1"/>
    <col min="8272" max="8448" width="9.33203125" style="102"/>
    <col min="8449" max="8449" width="8" style="102" customWidth="1"/>
    <col min="8450" max="8450" width="9.33203125" style="102"/>
    <col min="8451" max="8451" width="7.6640625" style="102" customWidth="1"/>
    <col min="8452" max="8452" width="10" style="102" customWidth="1"/>
    <col min="8453" max="8453" width="22.6640625" style="102" customWidth="1"/>
    <col min="8454" max="8457" width="0" style="102" hidden="1" customWidth="1"/>
    <col min="8458" max="8458" width="9.33203125" style="102"/>
    <col min="8459" max="8459" width="22.1640625" style="102" customWidth="1"/>
    <col min="8460" max="8460" width="9" style="102" customWidth="1"/>
    <col min="8461" max="8461" width="18.5" style="102" customWidth="1"/>
    <col min="8462" max="8462" width="27.83203125" style="102" customWidth="1"/>
    <col min="8463" max="8502" width="10.6640625" style="102" customWidth="1"/>
    <col min="8503" max="8504" width="9.33203125" style="102"/>
    <col min="8505" max="8527" width="10.6640625" style="102" customWidth="1"/>
    <col min="8528" max="8704" width="9.33203125" style="102"/>
    <col min="8705" max="8705" width="8" style="102" customWidth="1"/>
    <col min="8706" max="8706" width="9.33203125" style="102"/>
    <col min="8707" max="8707" width="7.6640625" style="102" customWidth="1"/>
    <col min="8708" max="8708" width="10" style="102" customWidth="1"/>
    <col min="8709" max="8709" width="22.6640625" style="102" customWidth="1"/>
    <col min="8710" max="8713" width="0" style="102" hidden="1" customWidth="1"/>
    <col min="8714" max="8714" width="9.33203125" style="102"/>
    <col min="8715" max="8715" width="22.1640625" style="102" customWidth="1"/>
    <col min="8716" max="8716" width="9" style="102" customWidth="1"/>
    <col min="8717" max="8717" width="18.5" style="102" customWidth="1"/>
    <col min="8718" max="8718" width="27.83203125" style="102" customWidth="1"/>
    <col min="8719" max="8758" width="10.6640625" style="102" customWidth="1"/>
    <col min="8759" max="8760" width="9.33203125" style="102"/>
    <col min="8761" max="8783" width="10.6640625" style="102" customWidth="1"/>
    <col min="8784" max="8960" width="9.33203125" style="102"/>
    <col min="8961" max="8961" width="8" style="102" customWidth="1"/>
    <col min="8962" max="8962" width="9.33203125" style="102"/>
    <col min="8963" max="8963" width="7.6640625" style="102" customWidth="1"/>
    <col min="8964" max="8964" width="10" style="102" customWidth="1"/>
    <col min="8965" max="8965" width="22.6640625" style="102" customWidth="1"/>
    <col min="8966" max="8969" width="0" style="102" hidden="1" customWidth="1"/>
    <col min="8970" max="8970" width="9.33203125" style="102"/>
    <col min="8971" max="8971" width="22.1640625" style="102" customWidth="1"/>
    <col min="8972" max="8972" width="9" style="102" customWidth="1"/>
    <col min="8973" max="8973" width="18.5" style="102" customWidth="1"/>
    <col min="8974" max="8974" width="27.83203125" style="102" customWidth="1"/>
    <col min="8975" max="9014" width="10.6640625" style="102" customWidth="1"/>
    <col min="9015" max="9016" width="9.33203125" style="102"/>
    <col min="9017" max="9039" width="10.6640625" style="102" customWidth="1"/>
    <col min="9040" max="9216" width="9.33203125" style="102"/>
    <col min="9217" max="9217" width="8" style="102" customWidth="1"/>
    <col min="9218" max="9218" width="9.33203125" style="102"/>
    <col min="9219" max="9219" width="7.6640625" style="102" customWidth="1"/>
    <col min="9220" max="9220" width="10" style="102" customWidth="1"/>
    <col min="9221" max="9221" width="22.6640625" style="102" customWidth="1"/>
    <col min="9222" max="9225" width="0" style="102" hidden="1" customWidth="1"/>
    <col min="9226" max="9226" width="9.33203125" style="102"/>
    <col min="9227" max="9227" width="22.1640625" style="102" customWidth="1"/>
    <col min="9228" max="9228" width="9" style="102" customWidth="1"/>
    <col min="9229" max="9229" width="18.5" style="102" customWidth="1"/>
    <col min="9230" max="9230" width="27.83203125" style="102" customWidth="1"/>
    <col min="9231" max="9270" width="10.6640625" style="102" customWidth="1"/>
    <col min="9271" max="9272" width="9.33203125" style="102"/>
    <col min="9273" max="9295" width="10.6640625" style="102" customWidth="1"/>
    <col min="9296" max="9472" width="9.33203125" style="102"/>
    <col min="9473" max="9473" width="8" style="102" customWidth="1"/>
    <col min="9474" max="9474" width="9.33203125" style="102"/>
    <col min="9475" max="9475" width="7.6640625" style="102" customWidth="1"/>
    <col min="9476" max="9476" width="10" style="102" customWidth="1"/>
    <col min="9477" max="9477" width="22.6640625" style="102" customWidth="1"/>
    <col min="9478" max="9481" width="0" style="102" hidden="1" customWidth="1"/>
    <col min="9482" max="9482" width="9.33203125" style="102"/>
    <col min="9483" max="9483" width="22.1640625" style="102" customWidth="1"/>
    <col min="9484" max="9484" width="9" style="102" customWidth="1"/>
    <col min="9485" max="9485" width="18.5" style="102" customWidth="1"/>
    <col min="9486" max="9486" width="27.83203125" style="102" customWidth="1"/>
    <col min="9487" max="9526" width="10.6640625" style="102" customWidth="1"/>
    <col min="9527" max="9528" width="9.33203125" style="102"/>
    <col min="9529" max="9551" width="10.6640625" style="102" customWidth="1"/>
    <col min="9552" max="9728" width="9.33203125" style="102"/>
    <col min="9729" max="9729" width="8" style="102" customWidth="1"/>
    <col min="9730" max="9730" width="9.33203125" style="102"/>
    <col min="9731" max="9731" width="7.6640625" style="102" customWidth="1"/>
    <col min="9732" max="9732" width="10" style="102" customWidth="1"/>
    <col min="9733" max="9733" width="22.6640625" style="102" customWidth="1"/>
    <col min="9734" max="9737" width="0" style="102" hidden="1" customWidth="1"/>
    <col min="9738" max="9738" width="9.33203125" style="102"/>
    <col min="9739" max="9739" width="22.1640625" style="102" customWidth="1"/>
    <col min="9740" max="9740" width="9" style="102" customWidth="1"/>
    <col min="9741" max="9741" width="18.5" style="102" customWidth="1"/>
    <col min="9742" max="9742" width="27.83203125" style="102" customWidth="1"/>
    <col min="9743" max="9782" width="10.6640625" style="102" customWidth="1"/>
    <col min="9783" max="9784" width="9.33203125" style="102"/>
    <col min="9785" max="9807" width="10.6640625" style="102" customWidth="1"/>
    <col min="9808" max="9984" width="9.33203125" style="102"/>
    <col min="9985" max="9985" width="8" style="102" customWidth="1"/>
    <col min="9986" max="9986" width="9.33203125" style="102"/>
    <col min="9987" max="9987" width="7.6640625" style="102" customWidth="1"/>
    <col min="9988" max="9988" width="10" style="102" customWidth="1"/>
    <col min="9989" max="9989" width="22.6640625" style="102" customWidth="1"/>
    <col min="9990" max="9993" width="0" style="102" hidden="1" customWidth="1"/>
    <col min="9994" max="9994" width="9.33203125" style="102"/>
    <col min="9995" max="9995" width="22.1640625" style="102" customWidth="1"/>
    <col min="9996" max="9996" width="9" style="102" customWidth="1"/>
    <col min="9997" max="9997" width="18.5" style="102" customWidth="1"/>
    <col min="9998" max="9998" width="27.83203125" style="102" customWidth="1"/>
    <col min="9999" max="10038" width="10.6640625" style="102" customWidth="1"/>
    <col min="10039" max="10040" width="9.33203125" style="102"/>
    <col min="10041" max="10063" width="10.6640625" style="102" customWidth="1"/>
    <col min="10064" max="10240" width="9.33203125" style="102"/>
    <col min="10241" max="10241" width="8" style="102" customWidth="1"/>
    <col min="10242" max="10242" width="9.33203125" style="102"/>
    <col min="10243" max="10243" width="7.6640625" style="102" customWidth="1"/>
    <col min="10244" max="10244" width="10" style="102" customWidth="1"/>
    <col min="10245" max="10245" width="22.6640625" style="102" customWidth="1"/>
    <col min="10246" max="10249" width="0" style="102" hidden="1" customWidth="1"/>
    <col min="10250" max="10250" width="9.33203125" style="102"/>
    <col min="10251" max="10251" width="22.1640625" style="102" customWidth="1"/>
    <col min="10252" max="10252" width="9" style="102" customWidth="1"/>
    <col min="10253" max="10253" width="18.5" style="102" customWidth="1"/>
    <col min="10254" max="10254" width="27.83203125" style="102" customWidth="1"/>
    <col min="10255" max="10294" width="10.6640625" style="102" customWidth="1"/>
    <col min="10295" max="10296" width="9.33203125" style="102"/>
    <col min="10297" max="10319" width="10.6640625" style="102" customWidth="1"/>
    <col min="10320" max="10496" width="9.33203125" style="102"/>
    <col min="10497" max="10497" width="8" style="102" customWidth="1"/>
    <col min="10498" max="10498" width="9.33203125" style="102"/>
    <col min="10499" max="10499" width="7.6640625" style="102" customWidth="1"/>
    <col min="10500" max="10500" width="10" style="102" customWidth="1"/>
    <col min="10501" max="10501" width="22.6640625" style="102" customWidth="1"/>
    <col min="10502" max="10505" width="0" style="102" hidden="1" customWidth="1"/>
    <col min="10506" max="10506" width="9.33203125" style="102"/>
    <col min="10507" max="10507" width="22.1640625" style="102" customWidth="1"/>
    <col min="10508" max="10508" width="9" style="102" customWidth="1"/>
    <col min="10509" max="10509" width="18.5" style="102" customWidth="1"/>
    <col min="10510" max="10510" width="27.83203125" style="102" customWidth="1"/>
    <col min="10511" max="10550" width="10.6640625" style="102" customWidth="1"/>
    <col min="10551" max="10552" width="9.33203125" style="102"/>
    <col min="10553" max="10575" width="10.6640625" style="102" customWidth="1"/>
    <col min="10576" max="10752" width="9.33203125" style="102"/>
    <col min="10753" max="10753" width="8" style="102" customWidth="1"/>
    <col min="10754" max="10754" width="9.33203125" style="102"/>
    <col min="10755" max="10755" width="7.6640625" style="102" customWidth="1"/>
    <col min="10756" max="10756" width="10" style="102" customWidth="1"/>
    <col min="10757" max="10757" width="22.6640625" style="102" customWidth="1"/>
    <col min="10758" max="10761" width="0" style="102" hidden="1" customWidth="1"/>
    <col min="10762" max="10762" width="9.33203125" style="102"/>
    <col min="10763" max="10763" width="22.1640625" style="102" customWidth="1"/>
    <col min="10764" max="10764" width="9" style="102" customWidth="1"/>
    <col min="10765" max="10765" width="18.5" style="102" customWidth="1"/>
    <col min="10766" max="10766" width="27.83203125" style="102" customWidth="1"/>
    <col min="10767" max="10806" width="10.6640625" style="102" customWidth="1"/>
    <col min="10807" max="10808" width="9.33203125" style="102"/>
    <col min="10809" max="10831" width="10.6640625" style="102" customWidth="1"/>
    <col min="10832" max="11008" width="9.33203125" style="102"/>
    <col min="11009" max="11009" width="8" style="102" customWidth="1"/>
    <col min="11010" max="11010" width="9.33203125" style="102"/>
    <col min="11011" max="11011" width="7.6640625" style="102" customWidth="1"/>
    <col min="11012" max="11012" width="10" style="102" customWidth="1"/>
    <col min="11013" max="11013" width="22.6640625" style="102" customWidth="1"/>
    <col min="11014" max="11017" width="0" style="102" hidden="1" customWidth="1"/>
    <col min="11018" max="11018" width="9.33203125" style="102"/>
    <col min="11019" max="11019" width="22.1640625" style="102" customWidth="1"/>
    <col min="11020" max="11020" width="9" style="102" customWidth="1"/>
    <col min="11021" max="11021" width="18.5" style="102" customWidth="1"/>
    <col min="11022" max="11022" width="27.83203125" style="102" customWidth="1"/>
    <col min="11023" max="11062" width="10.6640625" style="102" customWidth="1"/>
    <col min="11063" max="11064" width="9.33203125" style="102"/>
    <col min="11065" max="11087" width="10.6640625" style="102" customWidth="1"/>
    <col min="11088" max="11264" width="9.33203125" style="102"/>
    <col min="11265" max="11265" width="8" style="102" customWidth="1"/>
    <col min="11266" max="11266" width="9.33203125" style="102"/>
    <col min="11267" max="11267" width="7.6640625" style="102" customWidth="1"/>
    <col min="11268" max="11268" width="10" style="102" customWidth="1"/>
    <col min="11269" max="11269" width="22.6640625" style="102" customWidth="1"/>
    <col min="11270" max="11273" width="0" style="102" hidden="1" customWidth="1"/>
    <col min="11274" max="11274" width="9.33203125" style="102"/>
    <col min="11275" max="11275" width="22.1640625" style="102" customWidth="1"/>
    <col min="11276" max="11276" width="9" style="102" customWidth="1"/>
    <col min="11277" max="11277" width="18.5" style="102" customWidth="1"/>
    <col min="11278" max="11278" width="27.83203125" style="102" customWidth="1"/>
    <col min="11279" max="11318" width="10.6640625" style="102" customWidth="1"/>
    <col min="11319" max="11320" width="9.33203125" style="102"/>
    <col min="11321" max="11343" width="10.6640625" style="102" customWidth="1"/>
    <col min="11344" max="11520" width="9.33203125" style="102"/>
    <col min="11521" max="11521" width="8" style="102" customWidth="1"/>
    <col min="11522" max="11522" width="9.33203125" style="102"/>
    <col min="11523" max="11523" width="7.6640625" style="102" customWidth="1"/>
    <col min="11524" max="11524" width="10" style="102" customWidth="1"/>
    <col min="11525" max="11525" width="22.6640625" style="102" customWidth="1"/>
    <col min="11526" max="11529" width="0" style="102" hidden="1" customWidth="1"/>
    <col min="11530" max="11530" width="9.33203125" style="102"/>
    <col min="11531" max="11531" width="22.1640625" style="102" customWidth="1"/>
    <col min="11532" max="11532" width="9" style="102" customWidth="1"/>
    <col min="11533" max="11533" width="18.5" style="102" customWidth="1"/>
    <col min="11534" max="11534" width="27.83203125" style="102" customWidth="1"/>
    <col min="11535" max="11574" width="10.6640625" style="102" customWidth="1"/>
    <col min="11575" max="11576" width="9.33203125" style="102"/>
    <col min="11577" max="11599" width="10.6640625" style="102" customWidth="1"/>
    <col min="11600" max="11776" width="9.33203125" style="102"/>
    <col min="11777" max="11777" width="8" style="102" customWidth="1"/>
    <col min="11778" max="11778" width="9.33203125" style="102"/>
    <col min="11779" max="11779" width="7.6640625" style="102" customWidth="1"/>
    <col min="11780" max="11780" width="10" style="102" customWidth="1"/>
    <col min="11781" max="11781" width="22.6640625" style="102" customWidth="1"/>
    <col min="11782" max="11785" width="0" style="102" hidden="1" customWidth="1"/>
    <col min="11786" max="11786" width="9.33203125" style="102"/>
    <col min="11787" max="11787" width="22.1640625" style="102" customWidth="1"/>
    <col min="11788" max="11788" width="9" style="102" customWidth="1"/>
    <col min="11789" max="11789" width="18.5" style="102" customWidth="1"/>
    <col min="11790" max="11790" width="27.83203125" style="102" customWidth="1"/>
    <col min="11791" max="11830" width="10.6640625" style="102" customWidth="1"/>
    <col min="11831" max="11832" width="9.33203125" style="102"/>
    <col min="11833" max="11855" width="10.6640625" style="102" customWidth="1"/>
    <col min="11856" max="12032" width="9.33203125" style="102"/>
    <col min="12033" max="12033" width="8" style="102" customWidth="1"/>
    <col min="12034" max="12034" width="9.33203125" style="102"/>
    <col min="12035" max="12035" width="7.6640625" style="102" customWidth="1"/>
    <col min="12036" max="12036" width="10" style="102" customWidth="1"/>
    <col min="12037" max="12037" width="22.6640625" style="102" customWidth="1"/>
    <col min="12038" max="12041" width="0" style="102" hidden="1" customWidth="1"/>
    <col min="12042" max="12042" width="9.33203125" style="102"/>
    <col min="12043" max="12043" width="22.1640625" style="102" customWidth="1"/>
    <col min="12044" max="12044" width="9" style="102" customWidth="1"/>
    <col min="12045" max="12045" width="18.5" style="102" customWidth="1"/>
    <col min="12046" max="12046" width="27.83203125" style="102" customWidth="1"/>
    <col min="12047" max="12086" width="10.6640625" style="102" customWidth="1"/>
    <col min="12087" max="12088" width="9.33203125" style="102"/>
    <col min="12089" max="12111" width="10.6640625" style="102" customWidth="1"/>
    <col min="12112" max="12288" width="9.33203125" style="102"/>
    <col min="12289" max="12289" width="8" style="102" customWidth="1"/>
    <col min="12290" max="12290" width="9.33203125" style="102"/>
    <col min="12291" max="12291" width="7.6640625" style="102" customWidth="1"/>
    <col min="12292" max="12292" width="10" style="102" customWidth="1"/>
    <col min="12293" max="12293" width="22.6640625" style="102" customWidth="1"/>
    <col min="12294" max="12297" width="0" style="102" hidden="1" customWidth="1"/>
    <col min="12298" max="12298" width="9.33203125" style="102"/>
    <col min="12299" max="12299" width="22.1640625" style="102" customWidth="1"/>
    <col min="12300" max="12300" width="9" style="102" customWidth="1"/>
    <col min="12301" max="12301" width="18.5" style="102" customWidth="1"/>
    <col min="12302" max="12302" width="27.83203125" style="102" customWidth="1"/>
    <col min="12303" max="12342" width="10.6640625" style="102" customWidth="1"/>
    <col min="12343" max="12344" width="9.33203125" style="102"/>
    <col min="12345" max="12367" width="10.6640625" style="102" customWidth="1"/>
    <col min="12368" max="12544" width="9.33203125" style="102"/>
    <col min="12545" max="12545" width="8" style="102" customWidth="1"/>
    <col min="12546" max="12546" width="9.33203125" style="102"/>
    <col min="12547" max="12547" width="7.6640625" style="102" customWidth="1"/>
    <col min="12548" max="12548" width="10" style="102" customWidth="1"/>
    <col min="12549" max="12549" width="22.6640625" style="102" customWidth="1"/>
    <col min="12550" max="12553" width="0" style="102" hidden="1" customWidth="1"/>
    <col min="12554" max="12554" width="9.33203125" style="102"/>
    <col min="12555" max="12555" width="22.1640625" style="102" customWidth="1"/>
    <col min="12556" max="12556" width="9" style="102" customWidth="1"/>
    <col min="12557" max="12557" width="18.5" style="102" customWidth="1"/>
    <col min="12558" max="12558" width="27.83203125" style="102" customWidth="1"/>
    <col min="12559" max="12598" width="10.6640625" style="102" customWidth="1"/>
    <col min="12599" max="12600" width="9.33203125" style="102"/>
    <col min="12601" max="12623" width="10.6640625" style="102" customWidth="1"/>
    <col min="12624" max="12800" width="9.33203125" style="102"/>
    <col min="12801" max="12801" width="8" style="102" customWidth="1"/>
    <col min="12802" max="12802" width="9.33203125" style="102"/>
    <col min="12803" max="12803" width="7.6640625" style="102" customWidth="1"/>
    <col min="12804" max="12804" width="10" style="102" customWidth="1"/>
    <col min="12805" max="12805" width="22.6640625" style="102" customWidth="1"/>
    <col min="12806" max="12809" width="0" style="102" hidden="1" customWidth="1"/>
    <col min="12810" max="12810" width="9.33203125" style="102"/>
    <col min="12811" max="12811" width="22.1640625" style="102" customWidth="1"/>
    <col min="12812" max="12812" width="9" style="102" customWidth="1"/>
    <col min="12813" max="12813" width="18.5" style="102" customWidth="1"/>
    <col min="12814" max="12814" width="27.83203125" style="102" customWidth="1"/>
    <col min="12815" max="12854" width="10.6640625" style="102" customWidth="1"/>
    <col min="12855" max="12856" width="9.33203125" style="102"/>
    <col min="12857" max="12879" width="10.6640625" style="102" customWidth="1"/>
    <col min="12880" max="13056" width="9.33203125" style="102"/>
    <col min="13057" max="13057" width="8" style="102" customWidth="1"/>
    <col min="13058" max="13058" width="9.33203125" style="102"/>
    <col min="13059" max="13059" width="7.6640625" style="102" customWidth="1"/>
    <col min="13060" max="13060" width="10" style="102" customWidth="1"/>
    <col min="13061" max="13061" width="22.6640625" style="102" customWidth="1"/>
    <col min="13062" max="13065" width="0" style="102" hidden="1" customWidth="1"/>
    <col min="13066" max="13066" width="9.33203125" style="102"/>
    <col min="13067" max="13067" width="22.1640625" style="102" customWidth="1"/>
    <col min="13068" max="13068" width="9" style="102" customWidth="1"/>
    <col min="13069" max="13069" width="18.5" style="102" customWidth="1"/>
    <col min="13070" max="13070" width="27.83203125" style="102" customWidth="1"/>
    <col min="13071" max="13110" width="10.6640625" style="102" customWidth="1"/>
    <col min="13111" max="13112" width="9.33203125" style="102"/>
    <col min="13113" max="13135" width="10.6640625" style="102" customWidth="1"/>
    <col min="13136" max="13312" width="9.33203125" style="102"/>
    <col min="13313" max="13313" width="8" style="102" customWidth="1"/>
    <col min="13314" max="13314" width="9.33203125" style="102"/>
    <col min="13315" max="13315" width="7.6640625" style="102" customWidth="1"/>
    <col min="13316" max="13316" width="10" style="102" customWidth="1"/>
    <col min="13317" max="13317" width="22.6640625" style="102" customWidth="1"/>
    <col min="13318" max="13321" width="0" style="102" hidden="1" customWidth="1"/>
    <col min="13322" max="13322" width="9.33203125" style="102"/>
    <col min="13323" max="13323" width="22.1640625" style="102" customWidth="1"/>
    <col min="13324" max="13324" width="9" style="102" customWidth="1"/>
    <col min="13325" max="13325" width="18.5" style="102" customWidth="1"/>
    <col min="13326" max="13326" width="27.83203125" style="102" customWidth="1"/>
    <col min="13327" max="13366" width="10.6640625" style="102" customWidth="1"/>
    <col min="13367" max="13368" width="9.33203125" style="102"/>
    <col min="13369" max="13391" width="10.6640625" style="102" customWidth="1"/>
    <col min="13392" max="13568" width="9.33203125" style="102"/>
    <col min="13569" max="13569" width="8" style="102" customWidth="1"/>
    <col min="13570" max="13570" width="9.33203125" style="102"/>
    <col min="13571" max="13571" width="7.6640625" style="102" customWidth="1"/>
    <col min="13572" max="13572" width="10" style="102" customWidth="1"/>
    <col min="13573" max="13573" width="22.6640625" style="102" customWidth="1"/>
    <col min="13574" max="13577" width="0" style="102" hidden="1" customWidth="1"/>
    <col min="13578" max="13578" width="9.33203125" style="102"/>
    <col min="13579" max="13579" width="22.1640625" style="102" customWidth="1"/>
    <col min="13580" max="13580" width="9" style="102" customWidth="1"/>
    <col min="13581" max="13581" width="18.5" style="102" customWidth="1"/>
    <col min="13582" max="13582" width="27.83203125" style="102" customWidth="1"/>
    <col min="13583" max="13622" width="10.6640625" style="102" customWidth="1"/>
    <col min="13623" max="13624" width="9.33203125" style="102"/>
    <col min="13625" max="13647" width="10.6640625" style="102" customWidth="1"/>
    <col min="13648" max="13824" width="9.33203125" style="102"/>
    <col min="13825" max="13825" width="8" style="102" customWidth="1"/>
    <col min="13826" max="13826" width="9.33203125" style="102"/>
    <col min="13827" max="13827" width="7.6640625" style="102" customWidth="1"/>
    <col min="13828" max="13828" width="10" style="102" customWidth="1"/>
    <col min="13829" max="13829" width="22.6640625" style="102" customWidth="1"/>
    <col min="13830" max="13833" width="0" style="102" hidden="1" customWidth="1"/>
    <col min="13834" max="13834" width="9.33203125" style="102"/>
    <col min="13835" max="13835" width="22.1640625" style="102" customWidth="1"/>
    <col min="13836" max="13836" width="9" style="102" customWidth="1"/>
    <col min="13837" max="13837" width="18.5" style="102" customWidth="1"/>
    <col min="13838" max="13838" width="27.83203125" style="102" customWidth="1"/>
    <col min="13839" max="13878" width="10.6640625" style="102" customWidth="1"/>
    <col min="13879" max="13880" width="9.33203125" style="102"/>
    <col min="13881" max="13903" width="10.6640625" style="102" customWidth="1"/>
    <col min="13904" max="14080" width="9.33203125" style="102"/>
    <col min="14081" max="14081" width="8" style="102" customWidth="1"/>
    <col min="14082" max="14082" width="9.33203125" style="102"/>
    <col min="14083" max="14083" width="7.6640625" style="102" customWidth="1"/>
    <col min="14084" max="14084" width="10" style="102" customWidth="1"/>
    <col min="14085" max="14085" width="22.6640625" style="102" customWidth="1"/>
    <col min="14086" max="14089" width="0" style="102" hidden="1" customWidth="1"/>
    <col min="14090" max="14090" width="9.33203125" style="102"/>
    <col min="14091" max="14091" width="22.1640625" style="102" customWidth="1"/>
    <col min="14092" max="14092" width="9" style="102" customWidth="1"/>
    <col min="14093" max="14093" width="18.5" style="102" customWidth="1"/>
    <col min="14094" max="14094" width="27.83203125" style="102" customWidth="1"/>
    <col min="14095" max="14134" width="10.6640625" style="102" customWidth="1"/>
    <col min="14135" max="14136" width="9.33203125" style="102"/>
    <col min="14137" max="14159" width="10.6640625" style="102" customWidth="1"/>
    <col min="14160" max="14336" width="9.33203125" style="102"/>
    <col min="14337" max="14337" width="8" style="102" customWidth="1"/>
    <col min="14338" max="14338" width="9.33203125" style="102"/>
    <col min="14339" max="14339" width="7.6640625" style="102" customWidth="1"/>
    <col min="14340" max="14340" width="10" style="102" customWidth="1"/>
    <col min="14341" max="14341" width="22.6640625" style="102" customWidth="1"/>
    <col min="14342" max="14345" width="0" style="102" hidden="1" customWidth="1"/>
    <col min="14346" max="14346" width="9.33203125" style="102"/>
    <col min="14347" max="14347" width="22.1640625" style="102" customWidth="1"/>
    <col min="14348" max="14348" width="9" style="102" customWidth="1"/>
    <col min="14349" max="14349" width="18.5" style="102" customWidth="1"/>
    <col min="14350" max="14350" width="27.83203125" style="102" customWidth="1"/>
    <col min="14351" max="14390" width="10.6640625" style="102" customWidth="1"/>
    <col min="14391" max="14392" width="9.33203125" style="102"/>
    <col min="14393" max="14415" width="10.6640625" style="102" customWidth="1"/>
    <col min="14416" max="14592" width="9.33203125" style="102"/>
    <col min="14593" max="14593" width="8" style="102" customWidth="1"/>
    <col min="14594" max="14594" width="9.33203125" style="102"/>
    <col min="14595" max="14595" width="7.6640625" style="102" customWidth="1"/>
    <col min="14596" max="14596" width="10" style="102" customWidth="1"/>
    <col min="14597" max="14597" width="22.6640625" style="102" customWidth="1"/>
    <col min="14598" max="14601" width="0" style="102" hidden="1" customWidth="1"/>
    <col min="14602" max="14602" width="9.33203125" style="102"/>
    <col min="14603" max="14603" width="22.1640625" style="102" customWidth="1"/>
    <col min="14604" max="14604" width="9" style="102" customWidth="1"/>
    <col min="14605" max="14605" width="18.5" style="102" customWidth="1"/>
    <col min="14606" max="14606" width="27.83203125" style="102" customWidth="1"/>
    <col min="14607" max="14646" width="10.6640625" style="102" customWidth="1"/>
    <col min="14647" max="14648" width="9.33203125" style="102"/>
    <col min="14649" max="14671" width="10.6640625" style="102" customWidth="1"/>
    <col min="14672" max="14848" width="9.33203125" style="102"/>
    <col min="14849" max="14849" width="8" style="102" customWidth="1"/>
    <col min="14850" max="14850" width="9.33203125" style="102"/>
    <col min="14851" max="14851" width="7.6640625" style="102" customWidth="1"/>
    <col min="14852" max="14852" width="10" style="102" customWidth="1"/>
    <col min="14853" max="14853" width="22.6640625" style="102" customWidth="1"/>
    <col min="14854" max="14857" width="0" style="102" hidden="1" customWidth="1"/>
    <col min="14858" max="14858" width="9.33203125" style="102"/>
    <col min="14859" max="14859" width="22.1640625" style="102" customWidth="1"/>
    <col min="14860" max="14860" width="9" style="102" customWidth="1"/>
    <col min="14861" max="14861" width="18.5" style="102" customWidth="1"/>
    <col min="14862" max="14862" width="27.83203125" style="102" customWidth="1"/>
    <col min="14863" max="14902" width="10.6640625" style="102" customWidth="1"/>
    <col min="14903" max="14904" width="9.33203125" style="102"/>
    <col min="14905" max="14927" width="10.6640625" style="102" customWidth="1"/>
    <col min="14928" max="15104" width="9.33203125" style="102"/>
    <col min="15105" max="15105" width="8" style="102" customWidth="1"/>
    <col min="15106" max="15106" width="9.33203125" style="102"/>
    <col min="15107" max="15107" width="7.6640625" style="102" customWidth="1"/>
    <col min="15108" max="15108" width="10" style="102" customWidth="1"/>
    <col min="15109" max="15109" width="22.6640625" style="102" customWidth="1"/>
    <col min="15110" max="15113" width="0" style="102" hidden="1" customWidth="1"/>
    <col min="15114" max="15114" width="9.33203125" style="102"/>
    <col min="15115" max="15115" width="22.1640625" style="102" customWidth="1"/>
    <col min="15116" max="15116" width="9" style="102" customWidth="1"/>
    <col min="15117" max="15117" width="18.5" style="102" customWidth="1"/>
    <col min="15118" max="15118" width="27.83203125" style="102" customWidth="1"/>
    <col min="15119" max="15158" width="10.6640625" style="102" customWidth="1"/>
    <col min="15159" max="15160" width="9.33203125" style="102"/>
    <col min="15161" max="15183" width="10.6640625" style="102" customWidth="1"/>
    <col min="15184" max="15360" width="9.33203125" style="102"/>
    <col min="15361" max="15361" width="8" style="102" customWidth="1"/>
    <col min="15362" max="15362" width="9.33203125" style="102"/>
    <col min="15363" max="15363" width="7.6640625" style="102" customWidth="1"/>
    <col min="15364" max="15364" width="10" style="102" customWidth="1"/>
    <col min="15365" max="15365" width="22.6640625" style="102" customWidth="1"/>
    <col min="15366" max="15369" width="0" style="102" hidden="1" customWidth="1"/>
    <col min="15370" max="15370" width="9.33203125" style="102"/>
    <col min="15371" max="15371" width="22.1640625" style="102" customWidth="1"/>
    <col min="15372" max="15372" width="9" style="102" customWidth="1"/>
    <col min="15373" max="15373" width="18.5" style="102" customWidth="1"/>
    <col min="15374" max="15374" width="27.83203125" style="102" customWidth="1"/>
    <col min="15375" max="15414" width="10.6640625" style="102" customWidth="1"/>
    <col min="15415" max="15416" width="9.33203125" style="102"/>
    <col min="15417" max="15439" width="10.6640625" style="102" customWidth="1"/>
    <col min="15440" max="15616" width="9.33203125" style="102"/>
    <col min="15617" max="15617" width="8" style="102" customWidth="1"/>
    <col min="15618" max="15618" width="9.33203125" style="102"/>
    <col min="15619" max="15619" width="7.6640625" style="102" customWidth="1"/>
    <col min="15620" max="15620" width="10" style="102" customWidth="1"/>
    <col min="15621" max="15621" width="22.6640625" style="102" customWidth="1"/>
    <col min="15622" max="15625" width="0" style="102" hidden="1" customWidth="1"/>
    <col min="15626" max="15626" width="9.33203125" style="102"/>
    <col min="15627" max="15627" width="22.1640625" style="102" customWidth="1"/>
    <col min="15628" max="15628" width="9" style="102" customWidth="1"/>
    <col min="15629" max="15629" width="18.5" style="102" customWidth="1"/>
    <col min="15630" max="15630" width="27.83203125" style="102" customWidth="1"/>
    <col min="15631" max="15670" width="10.6640625" style="102" customWidth="1"/>
    <col min="15671" max="15672" width="9.33203125" style="102"/>
    <col min="15673" max="15695" width="10.6640625" style="102" customWidth="1"/>
    <col min="15696" max="15872" width="9.33203125" style="102"/>
    <col min="15873" max="15873" width="8" style="102" customWidth="1"/>
    <col min="15874" max="15874" width="9.33203125" style="102"/>
    <col min="15875" max="15875" width="7.6640625" style="102" customWidth="1"/>
    <col min="15876" max="15876" width="10" style="102" customWidth="1"/>
    <col min="15877" max="15877" width="22.6640625" style="102" customWidth="1"/>
    <col min="15878" max="15881" width="0" style="102" hidden="1" customWidth="1"/>
    <col min="15882" max="15882" width="9.33203125" style="102"/>
    <col min="15883" max="15883" width="22.1640625" style="102" customWidth="1"/>
    <col min="15884" max="15884" width="9" style="102" customWidth="1"/>
    <col min="15885" max="15885" width="18.5" style="102" customWidth="1"/>
    <col min="15886" max="15886" width="27.83203125" style="102" customWidth="1"/>
    <col min="15887" max="15926" width="10.6640625" style="102" customWidth="1"/>
    <col min="15927" max="15928" width="9.33203125" style="102"/>
    <col min="15929" max="15951" width="10.6640625" style="102" customWidth="1"/>
    <col min="15952" max="16128" width="9.33203125" style="102"/>
    <col min="16129" max="16129" width="8" style="102" customWidth="1"/>
    <col min="16130" max="16130" width="9.33203125" style="102"/>
    <col min="16131" max="16131" width="7.6640625" style="102" customWidth="1"/>
    <col min="16132" max="16132" width="10" style="102" customWidth="1"/>
    <col min="16133" max="16133" width="22.6640625" style="102" customWidth="1"/>
    <col min="16134" max="16137" width="0" style="102" hidden="1" customWidth="1"/>
    <col min="16138" max="16138" width="9.33203125" style="102"/>
    <col min="16139" max="16139" width="22.1640625" style="102" customWidth="1"/>
    <col min="16140" max="16140" width="9" style="102" customWidth="1"/>
    <col min="16141" max="16141" width="18.5" style="102" customWidth="1"/>
    <col min="16142" max="16142" width="27.83203125" style="102" customWidth="1"/>
    <col min="16143" max="16182" width="10.6640625" style="102" customWidth="1"/>
    <col min="16183" max="16184" width="9.33203125" style="102"/>
    <col min="16185" max="16207" width="10.6640625" style="102" customWidth="1"/>
    <col min="16208" max="16384" width="9.33203125" style="102"/>
  </cols>
  <sheetData>
    <row r="1" spans="1:28" ht="59.25" customHeight="1" thickBot="1" x14ac:dyDescent="0.3">
      <c r="A1" s="755" t="s">
        <v>330</v>
      </c>
      <c r="B1" s="755"/>
      <c r="C1" s="755"/>
      <c r="D1" s="755"/>
      <c r="E1" s="755"/>
      <c r="F1" s="756" t="s">
        <v>414</v>
      </c>
      <c r="G1" s="756"/>
      <c r="H1" s="756"/>
      <c r="I1" s="756"/>
      <c r="J1" s="756"/>
      <c r="K1" s="756"/>
      <c r="L1" s="756"/>
      <c r="M1" s="756"/>
      <c r="N1" s="756"/>
      <c r="O1" s="103"/>
      <c r="P1" s="103"/>
      <c r="Q1" s="103"/>
      <c r="R1" s="103"/>
      <c r="S1" s="103"/>
      <c r="T1" s="103"/>
      <c r="U1" s="103"/>
      <c r="V1" s="103"/>
      <c r="W1" s="103"/>
      <c r="X1" s="103"/>
      <c r="Y1" s="103"/>
      <c r="Z1" s="103"/>
      <c r="AA1" s="103"/>
      <c r="AB1" s="103"/>
    </row>
    <row r="2" spans="1:28" ht="16.5" customHeight="1" x14ac:dyDescent="0.25">
      <c r="A2" s="104"/>
      <c r="B2" s="104"/>
      <c r="C2" s="104"/>
      <c r="D2" s="104"/>
      <c r="E2" s="105"/>
      <c r="F2" s="106"/>
      <c r="G2" s="106"/>
      <c r="H2" s="106"/>
      <c r="I2" s="106"/>
      <c r="J2" s="106"/>
      <c r="K2" s="106"/>
      <c r="L2" s="106"/>
      <c r="M2" s="106"/>
      <c r="N2" s="106"/>
      <c r="O2" s="103"/>
      <c r="P2" s="103"/>
      <c r="Q2" s="103"/>
      <c r="R2" s="103"/>
      <c r="S2" s="103"/>
      <c r="T2" s="103"/>
      <c r="U2" s="103"/>
      <c r="V2" s="103"/>
      <c r="W2" s="103"/>
      <c r="X2" s="103"/>
      <c r="Y2" s="103"/>
      <c r="Z2" s="103"/>
      <c r="AA2" s="103"/>
      <c r="AB2" s="103"/>
    </row>
    <row r="3" spans="1:28" x14ac:dyDescent="0.25">
      <c r="A3" s="757" t="s">
        <v>415</v>
      </c>
      <c r="B3" s="757"/>
      <c r="C3" s="757"/>
      <c r="D3" s="757"/>
      <c r="E3" s="757"/>
      <c r="F3" s="757"/>
      <c r="G3" s="757"/>
      <c r="H3" s="757"/>
      <c r="I3" s="757"/>
      <c r="J3" s="757"/>
      <c r="K3" s="757"/>
      <c r="L3" s="757"/>
      <c r="M3" s="757"/>
      <c r="N3" s="757"/>
      <c r="O3" s="111"/>
      <c r="P3" s="111"/>
      <c r="Q3" s="111"/>
      <c r="R3" s="111"/>
      <c r="S3" s="111"/>
      <c r="T3" s="111"/>
      <c r="U3" s="111"/>
      <c r="V3" s="111"/>
      <c r="W3" s="111"/>
      <c r="X3" s="111"/>
      <c r="Y3" s="111"/>
      <c r="Z3" s="111"/>
      <c r="AA3" s="111"/>
      <c r="AB3" s="111"/>
    </row>
    <row r="4" spans="1:28" x14ac:dyDescent="0.25">
      <c r="A4" s="112"/>
      <c r="B4" s="112"/>
      <c r="C4" s="112"/>
      <c r="D4" s="112"/>
      <c r="E4" s="112"/>
      <c r="F4" s="112"/>
      <c r="G4" s="112"/>
      <c r="H4" s="112"/>
      <c r="I4" s="112"/>
      <c r="J4" s="112"/>
      <c r="K4" s="112"/>
      <c r="L4" s="112"/>
      <c r="M4" s="112"/>
      <c r="N4" s="112"/>
      <c r="O4" s="111"/>
      <c r="P4" s="111"/>
      <c r="Q4" s="111"/>
      <c r="R4" s="111"/>
      <c r="S4" s="111"/>
      <c r="T4" s="111"/>
      <c r="U4" s="111"/>
      <c r="V4" s="111"/>
      <c r="W4" s="111"/>
      <c r="X4" s="111"/>
      <c r="Y4" s="111"/>
      <c r="Z4" s="111"/>
      <c r="AA4" s="111"/>
      <c r="AB4" s="111"/>
    </row>
    <row r="5" spans="1:28" ht="16.5" thickBot="1" x14ac:dyDescent="0.3">
      <c r="A5" s="758" t="s">
        <v>333</v>
      </c>
      <c r="B5" s="758"/>
      <c r="C5" s="758"/>
      <c r="D5" s="107" t="s">
        <v>416</v>
      </c>
      <c r="E5" s="108"/>
      <c r="F5" s="755"/>
      <c r="G5" s="755"/>
      <c r="H5" s="755"/>
      <c r="I5" s="755"/>
      <c r="J5" s="755"/>
      <c r="K5" s="755"/>
      <c r="L5" s="755"/>
      <c r="M5" s="755"/>
      <c r="N5" s="755"/>
      <c r="O5" s="111"/>
      <c r="P5" s="111"/>
      <c r="Q5" s="111"/>
      <c r="R5" s="111"/>
      <c r="S5" s="111"/>
      <c r="T5" s="111"/>
      <c r="U5" s="111"/>
      <c r="V5" s="111"/>
      <c r="W5" s="111"/>
      <c r="X5" s="111"/>
      <c r="Y5" s="111"/>
      <c r="Z5" s="111"/>
      <c r="AA5" s="111"/>
      <c r="AB5" s="111"/>
    </row>
    <row r="6" spans="1:28" x14ac:dyDescent="0.25">
      <c r="O6" s="111"/>
      <c r="P6" s="111"/>
      <c r="Q6" s="111"/>
      <c r="R6" s="111"/>
      <c r="S6" s="111"/>
      <c r="T6" s="111"/>
      <c r="U6" s="111"/>
      <c r="V6" s="111"/>
      <c r="W6" s="111"/>
      <c r="X6" s="111"/>
      <c r="Y6" s="111"/>
      <c r="Z6" s="111"/>
      <c r="AA6" s="111"/>
      <c r="AB6" s="111"/>
    </row>
    <row r="7" spans="1:28" ht="63.75" customHeight="1" x14ac:dyDescent="0.25">
      <c r="A7" s="118" t="s">
        <v>336</v>
      </c>
      <c r="B7" s="749" t="s">
        <v>352</v>
      </c>
      <c r="C7" s="750"/>
      <c r="D7" s="750"/>
      <c r="E7" s="751"/>
      <c r="F7" s="752" t="s">
        <v>417</v>
      </c>
      <c r="G7" s="753"/>
      <c r="H7" s="752" t="s">
        <v>418</v>
      </c>
      <c r="I7" s="753"/>
      <c r="J7" s="754" t="s">
        <v>528</v>
      </c>
      <c r="K7" s="753"/>
      <c r="L7" s="754" t="s">
        <v>529</v>
      </c>
      <c r="M7" s="753"/>
      <c r="N7" s="208" t="s">
        <v>530</v>
      </c>
      <c r="O7" s="111"/>
      <c r="P7" s="111"/>
      <c r="Q7" s="111"/>
      <c r="R7" s="111"/>
      <c r="S7" s="111"/>
      <c r="T7" s="111"/>
      <c r="U7" s="111"/>
      <c r="V7" s="111"/>
      <c r="W7" s="111"/>
      <c r="X7" s="111"/>
      <c r="Y7" s="111"/>
      <c r="Z7" s="111"/>
      <c r="AA7" s="111"/>
      <c r="AB7" s="111"/>
    </row>
    <row r="8" spans="1:28" ht="14.25" hidden="1" customHeight="1" x14ac:dyDescent="0.25">
      <c r="A8" s="120">
        <v>1</v>
      </c>
      <c r="B8" s="749">
        <v>2</v>
      </c>
      <c r="C8" s="750"/>
      <c r="D8" s="750"/>
      <c r="E8" s="751"/>
      <c r="F8" s="752">
        <v>3</v>
      </c>
      <c r="G8" s="753"/>
      <c r="H8" s="752">
        <v>4</v>
      </c>
      <c r="I8" s="753"/>
      <c r="J8" s="752">
        <v>5</v>
      </c>
      <c r="K8" s="753"/>
      <c r="L8" s="752">
        <v>6</v>
      </c>
      <c r="M8" s="753"/>
      <c r="N8" s="119">
        <v>7</v>
      </c>
      <c r="O8" s="111"/>
      <c r="P8" s="111"/>
      <c r="Q8" s="111"/>
      <c r="R8" s="111"/>
      <c r="S8" s="111"/>
      <c r="T8" s="111"/>
      <c r="U8" s="111"/>
      <c r="V8" s="111"/>
      <c r="W8" s="111"/>
      <c r="X8" s="111"/>
      <c r="Y8" s="111"/>
      <c r="Z8" s="111"/>
      <c r="AA8" s="111"/>
      <c r="AB8" s="111"/>
    </row>
    <row r="9" spans="1:28" x14ac:dyDescent="0.25">
      <c r="A9" s="115">
        <v>1</v>
      </c>
      <c r="B9" s="759" t="s">
        <v>419</v>
      </c>
      <c r="C9" s="760"/>
      <c r="D9" s="760"/>
      <c r="E9" s="761"/>
      <c r="F9" s="762"/>
      <c r="G9" s="763"/>
      <c r="H9" s="762"/>
      <c r="I9" s="763"/>
      <c r="J9" s="764">
        <v>4700</v>
      </c>
      <c r="K9" s="765"/>
      <c r="L9" s="764">
        <f>H9*J9/100</f>
        <v>0</v>
      </c>
      <c r="M9" s="765"/>
      <c r="N9" s="121">
        <f>J9*L9/100</f>
        <v>0</v>
      </c>
      <c r="O9" s="111"/>
      <c r="P9" s="111"/>
      <c r="Q9" s="111"/>
      <c r="R9" s="111"/>
      <c r="S9" s="111"/>
      <c r="T9" s="111"/>
      <c r="U9" s="111"/>
      <c r="V9" s="111"/>
      <c r="W9" s="111"/>
      <c r="X9" s="111"/>
      <c r="Y9" s="111"/>
      <c r="Z9" s="111"/>
      <c r="AA9" s="111"/>
      <c r="AB9" s="111"/>
    </row>
    <row r="10" spans="1:28" ht="15.75" hidden="1" customHeight="1" x14ac:dyDescent="0.25">
      <c r="A10" s="115">
        <v>2</v>
      </c>
      <c r="B10" s="759" t="s">
        <v>420</v>
      </c>
      <c r="C10" s="760"/>
      <c r="D10" s="760"/>
      <c r="E10" s="761"/>
      <c r="F10" s="762"/>
      <c r="G10" s="763"/>
      <c r="H10" s="762"/>
      <c r="I10" s="763"/>
      <c r="J10" s="764"/>
      <c r="K10" s="765"/>
      <c r="L10" s="764">
        <f>H10*J10/100</f>
        <v>0</v>
      </c>
      <c r="M10" s="765"/>
      <c r="N10" s="121">
        <f>J10*L10/100</f>
        <v>0</v>
      </c>
      <c r="O10" s="111"/>
      <c r="P10" s="111"/>
      <c r="Q10" s="111"/>
      <c r="R10" s="111"/>
      <c r="S10" s="111"/>
      <c r="T10" s="111"/>
      <c r="U10" s="111"/>
      <c r="V10" s="111"/>
      <c r="W10" s="111"/>
      <c r="X10" s="111"/>
      <c r="Y10" s="111"/>
      <c r="Z10" s="111"/>
      <c r="AA10" s="111"/>
      <c r="AB10" s="111"/>
    </row>
    <row r="11" spans="1:28" ht="35.25" hidden="1" customHeight="1" x14ac:dyDescent="0.25">
      <c r="A11" s="115">
        <v>3</v>
      </c>
      <c r="B11" s="766" t="s">
        <v>421</v>
      </c>
      <c r="C11" s="767"/>
      <c r="D11" s="767"/>
      <c r="E11" s="768"/>
      <c r="F11" s="762"/>
      <c r="G11" s="763"/>
      <c r="H11" s="762"/>
      <c r="I11" s="763"/>
      <c r="J11" s="764"/>
      <c r="K11" s="765"/>
      <c r="L11" s="764">
        <f>H11*J11/100</f>
        <v>0</v>
      </c>
      <c r="M11" s="765"/>
      <c r="N11" s="121">
        <f>J11*L11/100</f>
        <v>0</v>
      </c>
      <c r="O11" s="111"/>
      <c r="P11" s="111"/>
      <c r="Q11" s="111"/>
      <c r="R11" s="111"/>
      <c r="S11" s="111"/>
      <c r="T11" s="111"/>
      <c r="U11" s="111"/>
      <c r="V11" s="111"/>
      <c r="W11" s="111"/>
      <c r="X11" s="111"/>
      <c r="Y11" s="111"/>
      <c r="Z11" s="111"/>
      <c r="AA11" s="111"/>
      <c r="AB11" s="111"/>
    </row>
    <row r="12" spans="1:28" ht="31.5" customHeight="1" x14ac:dyDescent="0.25">
      <c r="A12" s="115">
        <v>2</v>
      </c>
      <c r="B12" s="766" t="s">
        <v>485</v>
      </c>
      <c r="C12" s="767"/>
      <c r="D12" s="767"/>
      <c r="E12" s="768"/>
      <c r="F12" s="762"/>
      <c r="G12" s="763"/>
      <c r="H12" s="762"/>
      <c r="I12" s="763"/>
      <c r="J12" s="764">
        <v>0</v>
      </c>
      <c r="K12" s="765"/>
      <c r="L12" s="764">
        <f>H12*J12/100</f>
        <v>0</v>
      </c>
      <c r="M12" s="765"/>
      <c r="N12" s="121">
        <f>J12*L12/100</f>
        <v>0</v>
      </c>
      <c r="O12" s="111"/>
      <c r="P12" s="111"/>
      <c r="Q12" s="111"/>
      <c r="R12" s="111"/>
      <c r="S12" s="111"/>
      <c r="T12" s="111"/>
      <c r="U12" s="111"/>
      <c r="V12" s="111"/>
      <c r="W12" s="111"/>
      <c r="X12" s="111"/>
      <c r="Y12" s="111"/>
      <c r="Z12" s="111"/>
      <c r="AA12" s="111"/>
      <c r="AB12" s="111"/>
    </row>
    <row r="13" spans="1:28" hidden="1" x14ac:dyDescent="0.25">
      <c r="A13" s="115">
        <v>3</v>
      </c>
      <c r="B13" s="762" t="s">
        <v>422</v>
      </c>
      <c r="C13" s="769"/>
      <c r="D13" s="769"/>
      <c r="E13" s="763"/>
      <c r="F13" s="762"/>
      <c r="G13" s="763"/>
      <c r="H13" s="762"/>
      <c r="I13" s="763"/>
      <c r="J13" s="764">
        <v>0</v>
      </c>
      <c r="K13" s="765"/>
      <c r="L13" s="764"/>
      <c r="M13" s="765"/>
      <c r="N13" s="121"/>
      <c r="O13" s="111"/>
      <c r="P13" s="111"/>
      <c r="Q13" s="111"/>
      <c r="R13" s="111"/>
      <c r="S13" s="111"/>
      <c r="T13" s="111"/>
      <c r="U13" s="111"/>
      <c r="V13" s="111"/>
      <c r="W13" s="111"/>
      <c r="X13" s="111"/>
      <c r="Y13" s="111"/>
      <c r="Z13" s="111"/>
      <c r="AA13" s="111"/>
      <c r="AB13" s="111"/>
    </row>
    <row r="14" spans="1:28" s="117" customFormat="1" x14ac:dyDescent="0.25">
      <c r="A14" s="122"/>
      <c r="B14" s="770" t="s">
        <v>348</v>
      </c>
      <c r="C14" s="771"/>
      <c r="D14" s="771"/>
      <c r="E14" s="772"/>
      <c r="F14" s="773"/>
      <c r="G14" s="774"/>
      <c r="H14" s="773"/>
      <c r="I14" s="774"/>
      <c r="J14" s="775">
        <f>SUM(J9:K13)</f>
        <v>4700</v>
      </c>
      <c r="K14" s="776"/>
      <c r="L14" s="775">
        <f>SUM(L9:M13)</f>
        <v>0</v>
      </c>
      <c r="M14" s="776"/>
      <c r="N14" s="123">
        <f>SUM(N9:N13)</f>
        <v>0</v>
      </c>
      <c r="O14" s="124"/>
      <c r="P14" s="124"/>
      <c r="Q14" s="124"/>
      <c r="R14" s="124"/>
      <c r="S14" s="124"/>
      <c r="T14" s="124"/>
      <c r="U14" s="124"/>
      <c r="V14" s="124"/>
      <c r="W14" s="124"/>
      <c r="X14" s="124"/>
      <c r="Y14" s="124"/>
      <c r="Z14" s="124"/>
      <c r="AA14" s="124"/>
      <c r="AB14" s="124"/>
    </row>
    <row r="15" spans="1:28" x14ac:dyDescent="0.25">
      <c r="O15" s="111"/>
      <c r="P15" s="111"/>
      <c r="Q15" s="111"/>
      <c r="R15" s="111"/>
      <c r="S15" s="111"/>
      <c r="T15" s="111"/>
      <c r="U15" s="111"/>
      <c r="V15" s="111"/>
      <c r="W15" s="111"/>
      <c r="X15" s="111"/>
      <c r="Y15" s="111"/>
      <c r="Z15" s="111"/>
      <c r="AA15" s="111"/>
      <c r="AB15" s="111"/>
    </row>
  </sheetData>
  <mergeCells count="45">
    <mergeCell ref="B14:E14"/>
    <mergeCell ref="F14:G14"/>
    <mergeCell ref="H14:I14"/>
    <mergeCell ref="J14:K14"/>
    <mergeCell ref="L14:M14"/>
    <mergeCell ref="B12:E12"/>
    <mergeCell ref="F12:G12"/>
    <mergeCell ref="H12:I12"/>
    <mergeCell ref="J12:K12"/>
    <mergeCell ref="L12:M12"/>
    <mergeCell ref="B13:E13"/>
    <mergeCell ref="F13:G13"/>
    <mergeCell ref="H13:I13"/>
    <mergeCell ref="J13:K13"/>
    <mergeCell ref="L13:M13"/>
    <mergeCell ref="B10:E10"/>
    <mergeCell ref="F10:G10"/>
    <mergeCell ref="H10:I10"/>
    <mergeCell ref="J10:K10"/>
    <mergeCell ref="L10:M10"/>
    <mergeCell ref="B11:E11"/>
    <mergeCell ref="F11:G11"/>
    <mergeCell ref="H11:I11"/>
    <mergeCell ref="J11:K11"/>
    <mergeCell ref="L11:M11"/>
    <mergeCell ref="B8:E8"/>
    <mergeCell ref="F8:G8"/>
    <mergeCell ref="H8:I8"/>
    <mergeCell ref="J8:K8"/>
    <mergeCell ref="L8:M8"/>
    <mergeCell ref="B9:E9"/>
    <mergeCell ref="F9:G9"/>
    <mergeCell ref="H9:I9"/>
    <mergeCell ref="J9:K9"/>
    <mergeCell ref="L9:M9"/>
    <mergeCell ref="A1:E1"/>
    <mergeCell ref="F1:N1"/>
    <mergeCell ref="A3:N3"/>
    <mergeCell ref="A5:C5"/>
    <mergeCell ref="F5:N5"/>
    <mergeCell ref="B7:E7"/>
    <mergeCell ref="F7:G7"/>
    <mergeCell ref="H7:I7"/>
    <mergeCell ref="J7:K7"/>
    <mergeCell ref="L7:M7"/>
  </mergeCells>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AB31"/>
  <sheetViews>
    <sheetView view="pageBreakPreview" topLeftCell="A7" zoomScaleNormal="90" zoomScaleSheetLayoutView="100" workbookViewId="0">
      <selection activeCell="P18" sqref="P18"/>
    </sheetView>
  </sheetViews>
  <sheetFormatPr defaultRowHeight="15.75" x14ac:dyDescent="0.25"/>
  <cols>
    <col min="1" max="1" width="8" style="102" customWidth="1"/>
    <col min="2" max="2" width="9.33203125" style="102"/>
    <col min="3" max="3" width="7.6640625" style="102" customWidth="1"/>
    <col min="4" max="4" width="10.1640625" style="102" customWidth="1"/>
    <col min="5" max="5" width="19" style="102" customWidth="1"/>
    <col min="6" max="6" width="5.83203125" style="102" customWidth="1"/>
    <col min="7" max="7" width="2.6640625" style="102" customWidth="1"/>
    <col min="8" max="8" width="9.33203125" style="102"/>
    <col min="9" max="9" width="1.6640625" style="102" customWidth="1"/>
    <col min="10" max="10" width="18.83203125" style="102" customWidth="1"/>
    <col min="11" max="11" width="10" style="102" customWidth="1"/>
    <col min="12" max="12" width="9" style="102" customWidth="1"/>
    <col min="13" max="13" width="9.33203125" style="102" customWidth="1"/>
    <col min="14" max="14" width="16.6640625" style="102" customWidth="1"/>
    <col min="15" max="15" width="16.83203125" style="102" customWidth="1"/>
    <col min="16" max="16" width="15.33203125" style="102" customWidth="1"/>
    <col min="17" max="54" width="10.6640625" style="102" customWidth="1"/>
    <col min="55" max="56" width="9.33203125" style="102"/>
    <col min="57" max="79" width="10.6640625" style="102" customWidth="1"/>
    <col min="80" max="256" width="9.33203125" style="102"/>
    <col min="257" max="257" width="8" style="102" customWidth="1"/>
    <col min="258" max="258" width="9.33203125" style="102"/>
    <col min="259" max="259" width="7.6640625" style="102" customWidth="1"/>
    <col min="260" max="260" width="10.1640625" style="102" customWidth="1"/>
    <col min="261" max="261" width="19" style="102" customWidth="1"/>
    <col min="262" max="262" width="5.83203125" style="102" customWidth="1"/>
    <col min="263" max="263" width="2.6640625" style="102" customWidth="1"/>
    <col min="264" max="264" width="9.33203125" style="102"/>
    <col min="265" max="265" width="1.6640625" style="102" customWidth="1"/>
    <col min="266" max="266" width="18.83203125" style="102" customWidth="1"/>
    <col min="267" max="267" width="10" style="102" customWidth="1"/>
    <col min="268" max="268" width="9" style="102" customWidth="1"/>
    <col min="269" max="269" width="9.33203125" style="102" customWidth="1"/>
    <col min="270" max="270" width="12.5" style="102" customWidth="1"/>
    <col min="271" max="271" width="15.6640625" style="102" customWidth="1"/>
    <col min="272" max="272" width="0.1640625" style="102" customWidth="1"/>
    <col min="273" max="310" width="10.6640625" style="102" customWidth="1"/>
    <col min="311" max="312" width="9.33203125" style="102"/>
    <col min="313" max="335" width="10.6640625" style="102" customWidth="1"/>
    <col min="336" max="512" width="9.33203125" style="102"/>
    <col min="513" max="513" width="8" style="102" customWidth="1"/>
    <col min="514" max="514" width="9.33203125" style="102"/>
    <col min="515" max="515" width="7.6640625" style="102" customWidth="1"/>
    <col min="516" max="516" width="10.1640625" style="102" customWidth="1"/>
    <col min="517" max="517" width="19" style="102" customWidth="1"/>
    <col min="518" max="518" width="5.83203125" style="102" customWidth="1"/>
    <col min="519" max="519" width="2.6640625" style="102" customWidth="1"/>
    <col min="520" max="520" width="9.33203125" style="102"/>
    <col min="521" max="521" width="1.6640625" style="102" customWidth="1"/>
    <col min="522" max="522" width="18.83203125" style="102" customWidth="1"/>
    <col min="523" max="523" width="10" style="102" customWidth="1"/>
    <col min="524" max="524" width="9" style="102" customWidth="1"/>
    <col min="525" max="525" width="9.33203125" style="102" customWidth="1"/>
    <col min="526" max="526" width="12.5" style="102" customWidth="1"/>
    <col min="527" max="527" width="15.6640625" style="102" customWidth="1"/>
    <col min="528" max="528" width="0.1640625" style="102" customWidth="1"/>
    <col min="529" max="566" width="10.6640625" style="102" customWidth="1"/>
    <col min="567" max="568" width="9.33203125" style="102"/>
    <col min="569" max="591" width="10.6640625" style="102" customWidth="1"/>
    <col min="592" max="768" width="9.33203125" style="102"/>
    <col min="769" max="769" width="8" style="102" customWidth="1"/>
    <col min="770" max="770" width="9.33203125" style="102"/>
    <col min="771" max="771" width="7.6640625" style="102" customWidth="1"/>
    <col min="772" max="772" width="10.1640625" style="102" customWidth="1"/>
    <col min="773" max="773" width="19" style="102" customWidth="1"/>
    <col min="774" max="774" width="5.83203125" style="102" customWidth="1"/>
    <col min="775" max="775" width="2.6640625" style="102" customWidth="1"/>
    <col min="776" max="776" width="9.33203125" style="102"/>
    <col min="777" max="777" width="1.6640625" style="102" customWidth="1"/>
    <col min="778" max="778" width="18.83203125" style="102" customWidth="1"/>
    <col min="779" max="779" width="10" style="102" customWidth="1"/>
    <col min="780" max="780" width="9" style="102" customWidth="1"/>
    <col min="781" max="781" width="9.33203125" style="102" customWidth="1"/>
    <col min="782" max="782" width="12.5" style="102" customWidth="1"/>
    <col min="783" max="783" width="15.6640625" style="102" customWidth="1"/>
    <col min="784" max="784" width="0.1640625" style="102" customWidth="1"/>
    <col min="785" max="822" width="10.6640625" style="102" customWidth="1"/>
    <col min="823" max="824" width="9.33203125" style="102"/>
    <col min="825" max="847" width="10.6640625" style="102" customWidth="1"/>
    <col min="848" max="1024" width="9.33203125" style="102"/>
    <col min="1025" max="1025" width="8" style="102" customWidth="1"/>
    <col min="1026" max="1026" width="9.33203125" style="102"/>
    <col min="1027" max="1027" width="7.6640625" style="102" customWidth="1"/>
    <col min="1028" max="1028" width="10.1640625" style="102" customWidth="1"/>
    <col min="1029" max="1029" width="19" style="102" customWidth="1"/>
    <col min="1030" max="1030" width="5.83203125" style="102" customWidth="1"/>
    <col min="1031" max="1031" width="2.6640625" style="102" customWidth="1"/>
    <col min="1032" max="1032" width="9.33203125" style="102"/>
    <col min="1033" max="1033" width="1.6640625" style="102" customWidth="1"/>
    <col min="1034" max="1034" width="18.83203125" style="102" customWidth="1"/>
    <col min="1035" max="1035" width="10" style="102" customWidth="1"/>
    <col min="1036" max="1036" width="9" style="102" customWidth="1"/>
    <col min="1037" max="1037" width="9.33203125" style="102" customWidth="1"/>
    <col min="1038" max="1038" width="12.5" style="102" customWidth="1"/>
    <col min="1039" max="1039" width="15.6640625" style="102" customWidth="1"/>
    <col min="1040" max="1040" width="0.1640625" style="102" customWidth="1"/>
    <col min="1041" max="1078" width="10.6640625" style="102" customWidth="1"/>
    <col min="1079" max="1080" width="9.33203125" style="102"/>
    <col min="1081" max="1103" width="10.6640625" style="102" customWidth="1"/>
    <col min="1104" max="1280" width="9.33203125" style="102"/>
    <col min="1281" max="1281" width="8" style="102" customWidth="1"/>
    <col min="1282" max="1282" width="9.33203125" style="102"/>
    <col min="1283" max="1283" width="7.6640625" style="102" customWidth="1"/>
    <col min="1284" max="1284" width="10.1640625" style="102" customWidth="1"/>
    <col min="1285" max="1285" width="19" style="102" customWidth="1"/>
    <col min="1286" max="1286" width="5.83203125" style="102" customWidth="1"/>
    <col min="1287" max="1287" width="2.6640625" style="102" customWidth="1"/>
    <col min="1288" max="1288" width="9.33203125" style="102"/>
    <col min="1289" max="1289" width="1.6640625" style="102" customWidth="1"/>
    <col min="1290" max="1290" width="18.83203125" style="102" customWidth="1"/>
    <col min="1291" max="1291" width="10" style="102" customWidth="1"/>
    <col min="1292" max="1292" width="9" style="102" customWidth="1"/>
    <col min="1293" max="1293" width="9.33203125" style="102" customWidth="1"/>
    <col min="1294" max="1294" width="12.5" style="102" customWidth="1"/>
    <col min="1295" max="1295" width="15.6640625" style="102" customWidth="1"/>
    <col min="1296" max="1296" width="0.1640625" style="102" customWidth="1"/>
    <col min="1297" max="1334" width="10.6640625" style="102" customWidth="1"/>
    <col min="1335" max="1336" width="9.33203125" style="102"/>
    <col min="1337" max="1359" width="10.6640625" style="102" customWidth="1"/>
    <col min="1360" max="1536" width="9.33203125" style="102"/>
    <col min="1537" max="1537" width="8" style="102" customWidth="1"/>
    <col min="1538" max="1538" width="9.33203125" style="102"/>
    <col min="1539" max="1539" width="7.6640625" style="102" customWidth="1"/>
    <col min="1540" max="1540" width="10.1640625" style="102" customWidth="1"/>
    <col min="1541" max="1541" width="19" style="102" customWidth="1"/>
    <col min="1542" max="1542" width="5.83203125" style="102" customWidth="1"/>
    <col min="1543" max="1543" width="2.6640625" style="102" customWidth="1"/>
    <col min="1544" max="1544" width="9.33203125" style="102"/>
    <col min="1545" max="1545" width="1.6640625" style="102" customWidth="1"/>
    <col min="1546" max="1546" width="18.83203125" style="102" customWidth="1"/>
    <col min="1547" max="1547" width="10" style="102" customWidth="1"/>
    <col min="1548" max="1548" width="9" style="102" customWidth="1"/>
    <col min="1549" max="1549" width="9.33203125" style="102" customWidth="1"/>
    <col min="1550" max="1550" width="12.5" style="102" customWidth="1"/>
    <col min="1551" max="1551" width="15.6640625" style="102" customWidth="1"/>
    <col min="1552" max="1552" width="0.1640625" style="102" customWidth="1"/>
    <col min="1553" max="1590" width="10.6640625" style="102" customWidth="1"/>
    <col min="1591" max="1592" width="9.33203125" style="102"/>
    <col min="1593" max="1615" width="10.6640625" style="102" customWidth="1"/>
    <col min="1616" max="1792" width="9.33203125" style="102"/>
    <col min="1793" max="1793" width="8" style="102" customWidth="1"/>
    <col min="1794" max="1794" width="9.33203125" style="102"/>
    <col min="1795" max="1795" width="7.6640625" style="102" customWidth="1"/>
    <col min="1796" max="1796" width="10.1640625" style="102" customWidth="1"/>
    <col min="1797" max="1797" width="19" style="102" customWidth="1"/>
    <col min="1798" max="1798" width="5.83203125" style="102" customWidth="1"/>
    <col min="1799" max="1799" width="2.6640625" style="102" customWidth="1"/>
    <col min="1800" max="1800" width="9.33203125" style="102"/>
    <col min="1801" max="1801" width="1.6640625" style="102" customWidth="1"/>
    <col min="1802" max="1802" width="18.83203125" style="102" customWidth="1"/>
    <col min="1803" max="1803" width="10" style="102" customWidth="1"/>
    <col min="1804" max="1804" width="9" style="102" customWidth="1"/>
    <col min="1805" max="1805" width="9.33203125" style="102" customWidth="1"/>
    <col min="1806" max="1806" width="12.5" style="102" customWidth="1"/>
    <col min="1807" max="1807" width="15.6640625" style="102" customWidth="1"/>
    <col min="1808" max="1808" width="0.1640625" style="102" customWidth="1"/>
    <col min="1809" max="1846" width="10.6640625" style="102" customWidth="1"/>
    <col min="1847" max="1848" width="9.33203125" style="102"/>
    <col min="1849" max="1871" width="10.6640625" style="102" customWidth="1"/>
    <col min="1872" max="2048" width="9.33203125" style="102"/>
    <col min="2049" max="2049" width="8" style="102" customWidth="1"/>
    <col min="2050" max="2050" width="9.33203125" style="102"/>
    <col min="2051" max="2051" width="7.6640625" style="102" customWidth="1"/>
    <col min="2052" max="2052" width="10.1640625" style="102" customWidth="1"/>
    <col min="2053" max="2053" width="19" style="102" customWidth="1"/>
    <col min="2054" max="2054" width="5.83203125" style="102" customWidth="1"/>
    <col min="2055" max="2055" width="2.6640625" style="102" customWidth="1"/>
    <col min="2056" max="2056" width="9.33203125" style="102"/>
    <col min="2057" max="2057" width="1.6640625" style="102" customWidth="1"/>
    <col min="2058" max="2058" width="18.83203125" style="102" customWidth="1"/>
    <col min="2059" max="2059" width="10" style="102" customWidth="1"/>
    <col min="2060" max="2060" width="9" style="102" customWidth="1"/>
    <col min="2061" max="2061" width="9.33203125" style="102" customWidth="1"/>
    <col min="2062" max="2062" width="12.5" style="102" customWidth="1"/>
    <col min="2063" max="2063" width="15.6640625" style="102" customWidth="1"/>
    <col min="2064" max="2064" width="0.1640625" style="102" customWidth="1"/>
    <col min="2065" max="2102" width="10.6640625" style="102" customWidth="1"/>
    <col min="2103" max="2104" width="9.33203125" style="102"/>
    <col min="2105" max="2127" width="10.6640625" style="102" customWidth="1"/>
    <col min="2128" max="2304" width="9.33203125" style="102"/>
    <col min="2305" max="2305" width="8" style="102" customWidth="1"/>
    <col min="2306" max="2306" width="9.33203125" style="102"/>
    <col min="2307" max="2307" width="7.6640625" style="102" customWidth="1"/>
    <col min="2308" max="2308" width="10.1640625" style="102" customWidth="1"/>
    <col min="2309" max="2309" width="19" style="102" customWidth="1"/>
    <col min="2310" max="2310" width="5.83203125" style="102" customWidth="1"/>
    <col min="2311" max="2311" width="2.6640625" style="102" customWidth="1"/>
    <col min="2312" max="2312" width="9.33203125" style="102"/>
    <col min="2313" max="2313" width="1.6640625" style="102" customWidth="1"/>
    <col min="2314" max="2314" width="18.83203125" style="102" customWidth="1"/>
    <col min="2315" max="2315" width="10" style="102" customWidth="1"/>
    <col min="2316" max="2316" width="9" style="102" customWidth="1"/>
    <col min="2317" max="2317" width="9.33203125" style="102" customWidth="1"/>
    <col min="2318" max="2318" width="12.5" style="102" customWidth="1"/>
    <col min="2319" max="2319" width="15.6640625" style="102" customWidth="1"/>
    <col min="2320" max="2320" width="0.1640625" style="102" customWidth="1"/>
    <col min="2321" max="2358" width="10.6640625" style="102" customWidth="1"/>
    <col min="2359" max="2360" width="9.33203125" style="102"/>
    <col min="2361" max="2383" width="10.6640625" style="102" customWidth="1"/>
    <col min="2384" max="2560" width="9.33203125" style="102"/>
    <col min="2561" max="2561" width="8" style="102" customWidth="1"/>
    <col min="2562" max="2562" width="9.33203125" style="102"/>
    <col min="2563" max="2563" width="7.6640625" style="102" customWidth="1"/>
    <col min="2564" max="2564" width="10.1640625" style="102" customWidth="1"/>
    <col min="2565" max="2565" width="19" style="102" customWidth="1"/>
    <col min="2566" max="2566" width="5.83203125" style="102" customWidth="1"/>
    <col min="2567" max="2567" width="2.6640625" style="102" customWidth="1"/>
    <col min="2568" max="2568" width="9.33203125" style="102"/>
    <col min="2569" max="2569" width="1.6640625" style="102" customWidth="1"/>
    <col min="2570" max="2570" width="18.83203125" style="102" customWidth="1"/>
    <col min="2571" max="2571" width="10" style="102" customWidth="1"/>
    <col min="2572" max="2572" width="9" style="102" customWidth="1"/>
    <col min="2573" max="2573" width="9.33203125" style="102" customWidth="1"/>
    <col min="2574" max="2574" width="12.5" style="102" customWidth="1"/>
    <col min="2575" max="2575" width="15.6640625" style="102" customWidth="1"/>
    <col min="2576" max="2576" width="0.1640625" style="102" customWidth="1"/>
    <col min="2577" max="2614" width="10.6640625" style="102" customWidth="1"/>
    <col min="2615" max="2616" width="9.33203125" style="102"/>
    <col min="2617" max="2639" width="10.6640625" style="102" customWidth="1"/>
    <col min="2640" max="2816" width="9.33203125" style="102"/>
    <col min="2817" max="2817" width="8" style="102" customWidth="1"/>
    <col min="2818" max="2818" width="9.33203125" style="102"/>
    <col min="2819" max="2819" width="7.6640625" style="102" customWidth="1"/>
    <col min="2820" max="2820" width="10.1640625" style="102" customWidth="1"/>
    <col min="2821" max="2821" width="19" style="102" customWidth="1"/>
    <col min="2822" max="2822" width="5.83203125" style="102" customWidth="1"/>
    <col min="2823" max="2823" width="2.6640625" style="102" customWidth="1"/>
    <col min="2824" max="2824" width="9.33203125" style="102"/>
    <col min="2825" max="2825" width="1.6640625" style="102" customWidth="1"/>
    <col min="2826" max="2826" width="18.83203125" style="102" customWidth="1"/>
    <col min="2827" max="2827" width="10" style="102" customWidth="1"/>
    <col min="2828" max="2828" width="9" style="102" customWidth="1"/>
    <col min="2829" max="2829" width="9.33203125" style="102" customWidth="1"/>
    <col min="2830" max="2830" width="12.5" style="102" customWidth="1"/>
    <col min="2831" max="2831" width="15.6640625" style="102" customWidth="1"/>
    <col min="2832" max="2832" width="0.1640625" style="102" customWidth="1"/>
    <col min="2833" max="2870" width="10.6640625" style="102" customWidth="1"/>
    <col min="2871" max="2872" width="9.33203125" style="102"/>
    <col min="2873" max="2895" width="10.6640625" style="102" customWidth="1"/>
    <col min="2896" max="3072" width="9.33203125" style="102"/>
    <col min="3073" max="3073" width="8" style="102" customWidth="1"/>
    <col min="3074" max="3074" width="9.33203125" style="102"/>
    <col min="3075" max="3075" width="7.6640625" style="102" customWidth="1"/>
    <col min="3076" max="3076" width="10.1640625" style="102" customWidth="1"/>
    <col min="3077" max="3077" width="19" style="102" customWidth="1"/>
    <col min="3078" max="3078" width="5.83203125" style="102" customWidth="1"/>
    <col min="3079" max="3079" width="2.6640625" style="102" customWidth="1"/>
    <col min="3080" max="3080" width="9.33203125" style="102"/>
    <col min="3081" max="3081" width="1.6640625" style="102" customWidth="1"/>
    <col min="3082" max="3082" width="18.83203125" style="102" customWidth="1"/>
    <col min="3083" max="3083" width="10" style="102" customWidth="1"/>
    <col min="3084" max="3084" width="9" style="102" customWidth="1"/>
    <col min="3085" max="3085" width="9.33203125" style="102" customWidth="1"/>
    <col min="3086" max="3086" width="12.5" style="102" customWidth="1"/>
    <col min="3087" max="3087" width="15.6640625" style="102" customWidth="1"/>
    <col min="3088" max="3088" width="0.1640625" style="102" customWidth="1"/>
    <col min="3089" max="3126" width="10.6640625" style="102" customWidth="1"/>
    <col min="3127" max="3128" width="9.33203125" style="102"/>
    <col min="3129" max="3151" width="10.6640625" style="102" customWidth="1"/>
    <col min="3152" max="3328" width="9.33203125" style="102"/>
    <col min="3329" max="3329" width="8" style="102" customWidth="1"/>
    <col min="3330" max="3330" width="9.33203125" style="102"/>
    <col min="3331" max="3331" width="7.6640625" style="102" customWidth="1"/>
    <col min="3332" max="3332" width="10.1640625" style="102" customWidth="1"/>
    <col min="3333" max="3333" width="19" style="102" customWidth="1"/>
    <col min="3334" max="3334" width="5.83203125" style="102" customWidth="1"/>
    <col min="3335" max="3335" width="2.6640625" style="102" customWidth="1"/>
    <col min="3336" max="3336" width="9.33203125" style="102"/>
    <col min="3337" max="3337" width="1.6640625" style="102" customWidth="1"/>
    <col min="3338" max="3338" width="18.83203125" style="102" customWidth="1"/>
    <col min="3339" max="3339" width="10" style="102" customWidth="1"/>
    <col min="3340" max="3340" width="9" style="102" customWidth="1"/>
    <col min="3341" max="3341" width="9.33203125" style="102" customWidth="1"/>
    <col min="3342" max="3342" width="12.5" style="102" customWidth="1"/>
    <col min="3343" max="3343" width="15.6640625" style="102" customWidth="1"/>
    <col min="3344" max="3344" width="0.1640625" style="102" customWidth="1"/>
    <col min="3345" max="3382" width="10.6640625" style="102" customWidth="1"/>
    <col min="3383" max="3384" width="9.33203125" style="102"/>
    <col min="3385" max="3407" width="10.6640625" style="102" customWidth="1"/>
    <col min="3408" max="3584" width="9.33203125" style="102"/>
    <col min="3585" max="3585" width="8" style="102" customWidth="1"/>
    <col min="3586" max="3586" width="9.33203125" style="102"/>
    <col min="3587" max="3587" width="7.6640625" style="102" customWidth="1"/>
    <col min="3588" max="3588" width="10.1640625" style="102" customWidth="1"/>
    <col min="3589" max="3589" width="19" style="102" customWidth="1"/>
    <col min="3590" max="3590" width="5.83203125" style="102" customWidth="1"/>
    <col min="3591" max="3591" width="2.6640625" style="102" customWidth="1"/>
    <col min="3592" max="3592" width="9.33203125" style="102"/>
    <col min="3593" max="3593" width="1.6640625" style="102" customWidth="1"/>
    <col min="3594" max="3594" width="18.83203125" style="102" customWidth="1"/>
    <col min="3595" max="3595" width="10" style="102" customWidth="1"/>
    <col min="3596" max="3596" width="9" style="102" customWidth="1"/>
    <col min="3597" max="3597" width="9.33203125" style="102" customWidth="1"/>
    <col min="3598" max="3598" width="12.5" style="102" customWidth="1"/>
    <col min="3599" max="3599" width="15.6640625" style="102" customWidth="1"/>
    <col min="3600" max="3600" width="0.1640625" style="102" customWidth="1"/>
    <col min="3601" max="3638" width="10.6640625" style="102" customWidth="1"/>
    <col min="3639" max="3640" width="9.33203125" style="102"/>
    <col min="3641" max="3663" width="10.6640625" style="102" customWidth="1"/>
    <col min="3664" max="3840" width="9.33203125" style="102"/>
    <col min="3841" max="3841" width="8" style="102" customWidth="1"/>
    <col min="3842" max="3842" width="9.33203125" style="102"/>
    <col min="3843" max="3843" width="7.6640625" style="102" customWidth="1"/>
    <col min="3844" max="3844" width="10.1640625" style="102" customWidth="1"/>
    <col min="3845" max="3845" width="19" style="102" customWidth="1"/>
    <col min="3846" max="3846" width="5.83203125" style="102" customWidth="1"/>
    <col min="3847" max="3847" width="2.6640625" style="102" customWidth="1"/>
    <col min="3848" max="3848" width="9.33203125" style="102"/>
    <col min="3849" max="3849" width="1.6640625" style="102" customWidth="1"/>
    <col min="3850" max="3850" width="18.83203125" style="102" customWidth="1"/>
    <col min="3851" max="3851" width="10" style="102" customWidth="1"/>
    <col min="3852" max="3852" width="9" style="102" customWidth="1"/>
    <col min="3853" max="3853" width="9.33203125" style="102" customWidth="1"/>
    <col min="3854" max="3854" width="12.5" style="102" customWidth="1"/>
    <col min="3855" max="3855" width="15.6640625" style="102" customWidth="1"/>
    <col min="3856" max="3856" width="0.1640625" style="102" customWidth="1"/>
    <col min="3857" max="3894" width="10.6640625" style="102" customWidth="1"/>
    <col min="3895" max="3896" width="9.33203125" style="102"/>
    <col min="3897" max="3919" width="10.6640625" style="102" customWidth="1"/>
    <col min="3920" max="4096" width="9.33203125" style="102"/>
    <col min="4097" max="4097" width="8" style="102" customWidth="1"/>
    <col min="4098" max="4098" width="9.33203125" style="102"/>
    <col min="4099" max="4099" width="7.6640625" style="102" customWidth="1"/>
    <col min="4100" max="4100" width="10.1640625" style="102" customWidth="1"/>
    <col min="4101" max="4101" width="19" style="102" customWidth="1"/>
    <col min="4102" max="4102" width="5.83203125" style="102" customWidth="1"/>
    <col min="4103" max="4103" width="2.6640625" style="102" customWidth="1"/>
    <col min="4104" max="4104" width="9.33203125" style="102"/>
    <col min="4105" max="4105" width="1.6640625" style="102" customWidth="1"/>
    <col min="4106" max="4106" width="18.83203125" style="102" customWidth="1"/>
    <col min="4107" max="4107" width="10" style="102" customWidth="1"/>
    <col min="4108" max="4108" width="9" style="102" customWidth="1"/>
    <col min="4109" max="4109" width="9.33203125" style="102" customWidth="1"/>
    <col min="4110" max="4110" width="12.5" style="102" customWidth="1"/>
    <col min="4111" max="4111" width="15.6640625" style="102" customWidth="1"/>
    <col min="4112" max="4112" width="0.1640625" style="102" customWidth="1"/>
    <col min="4113" max="4150" width="10.6640625" style="102" customWidth="1"/>
    <col min="4151" max="4152" width="9.33203125" style="102"/>
    <col min="4153" max="4175" width="10.6640625" style="102" customWidth="1"/>
    <col min="4176" max="4352" width="9.33203125" style="102"/>
    <col min="4353" max="4353" width="8" style="102" customWidth="1"/>
    <col min="4354" max="4354" width="9.33203125" style="102"/>
    <col min="4355" max="4355" width="7.6640625" style="102" customWidth="1"/>
    <col min="4356" max="4356" width="10.1640625" style="102" customWidth="1"/>
    <col min="4357" max="4357" width="19" style="102" customWidth="1"/>
    <col min="4358" max="4358" width="5.83203125" style="102" customWidth="1"/>
    <col min="4359" max="4359" width="2.6640625" style="102" customWidth="1"/>
    <col min="4360" max="4360" width="9.33203125" style="102"/>
    <col min="4361" max="4361" width="1.6640625" style="102" customWidth="1"/>
    <col min="4362" max="4362" width="18.83203125" style="102" customWidth="1"/>
    <col min="4363" max="4363" width="10" style="102" customWidth="1"/>
    <col min="4364" max="4364" width="9" style="102" customWidth="1"/>
    <col min="4365" max="4365" width="9.33203125" style="102" customWidth="1"/>
    <col min="4366" max="4366" width="12.5" style="102" customWidth="1"/>
    <col min="4367" max="4367" width="15.6640625" style="102" customWidth="1"/>
    <col min="4368" max="4368" width="0.1640625" style="102" customWidth="1"/>
    <col min="4369" max="4406" width="10.6640625" style="102" customWidth="1"/>
    <col min="4407" max="4408" width="9.33203125" style="102"/>
    <col min="4409" max="4431" width="10.6640625" style="102" customWidth="1"/>
    <col min="4432" max="4608" width="9.33203125" style="102"/>
    <col min="4609" max="4609" width="8" style="102" customWidth="1"/>
    <col min="4610" max="4610" width="9.33203125" style="102"/>
    <col min="4611" max="4611" width="7.6640625" style="102" customWidth="1"/>
    <col min="4612" max="4612" width="10.1640625" style="102" customWidth="1"/>
    <col min="4613" max="4613" width="19" style="102" customWidth="1"/>
    <col min="4614" max="4614" width="5.83203125" style="102" customWidth="1"/>
    <col min="4615" max="4615" width="2.6640625" style="102" customWidth="1"/>
    <col min="4616" max="4616" width="9.33203125" style="102"/>
    <col min="4617" max="4617" width="1.6640625" style="102" customWidth="1"/>
    <col min="4618" max="4618" width="18.83203125" style="102" customWidth="1"/>
    <col min="4619" max="4619" width="10" style="102" customWidth="1"/>
    <col min="4620" max="4620" width="9" style="102" customWidth="1"/>
    <col min="4621" max="4621" width="9.33203125" style="102" customWidth="1"/>
    <col min="4622" max="4622" width="12.5" style="102" customWidth="1"/>
    <col min="4623" max="4623" width="15.6640625" style="102" customWidth="1"/>
    <col min="4624" max="4624" width="0.1640625" style="102" customWidth="1"/>
    <col min="4625" max="4662" width="10.6640625" style="102" customWidth="1"/>
    <col min="4663" max="4664" width="9.33203125" style="102"/>
    <col min="4665" max="4687" width="10.6640625" style="102" customWidth="1"/>
    <col min="4688" max="4864" width="9.33203125" style="102"/>
    <col min="4865" max="4865" width="8" style="102" customWidth="1"/>
    <col min="4866" max="4866" width="9.33203125" style="102"/>
    <col min="4867" max="4867" width="7.6640625" style="102" customWidth="1"/>
    <col min="4868" max="4868" width="10.1640625" style="102" customWidth="1"/>
    <col min="4869" max="4869" width="19" style="102" customWidth="1"/>
    <col min="4870" max="4870" width="5.83203125" style="102" customWidth="1"/>
    <col min="4871" max="4871" width="2.6640625" style="102" customWidth="1"/>
    <col min="4872" max="4872" width="9.33203125" style="102"/>
    <col min="4873" max="4873" width="1.6640625" style="102" customWidth="1"/>
    <col min="4874" max="4874" width="18.83203125" style="102" customWidth="1"/>
    <col min="4875" max="4875" width="10" style="102" customWidth="1"/>
    <col min="4876" max="4876" width="9" style="102" customWidth="1"/>
    <col min="4877" max="4877" width="9.33203125" style="102" customWidth="1"/>
    <col min="4878" max="4878" width="12.5" style="102" customWidth="1"/>
    <col min="4879" max="4879" width="15.6640625" style="102" customWidth="1"/>
    <col min="4880" max="4880" width="0.1640625" style="102" customWidth="1"/>
    <col min="4881" max="4918" width="10.6640625" style="102" customWidth="1"/>
    <col min="4919" max="4920" width="9.33203125" style="102"/>
    <col min="4921" max="4943" width="10.6640625" style="102" customWidth="1"/>
    <col min="4944" max="5120" width="9.33203125" style="102"/>
    <col min="5121" max="5121" width="8" style="102" customWidth="1"/>
    <col min="5122" max="5122" width="9.33203125" style="102"/>
    <col min="5123" max="5123" width="7.6640625" style="102" customWidth="1"/>
    <col min="5124" max="5124" width="10.1640625" style="102" customWidth="1"/>
    <col min="5125" max="5125" width="19" style="102" customWidth="1"/>
    <col min="5126" max="5126" width="5.83203125" style="102" customWidth="1"/>
    <col min="5127" max="5127" width="2.6640625" style="102" customWidth="1"/>
    <col min="5128" max="5128" width="9.33203125" style="102"/>
    <col min="5129" max="5129" width="1.6640625" style="102" customWidth="1"/>
    <col min="5130" max="5130" width="18.83203125" style="102" customWidth="1"/>
    <col min="5131" max="5131" width="10" style="102" customWidth="1"/>
    <col min="5132" max="5132" width="9" style="102" customWidth="1"/>
    <col min="5133" max="5133" width="9.33203125" style="102" customWidth="1"/>
    <col min="5134" max="5134" width="12.5" style="102" customWidth="1"/>
    <col min="5135" max="5135" width="15.6640625" style="102" customWidth="1"/>
    <col min="5136" max="5136" width="0.1640625" style="102" customWidth="1"/>
    <col min="5137" max="5174" width="10.6640625" style="102" customWidth="1"/>
    <col min="5175" max="5176" width="9.33203125" style="102"/>
    <col min="5177" max="5199" width="10.6640625" style="102" customWidth="1"/>
    <col min="5200" max="5376" width="9.33203125" style="102"/>
    <col min="5377" max="5377" width="8" style="102" customWidth="1"/>
    <col min="5378" max="5378" width="9.33203125" style="102"/>
    <col min="5379" max="5379" width="7.6640625" style="102" customWidth="1"/>
    <col min="5380" max="5380" width="10.1640625" style="102" customWidth="1"/>
    <col min="5381" max="5381" width="19" style="102" customWidth="1"/>
    <col min="5382" max="5382" width="5.83203125" style="102" customWidth="1"/>
    <col min="5383" max="5383" width="2.6640625" style="102" customWidth="1"/>
    <col min="5384" max="5384" width="9.33203125" style="102"/>
    <col min="5385" max="5385" width="1.6640625" style="102" customWidth="1"/>
    <col min="5386" max="5386" width="18.83203125" style="102" customWidth="1"/>
    <col min="5387" max="5387" width="10" style="102" customWidth="1"/>
    <col min="5388" max="5388" width="9" style="102" customWidth="1"/>
    <col min="5389" max="5389" width="9.33203125" style="102" customWidth="1"/>
    <col min="5390" max="5390" width="12.5" style="102" customWidth="1"/>
    <col min="5391" max="5391" width="15.6640625" style="102" customWidth="1"/>
    <col min="5392" max="5392" width="0.1640625" style="102" customWidth="1"/>
    <col min="5393" max="5430" width="10.6640625" style="102" customWidth="1"/>
    <col min="5431" max="5432" width="9.33203125" style="102"/>
    <col min="5433" max="5455" width="10.6640625" style="102" customWidth="1"/>
    <col min="5456" max="5632" width="9.33203125" style="102"/>
    <col min="5633" max="5633" width="8" style="102" customWidth="1"/>
    <col min="5634" max="5634" width="9.33203125" style="102"/>
    <col min="5635" max="5635" width="7.6640625" style="102" customWidth="1"/>
    <col min="5636" max="5636" width="10.1640625" style="102" customWidth="1"/>
    <col min="5637" max="5637" width="19" style="102" customWidth="1"/>
    <col min="5638" max="5638" width="5.83203125" style="102" customWidth="1"/>
    <col min="5639" max="5639" width="2.6640625" style="102" customWidth="1"/>
    <col min="5640" max="5640" width="9.33203125" style="102"/>
    <col min="5641" max="5641" width="1.6640625" style="102" customWidth="1"/>
    <col min="5642" max="5642" width="18.83203125" style="102" customWidth="1"/>
    <col min="5643" max="5643" width="10" style="102" customWidth="1"/>
    <col min="5644" max="5644" width="9" style="102" customWidth="1"/>
    <col min="5645" max="5645" width="9.33203125" style="102" customWidth="1"/>
    <col min="5646" max="5646" width="12.5" style="102" customWidth="1"/>
    <col min="5647" max="5647" width="15.6640625" style="102" customWidth="1"/>
    <col min="5648" max="5648" width="0.1640625" style="102" customWidth="1"/>
    <col min="5649" max="5686" width="10.6640625" style="102" customWidth="1"/>
    <col min="5687" max="5688" width="9.33203125" style="102"/>
    <col min="5689" max="5711" width="10.6640625" style="102" customWidth="1"/>
    <col min="5712" max="5888" width="9.33203125" style="102"/>
    <col min="5889" max="5889" width="8" style="102" customWidth="1"/>
    <col min="5890" max="5890" width="9.33203125" style="102"/>
    <col min="5891" max="5891" width="7.6640625" style="102" customWidth="1"/>
    <col min="5892" max="5892" width="10.1640625" style="102" customWidth="1"/>
    <col min="5893" max="5893" width="19" style="102" customWidth="1"/>
    <col min="5894" max="5894" width="5.83203125" style="102" customWidth="1"/>
    <col min="5895" max="5895" width="2.6640625" style="102" customWidth="1"/>
    <col min="5896" max="5896" width="9.33203125" style="102"/>
    <col min="5897" max="5897" width="1.6640625" style="102" customWidth="1"/>
    <col min="5898" max="5898" width="18.83203125" style="102" customWidth="1"/>
    <col min="5899" max="5899" width="10" style="102" customWidth="1"/>
    <col min="5900" max="5900" width="9" style="102" customWidth="1"/>
    <col min="5901" max="5901" width="9.33203125" style="102" customWidth="1"/>
    <col min="5902" max="5902" width="12.5" style="102" customWidth="1"/>
    <col min="5903" max="5903" width="15.6640625" style="102" customWidth="1"/>
    <col min="5904" max="5904" width="0.1640625" style="102" customWidth="1"/>
    <col min="5905" max="5942" width="10.6640625" style="102" customWidth="1"/>
    <col min="5943" max="5944" width="9.33203125" style="102"/>
    <col min="5945" max="5967" width="10.6640625" style="102" customWidth="1"/>
    <col min="5968" max="6144" width="9.33203125" style="102"/>
    <col min="6145" max="6145" width="8" style="102" customWidth="1"/>
    <col min="6146" max="6146" width="9.33203125" style="102"/>
    <col min="6147" max="6147" width="7.6640625" style="102" customWidth="1"/>
    <col min="6148" max="6148" width="10.1640625" style="102" customWidth="1"/>
    <col min="6149" max="6149" width="19" style="102" customWidth="1"/>
    <col min="6150" max="6150" width="5.83203125" style="102" customWidth="1"/>
    <col min="6151" max="6151" width="2.6640625" style="102" customWidth="1"/>
    <col min="6152" max="6152" width="9.33203125" style="102"/>
    <col min="6153" max="6153" width="1.6640625" style="102" customWidth="1"/>
    <col min="6154" max="6154" width="18.83203125" style="102" customWidth="1"/>
    <col min="6155" max="6155" width="10" style="102" customWidth="1"/>
    <col min="6156" max="6156" width="9" style="102" customWidth="1"/>
    <col min="6157" max="6157" width="9.33203125" style="102" customWidth="1"/>
    <col min="6158" max="6158" width="12.5" style="102" customWidth="1"/>
    <col min="6159" max="6159" width="15.6640625" style="102" customWidth="1"/>
    <col min="6160" max="6160" width="0.1640625" style="102" customWidth="1"/>
    <col min="6161" max="6198" width="10.6640625" style="102" customWidth="1"/>
    <col min="6199" max="6200" width="9.33203125" style="102"/>
    <col min="6201" max="6223" width="10.6640625" style="102" customWidth="1"/>
    <col min="6224" max="6400" width="9.33203125" style="102"/>
    <col min="6401" max="6401" width="8" style="102" customWidth="1"/>
    <col min="6402" max="6402" width="9.33203125" style="102"/>
    <col min="6403" max="6403" width="7.6640625" style="102" customWidth="1"/>
    <col min="6404" max="6404" width="10.1640625" style="102" customWidth="1"/>
    <col min="6405" max="6405" width="19" style="102" customWidth="1"/>
    <col min="6406" max="6406" width="5.83203125" style="102" customWidth="1"/>
    <col min="6407" max="6407" width="2.6640625" style="102" customWidth="1"/>
    <col min="6408" max="6408" width="9.33203125" style="102"/>
    <col min="6409" max="6409" width="1.6640625" style="102" customWidth="1"/>
    <col min="6410" max="6410" width="18.83203125" style="102" customWidth="1"/>
    <col min="6411" max="6411" width="10" style="102" customWidth="1"/>
    <col min="6412" max="6412" width="9" style="102" customWidth="1"/>
    <col min="6413" max="6413" width="9.33203125" style="102" customWidth="1"/>
    <col min="6414" max="6414" width="12.5" style="102" customWidth="1"/>
    <col min="6415" max="6415" width="15.6640625" style="102" customWidth="1"/>
    <col min="6416" max="6416" width="0.1640625" style="102" customWidth="1"/>
    <col min="6417" max="6454" width="10.6640625" style="102" customWidth="1"/>
    <col min="6455" max="6456" width="9.33203125" style="102"/>
    <col min="6457" max="6479" width="10.6640625" style="102" customWidth="1"/>
    <col min="6480" max="6656" width="9.33203125" style="102"/>
    <col min="6657" max="6657" width="8" style="102" customWidth="1"/>
    <col min="6658" max="6658" width="9.33203125" style="102"/>
    <col min="6659" max="6659" width="7.6640625" style="102" customWidth="1"/>
    <col min="6660" max="6660" width="10.1640625" style="102" customWidth="1"/>
    <col min="6661" max="6661" width="19" style="102" customWidth="1"/>
    <col min="6662" max="6662" width="5.83203125" style="102" customWidth="1"/>
    <col min="6663" max="6663" width="2.6640625" style="102" customWidth="1"/>
    <col min="6664" max="6664" width="9.33203125" style="102"/>
    <col min="6665" max="6665" width="1.6640625" style="102" customWidth="1"/>
    <col min="6666" max="6666" width="18.83203125" style="102" customWidth="1"/>
    <col min="6667" max="6667" width="10" style="102" customWidth="1"/>
    <col min="6668" max="6668" width="9" style="102" customWidth="1"/>
    <col min="6669" max="6669" width="9.33203125" style="102" customWidth="1"/>
    <col min="6670" max="6670" width="12.5" style="102" customWidth="1"/>
    <col min="6671" max="6671" width="15.6640625" style="102" customWidth="1"/>
    <col min="6672" max="6672" width="0.1640625" style="102" customWidth="1"/>
    <col min="6673" max="6710" width="10.6640625" style="102" customWidth="1"/>
    <col min="6711" max="6712" width="9.33203125" style="102"/>
    <col min="6713" max="6735" width="10.6640625" style="102" customWidth="1"/>
    <col min="6736" max="6912" width="9.33203125" style="102"/>
    <col min="6913" max="6913" width="8" style="102" customWidth="1"/>
    <col min="6914" max="6914" width="9.33203125" style="102"/>
    <col min="6915" max="6915" width="7.6640625" style="102" customWidth="1"/>
    <col min="6916" max="6916" width="10.1640625" style="102" customWidth="1"/>
    <col min="6917" max="6917" width="19" style="102" customWidth="1"/>
    <col min="6918" max="6918" width="5.83203125" style="102" customWidth="1"/>
    <col min="6919" max="6919" width="2.6640625" style="102" customWidth="1"/>
    <col min="6920" max="6920" width="9.33203125" style="102"/>
    <col min="6921" max="6921" width="1.6640625" style="102" customWidth="1"/>
    <col min="6922" max="6922" width="18.83203125" style="102" customWidth="1"/>
    <col min="6923" max="6923" width="10" style="102" customWidth="1"/>
    <col min="6924" max="6924" width="9" style="102" customWidth="1"/>
    <col min="6925" max="6925" width="9.33203125" style="102" customWidth="1"/>
    <col min="6926" max="6926" width="12.5" style="102" customWidth="1"/>
    <col min="6927" max="6927" width="15.6640625" style="102" customWidth="1"/>
    <col min="6928" max="6928" width="0.1640625" style="102" customWidth="1"/>
    <col min="6929" max="6966" width="10.6640625" style="102" customWidth="1"/>
    <col min="6967" max="6968" width="9.33203125" style="102"/>
    <col min="6969" max="6991" width="10.6640625" style="102" customWidth="1"/>
    <col min="6992" max="7168" width="9.33203125" style="102"/>
    <col min="7169" max="7169" width="8" style="102" customWidth="1"/>
    <col min="7170" max="7170" width="9.33203125" style="102"/>
    <col min="7171" max="7171" width="7.6640625" style="102" customWidth="1"/>
    <col min="7172" max="7172" width="10.1640625" style="102" customWidth="1"/>
    <col min="7173" max="7173" width="19" style="102" customWidth="1"/>
    <col min="7174" max="7174" width="5.83203125" style="102" customWidth="1"/>
    <col min="7175" max="7175" width="2.6640625" style="102" customWidth="1"/>
    <col min="7176" max="7176" width="9.33203125" style="102"/>
    <col min="7177" max="7177" width="1.6640625" style="102" customWidth="1"/>
    <col min="7178" max="7178" width="18.83203125" style="102" customWidth="1"/>
    <col min="7179" max="7179" width="10" style="102" customWidth="1"/>
    <col min="7180" max="7180" width="9" style="102" customWidth="1"/>
    <col min="7181" max="7181" width="9.33203125" style="102" customWidth="1"/>
    <col min="7182" max="7182" width="12.5" style="102" customWidth="1"/>
    <col min="7183" max="7183" width="15.6640625" style="102" customWidth="1"/>
    <col min="7184" max="7184" width="0.1640625" style="102" customWidth="1"/>
    <col min="7185" max="7222" width="10.6640625" style="102" customWidth="1"/>
    <col min="7223" max="7224" width="9.33203125" style="102"/>
    <col min="7225" max="7247" width="10.6640625" style="102" customWidth="1"/>
    <col min="7248" max="7424" width="9.33203125" style="102"/>
    <col min="7425" max="7425" width="8" style="102" customWidth="1"/>
    <col min="7426" max="7426" width="9.33203125" style="102"/>
    <col min="7427" max="7427" width="7.6640625" style="102" customWidth="1"/>
    <col min="7428" max="7428" width="10.1640625" style="102" customWidth="1"/>
    <col min="7429" max="7429" width="19" style="102" customWidth="1"/>
    <col min="7430" max="7430" width="5.83203125" style="102" customWidth="1"/>
    <col min="7431" max="7431" width="2.6640625" style="102" customWidth="1"/>
    <col min="7432" max="7432" width="9.33203125" style="102"/>
    <col min="7433" max="7433" width="1.6640625" style="102" customWidth="1"/>
    <col min="7434" max="7434" width="18.83203125" style="102" customWidth="1"/>
    <col min="7435" max="7435" width="10" style="102" customWidth="1"/>
    <col min="7436" max="7436" width="9" style="102" customWidth="1"/>
    <col min="7437" max="7437" width="9.33203125" style="102" customWidth="1"/>
    <col min="7438" max="7438" width="12.5" style="102" customWidth="1"/>
    <col min="7439" max="7439" width="15.6640625" style="102" customWidth="1"/>
    <col min="7440" max="7440" width="0.1640625" style="102" customWidth="1"/>
    <col min="7441" max="7478" width="10.6640625" style="102" customWidth="1"/>
    <col min="7479" max="7480" width="9.33203125" style="102"/>
    <col min="7481" max="7503" width="10.6640625" style="102" customWidth="1"/>
    <col min="7504" max="7680" width="9.33203125" style="102"/>
    <col min="7681" max="7681" width="8" style="102" customWidth="1"/>
    <col min="7682" max="7682" width="9.33203125" style="102"/>
    <col min="7683" max="7683" width="7.6640625" style="102" customWidth="1"/>
    <col min="7684" max="7684" width="10.1640625" style="102" customWidth="1"/>
    <col min="7685" max="7685" width="19" style="102" customWidth="1"/>
    <col min="7686" max="7686" width="5.83203125" style="102" customWidth="1"/>
    <col min="7687" max="7687" width="2.6640625" style="102" customWidth="1"/>
    <col min="7688" max="7688" width="9.33203125" style="102"/>
    <col min="7689" max="7689" width="1.6640625" style="102" customWidth="1"/>
    <col min="7690" max="7690" width="18.83203125" style="102" customWidth="1"/>
    <col min="7691" max="7691" width="10" style="102" customWidth="1"/>
    <col min="7692" max="7692" width="9" style="102" customWidth="1"/>
    <col min="7693" max="7693" width="9.33203125" style="102" customWidth="1"/>
    <col min="7694" max="7694" width="12.5" style="102" customWidth="1"/>
    <col min="7695" max="7695" width="15.6640625" style="102" customWidth="1"/>
    <col min="7696" max="7696" width="0.1640625" style="102" customWidth="1"/>
    <col min="7697" max="7734" width="10.6640625" style="102" customWidth="1"/>
    <col min="7735" max="7736" width="9.33203125" style="102"/>
    <col min="7737" max="7759" width="10.6640625" style="102" customWidth="1"/>
    <col min="7760" max="7936" width="9.33203125" style="102"/>
    <col min="7937" max="7937" width="8" style="102" customWidth="1"/>
    <col min="7938" max="7938" width="9.33203125" style="102"/>
    <col min="7939" max="7939" width="7.6640625" style="102" customWidth="1"/>
    <col min="7940" max="7940" width="10.1640625" style="102" customWidth="1"/>
    <col min="7941" max="7941" width="19" style="102" customWidth="1"/>
    <col min="7942" max="7942" width="5.83203125" style="102" customWidth="1"/>
    <col min="7943" max="7943" width="2.6640625" style="102" customWidth="1"/>
    <col min="7944" max="7944" width="9.33203125" style="102"/>
    <col min="7945" max="7945" width="1.6640625" style="102" customWidth="1"/>
    <col min="7946" max="7946" width="18.83203125" style="102" customWidth="1"/>
    <col min="7947" max="7947" width="10" style="102" customWidth="1"/>
    <col min="7948" max="7948" width="9" style="102" customWidth="1"/>
    <col min="7949" max="7949" width="9.33203125" style="102" customWidth="1"/>
    <col min="7950" max="7950" width="12.5" style="102" customWidth="1"/>
    <col min="7951" max="7951" width="15.6640625" style="102" customWidth="1"/>
    <col min="7952" max="7952" width="0.1640625" style="102" customWidth="1"/>
    <col min="7953" max="7990" width="10.6640625" style="102" customWidth="1"/>
    <col min="7991" max="7992" width="9.33203125" style="102"/>
    <col min="7993" max="8015" width="10.6640625" style="102" customWidth="1"/>
    <col min="8016" max="8192" width="9.33203125" style="102"/>
    <col min="8193" max="8193" width="8" style="102" customWidth="1"/>
    <col min="8194" max="8194" width="9.33203125" style="102"/>
    <col min="8195" max="8195" width="7.6640625" style="102" customWidth="1"/>
    <col min="8196" max="8196" width="10.1640625" style="102" customWidth="1"/>
    <col min="8197" max="8197" width="19" style="102" customWidth="1"/>
    <col min="8198" max="8198" width="5.83203125" style="102" customWidth="1"/>
    <col min="8199" max="8199" width="2.6640625" style="102" customWidth="1"/>
    <col min="8200" max="8200" width="9.33203125" style="102"/>
    <col min="8201" max="8201" width="1.6640625" style="102" customWidth="1"/>
    <col min="8202" max="8202" width="18.83203125" style="102" customWidth="1"/>
    <col min="8203" max="8203" width="10" style="102" customWidth="1"/>
    <col min="8204" max="8204" width="9" style="102" customWidth="1"/>
    <col min="8205" max="8205" width="9.33203125" style="102" customWidth="1"/>
    <col min="8206" max="8206" width="12.5" style="102" customWidth="1"/>
    <col min="8207" max="8207" width="15.6640625" style="102" customWidth="1"/>
    <col min="8208" max="8208" width="0.1640625" style="102" customWidth="1"/>
    <col min="8209" max="8246" width="10.6640625" style="102" customWidth="1"/>
    <col min="8247" max="8248" width="9.33203125" style="102"/>
    <col min="8249" max="8271" width="10.6640625" style="102" customWidth="1"/>
    <col min="8272" max="8448" width="9.33203125" style="102"/>
    <col min="8449" max="8449" width="8" style="102" customWidth="1"/>
    <col min="8450" max="8450" width="9.33203125" style="102"/>
    <col min="8451" max="8451" width="7.6640625" style="102" customWidth="1"/>
    <col min="8452" max="8452" width="10.1640625" style="102" customWidth="1"/>
    <col min="8453" max="8453" width="19" style="102" customWidth="1"/>
    <col min="8454" max="8454" width="5.83203125" style="102" customWidth="1"/>
    <col min="8455" max="8455" width="2.6640625" style="102" customWidth="1"/>
    <col min="8456" max="8456" width="9.33203125" style="102"/>
    <col min="8457" max="8457" width="1.6640625" style="102" customWidth="1"/>
    <col min="8458" max="8458" width="18.83203125" style="102" customWidth="1"/>
    <col min="8459" max="8459" width="10" style="102" customWidth="1"/>
    <col min="8460" max="8460" width="9" style="102" customWidth="1"/>
    <col min="8461" max="8461" width="9.33203125" style="102" customWidth="1"/>
    <col min="8462" max="8462" width="12.5" style="102" customWidth="1"/>
    <col min="8463" max="8463" width="15.6640625" style="102" customWidth="1"/>
    <col min="8464" max="8464" width="0.1640625" style="102" customWidth="1"/>
    <col min="8465" max="8502" width="10.6640625" style="102" customWidth="1"/>
    <col min="8503" max="8504" width="9.33203125" style="102"/>
    <col min="8505" max="8527" width="10.6640625" style="102" customWidth="1"/>
    <col min="8528" max="8704" width="9.33203125" style="102"/>
    <col min="8705" max="8705" width="8" style="102" customWidth="1"/>
    <col min="8706" max="8706" width="9.33203125" style="102"/>
    <col min="8707" max="8707" width="7.6640625" style="102" customWidth="1"/>
    <col min="8708" max="8708" width="10.1640625" style="102" customWidth="1"/>
    <col min="8709" max="8709" width="19" style="102" customWidth="1"/>
    <col min="8710" max="8710" width="5.83203125" style="102" customWidth="1"/>
    <col min="8711" max="8711" width="2.6640625" style="102" customWidth="1"/>
    <col min="8712" max="8712" width="9.33203125" style="102"/>
    <col min="8713" max="8713" width="1.6640625" style="102" customWidth="1"/>
    <col min="8714" max="8714" width="18.83203125" style="102" customWidth="1"/>
    <col min="8715" max="8715" width="10" style="102" customWidth="1"/>
    <col min="8716" max="8716" width="9" style="102" customWidth="1"/>
    <col min="8717" max="8717" width="9.33203125" style="102" customWidth="1"/>
    <col min="8718" max="8718" width="12.5" style="102" customWidth="1"/>
    <col min="8719" max="8719" width="15.6640625" style="102" customWidth="1"/>
    <col min="8720" max="8720" width="0.1640625" style="102" customWidth="1"/>
    <col min="8721" max="8758" width="10.6640625" style="102" customWidth="1"/>
    <col min="8759" max="8760" width="9.33203125" style="102"/>
    <col min="8761" max="8783" width="10.6640625" style="102" customWidth="1"/>
    <col min="8784" max="8960" width="9.33203125" style="102"/>
    <col min="8961" max="8961" width="8" style="102" customWidth="1"/>
    <col min="8962" max="8962" width="9.33203125" style="102"/>
    <col min="8963" max="8963" width="7.6640625" style="102" customWidth="1"/>
    <col min="8964" max="8964" width="10.1640625" style="102" customWidth="1"/>
    <col min="8965" max="8965" width="19" style="102" customWidth="1"/>
    <col min="8966" max="8966" width="5.83203125" style="102" customWidth="1"/>
    <col min="8967" max="8967" width="2.6640625" style="102" customWidth="1"/>
    <col min="8968" max="8968" width="9.33203125" style="102"/>
    <col min="8969" max="8969" width="1.6640625" style="102" customWidth="1"/>
    <col min="8970" max="8970" width="18.83203125" style="102" customWidth="1"/>
    <col min="8971" max="8971" width="10" style="102" customWidth="1"/>
    <col min="8972" max="8972" width="9" style="102" customWidth="1"/>
    <col min="8973" max="8973" width="9.33203125" style="102" customWidth="1"/>
    <col min="8974" max="8974" width="12.5" style="102" customWidth="1"/>
    <col min="8975" max="8975" width="15.6640625" style="102" customWidth="1"/>
    <col min="8976" max="8976" width="0.1640625" style="102" customWidth="1"/>
    <col min="8977" max="9014" width="10.6640625" style="102" customWidth="1"/>
    <col min="9015" max="9016" width="9.33203125" style="102"/>
    <col min="9017" max="9039" width="10.6640625" style="102" customWidth="1"/>
    <col min="9040" max="9216" width="9.33203125" style="102"/>
    <col min="9217" max="9217" width="8" style="102" customWidth="1"/>
    <col min="9218" max="9218" width="9.33203125" style="102"/>
    <col min="9219" max="9219" width="7.6640625" style="102" customWidth="1"/>
    <col min="9220" max="9220" width="10.1640625" style="102" customWidth="1"/>
    <col min="9221" max="9221" width="19" style="102" customWidth="1"/>
    <col min="9222" max="9222" width="5.83203125" style="102" customWidth="1"/>
    <col min="9223" max="9223" width="2.6640625" style="102" customWidth="1"/>
    <col min="9224" max="9224" width="9.33203125" style="102"/>
    <col min="9225" max="9225" width="1.6640625" style="102" customWidth="1"/>
    <col min="9226" max="9226" width="18.83203125" style="102" customWidth="1"/>
    <col min="9227" max="9227" width="10" style="102" customWidth="1"/>
    <col min="9228" max="9228" width="9" style="102" customWidth="1"/>
    <col min="9229" max="9229" width="9.33203125" style="102" customWidth="1"/>
    <col min="9230" max="9230" width="12.5" style="102" customWidth="1"/>
    <col min="9231" max="9231" width="15.6640625" style="102" customWidth="1"/>
    <col min="9232" max="9232" width="0.1640625" style="102" customWidth="1"/>
    <col min="9233" max="9270" width="10.6640625" style="102" customWidth="1"/>
    <col min="9271" max="9272" width="9.33203125" style="102"/>
    <col min="9273" max="9295" width="10.6640625" style="102" customWidth="1"/>
    <col min="9296" max="9472" width="9.33203125" style="102"/>
    <col min="9473" max="9473" width="8" style="102" customWidth="1"/>
    <col min="9474" max="9474" width="9.33203125" style="102"/>
    <col min="9475" max="9475" width="7.6640625" style="102" customWidth="1"/>
    <col min="9476" max="9476" width="10.1640625" style="102" customWidth="1"/>
    <col min="9477" max="9477" width="19" style="102" customWidth="1"/>
    <col min="9478" max="9478" width="5.83203125" style="102" customWidth="1"/>
    <col min="9479" max="9479" width="2.6640625" style="102" customWidth="1"/>
    <col min="9480" max="9480" width="9.33203125" style="102"/>
    <col min="9481" max="9481" width="1.6640625" style="102" customWidth="1"/>
    <col min="9482" max="9482" width="18.83203125" style="102" customWidth="1"/>
    <col min="9483" max="9483" width="10" style="102" customWidth="1"/>
    <col min="9484" max="9484" width="9" style="102" customWidth="1"/>
    <col min="9485" max="9485" width="9.33203125" style="102" customWidth="1"/>
    <col min="9486" max="9486" width="12.5" style="102" customWidth="1"/>
    <col min="9487" max="9487" width="15.6640625" style="102" customWidth="1"/>
    <col min="9488" max="9488" width="0.1640625" style="102" customWidth="1"/>
    <col min="9489" max="9526" width="10.6640625" style="102" customWidth="1"/>
    <col min="9527" max="9528" width="9.33203125" style="102"/>
    <col min="9529" max="9551" width="10.6640625" style="102" customWidth="1"/>
    <col min="9552" max="9728" width="9.33203125" style="102"/>
    <col min="9729" max="9729" width="8" style="102" customWidth="1"/>
    <col min="9730" max="9730" width="9.33203125" style="102"/>
    <col min="9731" max="9731" width="7.6640625" style="102" customWidth="1"/>
    <col min="9732" max="9732" width="10.1640625" style="102" customWidth="1"/>
    <col min="9733" max="9733" width="19" style="102" customWidth="1"/>
    <col min="9734" max="9734" width="5.83203125" style="102" customWidth="1"/>
    <col min="9735" max="9735" width="2.6640625" style="102" customWidth="1"/>
    <col min="9736" max="9736" width="9.33203125" style="102"/>
    <col min="9737" max="9737" width="1.6640625" style="102" customWidth="1"/>
    <col min="9738" max="9738" width="18.83203125" style="102" customWidth="1"/>
    <col min="9739" max="9739" width="10" style="102" customWidth="1"/>
    <col min="9740" max="9740" width="9" style="102" customWidth="1"/>
    <col min="9741" max="9741" width="9.33203125" style="102" customWidth="1"/>
    <col min="9742" max="9742" width="12.5" style="102" customWidth="1"/>
    <col min="9743" max="9743" width="15.6640625" style="102" customWidth="1"/>
    <col min="9744" max="9744" width="0.1640625" style="102" customWidth="1"/>
    <col min="9745" max="9782" width="10.6640625" style="102" customWidth="1"/>
    <col min="9783" max="9784" width="9.33203125" style="102"/>
    <col min="9785" max="9807" width="10.6640625" style="102" customWidth="1"/>
    <col min="9808" max="9984" width="9.33203125" style="102"/>
    <col min="9985" max="9985" width="8" style="102" customWidth="1"/>
    <col min="9986" max="9986" width="9.33203125" style="102"/>
    <col min="9987" max="9987" width="7.6640625" style="102" customWidth="1"/>
    <col min="9988" max="9988" width="10.1640625" style="102" customWidth="1"/>
    <col min="9989" max="9989" width="19" style="102" customWidth="1"/>
    <col min="9990" max="9990" width="5.83203125" style="102" customWidth="1"/>
    <col min="9991" max="9991" width="2.6640625" style="102" customWidth="1"/>
    <col min="9992" max="9992" width="9.33203125" style="102"/>
    <col min="9993" max="9993" width="1.6640625" style="102" customWidth="1"/>
    <col min="9994" max="9994" width="18.83203125" style="102" customWidth="1"/>
    <col min="9995" max="9995" width="10" style="102" customWidth="1"/>
    <col min="9996" max="9996" width="9" style="102" customWidth="1"/>
    <col min="9997" max="9997" width="9.33203125" style="102" customWidth="1"/>
    <col min="9998" max="9998" width="12.5" style="102" customWidth="1"/>
    <col min="9999" max="9999" width="15.6640625" style="102" customWidth="1"/>
    <col min="10000" max="10000" width="0.1640625" style="102" customWidth="1"/>
    <col min="10001" max="10038" width="10.6640625" style="102" customWidth="1"/>
    <col min="10039" max="10040" width="9.33203125" style="102"/>
    <col min="10041" max="10063" width="10.6640625" style="102" customWidth="1"/>
    <col min="10064" max="10240" width="9.33203125" style="102"/>
    <col min="10241" max="10241" width="8" style="102" customWidth="1"/>
    <col min="10242" max="10242" width="9.33203125" style="102"/>
    <col min="10243" max="10243" width="7.6640625" style="102" customWidth="1"/>
    <col min="10244" max="10244" width="10.1640625" style="102" customWidth="1"/>
    <col min="10245" max="10245" width="19" style="102" customWidth="1"/>
    <col min="10246" max="10246" width="5.83203125" style="102" customWidth="1"/>
    <col min="10247" max="10247" width="2.6640625" style="102" customWidth="1"/>
    <col min="10248" max="10248" width="9.33203125" style="102"/>
    <col min="10249" max="10249" width="1.6640625" style="102" customWidth="1"/>
    <col min="10250" max="10250" width="18.83203125" style="102" customWidth="1"/>
    <col min="10251" max="10251" width="10" style="102" customWidth="1"/>
    <col min="10252" max="10252" width="9" style="102" customWidth="1"/>
    <col min="10253" max="10253" width="9.33203125" style="102" customWidth="1"/>
    <col min="10254" max="10254" width="12.5" style="102" customWidth="1"/>
    <col min="10255" max="10255" width="15.6640625" style="102" customWidth="1"/>
    <col min="10256" max="10256" width="0.1640625" style="102" customWidth="1"/>
    <col min="10257" max="10294" width="10.6640625" style="102" customWidth="1"/>
    <col min="10295" max="10296" width="9.33203125" style="102"/>
    <col min="10297" max="10319" width="10.6640625" style="102" customWidth="1"/>
    <col min="10320" max="10496" width="9.33203125" style="102"/>
    <col min="10497" max="10497" width="8" style="102" customWidth="1"/>
    <col min="10498" max="10498" width="9.33203125" style="102"/>
    <col min="10499" max="10499" width="7.6640625" style="102" customWidth="1"/>
    <col min="10500" max="10500" width="10.1640625" style="102" customWidth="1"/>
    <col min="10501" max="10501" width="19" style="102" customWidth="1"/>
    <col min="10502" max="10502" width="5.83203125" style="102" customWidth="1"/>
    <col min="10503" max="10503" width="2.6640625" style="102" customWidth="1"/>
    <col min="10504" max="10504" width="9.33203125" style="102"/>
    <col min="10505" max="10505" width="1.6640625" style="102" customWidth="1"/>
    <col min="10506" max="10506" width="18.83203125" style="102" customWidth="1"/>
    <col min="10507" max="10507" width="10" style="102" customWidth="1"/>
    <col min="10508" max="10508" width="9" style="102" customWidth="1"/>
    <col min="10509" max="10509" width="9.33203125" style="102" customWidth="1"/>
    <col min="10510" max="10510" width="12.5" style="102" customWidth="1"/>
    <col min="10511" max="10511" width="15.6640625" style="102" customWidth="1"/>
    <col min="10512" max="10512" width="0.1640625" style="102" customWidth="1"/>
    <col min="10513" max="10550" width="10.6640625" style="102" customWidth="1"/>
    <col min="10551" max="10552" width="9.33203125" style="102"/>
    <col min="10553" max="10575" width="10.6640625" style="102" customWidth="1"/>
    <col min="10576" max="10752" width="9.33203125" style="102"/>
    <col min="10753" max="10753" width="8" style="102" customWidth="1"/>
    <col min="10754" max="10754" width="9.33203125" style="102"/>
    <col min="10755" max="10755" width="7.6640625" style="102" customWidth="1"/>
    <col min="10756" max="10756" width="10.1640625" style="102" customWidth="1"/>
    <col min="10757" max="10757" width="19" style="102" customWidth="1"/>
    <col min="10758" max="10758" width="5.83203125" style="102" customWidth="1"/>
    <col min="10759" max="10759" width="2.6640625" style="102" customWidth="1"/>
    <col min="10760" max="10760" width="9.33203125" style="102"/>
    <col min="10761" max="10761" width="1.6640625" style="102" customWidth="1"/>
    <col min="10762" max="10762" width="18.83203125" style="102" customWidth="1"/>
    <col min="10763" max="10763" width="10" style="102" customWidth="1"/>
    <col min="10764" max="10764" width="9" style="102" customWidth="1"/>
    <col min="10765" max="10765" width="9.33203125" style="102" customWidth="1"/>
    <col min="10766" max="10766" width="12.5" style="102" customWidth="1"/>
    <col min="10767" max="10767" width="15.6640625" style="102" customWidth="1"/>
    <col min="10768" max="10768" width="0.1640625" style="102" customWidth="1"/>
    <col min="10769" max="10806" width="10.6640625" style="102" customWidth="1"/>
    <col min="10807" max="10808" width="9.33203125" style="102"/>
    <col min="10809" max="10831" width="10.6640625" style="102" customWidth="1"/>
    <col min="10832" max="11008" width="9.33203125" style="102"/>
    <col min="11009" max="11009" width="8" style="102" customWidth="1"/>
    <col min="11010" max="11010" width="9.33203125" style="102"/>
    <col min="11011" max="11011" width="7.6640625" style="102" customWidth="1"/>
    <col min="11012" max="11012" width="10.1640625" style="102" customWidth="1"/>
    <col min="11013" max="11013" width="19" style="102" customWidth="1"/>
    <col min="11014" max="11014" width="5.83203125" style="102" customWidth="1"/>
    <col min="11015" max="11015" width="2.6640625" style="102" customWidth="1"/>
    <col min="11016" max="11016" width="9.33203125" style="102"/>
    <col min="11017" max="11017" width="1.6640625" style="102" customWidth="1"/>
    <col min="11018" max="11018" width="18.83203125" style="102" customWidth="1"/>
    <col min="11019" max="11019" width="10" style="102" customWidth="1"/>
    <col min="11020" max="11020" width="9" style="102" customWidth="1"/>
    <col min="11021" max="11021" width="9.33203125" style="102" customWidth="1"/>
    <col min="11022" max="11022" width="12.5" style="102" customWidth="1"/>
    <col min="11023" max="11023" width="15.6640625" style="102" customWidth="1"/>
    <col min="11024" max="11024" width="0.1640625" style="102" customWidth="1"/>
    <col min="11025" max="11062" width="10.6640625" style="102" customWidth="1"/>
    <col min="11063" max="11064" width="9.33203125" style="102"/>
    <col min="11065" max="11087" width="10.6640625" style="102" customWidth="1"/>
    <col min="11088" max="11264" width="9.33203125" style="102"/>
    <col min="11265" max="11265" width="8" style="102" customWidth="1"/>
    <col min="11266" max="11266" width="9.33203125" style="102"/>
    <col min="11267" max="11267" width="7.6640625" style="102" customWidth="1"/>
    <col min="11268" max="11268" width="10.1640625" style="102" customWidth="1"/>
    <col min="11269" max="11269" width="19" style="102" customWidth="1"/>
    <col min="11270" max="11270" width="5.83203125" style="102" customWidth="1"/>
    <col min="11271" max="11271" width="2.6640625" style="102" customWidth="1"/>
    <col min="11272" max="11272" width="9.33203125" style="102"/>
    <col min="11273" max="11273" width="1.6640625" style="102" customWidth="1"/>
    <col min="11274" max="11274" width="18.83203125" style="102" customWidth="1"/>
    <col min="11275" max="11275" width="10" style="102" customWidth="1"/>
    <col min="11276" max="11276" width="9" style="102" customWidth="1"/>
    <col min="11277" max="11277" width="9.33203125" style="102" customWidth="1"/>
    <col min="11278" max="11278" width="12.5" style="102" customWidth="1"/>
    <col min="11279" max="11279" width="15.6640625" style="102" customWidth="1"/>
    <col min="11280" max="11280" width="0.1640625" style="102" customWidth="1"/>
    <col min="11281" max="11318" width="10.6640625" style="102" customWidth="1"/>
    <col min="11319" max="11320" width="9.33203125" style="102"/>
    <col min="11321" max="11343" width="10.6640625" style="102" customWidth="1"/>
    <col min="11344" max="11520" width="9.33203125" style="102"/>
    <col min="11521" max="11521" width="8" style="102" customWidth="1"/>
    <col min="11522" max="11522" width="9.33203125" style="102"/>
    <col min="11523" max="11523" width="7.6640625" style="102" customWidth="1"/>
    <col min="11524" max="11524" width="10.1640625" style="102" customWidth="1"/>
    <col min="11525" max="11525" width="19" style="102" customWidth="1"/>
    <col min="11526" max="11526" width="5.83203125" style="102" customWidth="1"/>
    <col min="11527" max="11527" width="2.6640625" style="102" customWidth="1"/>
    <col min="11528" max="11528" width="9.33203125" style="102"/>
    <col min="11529" max="11529" width="1.6640625" style="102" customWidth="1"/>
    <col min="11530" max="11530" width="18.83203125" style="102" customWidth="1"/>
    <col min="11531" max="11531" width="10" style="102" customWidth="1"/>
    <col min="11532" max="11532" width="9" style="102" customWidth="1"/>
    <col min="11533" max="11533" width="9.33203125" style="102" customWidth="1"/>
    <col min="11534" max="11534" width="12.5" style="102" customWidth="1"/>
    <col min="11535" max="11535" width="15.6640625" style="102" customWidth="1"/>
    <col min="11536" max="11536" width="0.1640625" style="102" customWidth="1"/>
    <col min="11537" max="11574" width="10.6640625" style="102" customWidth="1"/>
    <col min="11575" max="11576" width="9.33203125" style="102"/>
    <col min="11577" max="11599" width="10.6640625" style="102" customWidth="1"/>
    <col min="11600" max="11776" width="9.33203125" style="102"/>
    <col min="11777" max="11777" width="8" style="102" customWidth="1"/>
    <col min="11778" max="11778" width="9.33203125" style="102"/>
    <col min="11779" max="11779" width="7.6640625" style="102" customWidth="1"/>
    <col min="11780" max="11780" width="10.1640625" style="102" customWidth="1"/>
    <col min="11781" max="11781" width="19" style="102" customWidth="1"/>
    <col min="11782" max="11782" width="5.83203125" style="102" customWidth="1"/>
    <col min="11783" max="11783" width="2.6640625" style="102" customWidth="1"/>
    <col min="11784" max="11784" width="9.33203125" style="102"/>
    <col min="11785" max="11785" width="1.6640625" style="102" customWidth="1"/>
    <col min="11786" max="11786" width="18.83203125" style="102" customWidth="1"/>
    <col min="11787" max="11787" width="10" style="102" customWidth="1"/>
    <col min="11788" max="11788" width="9" style="102" customWidth="1"/>
    <col min="11789" max="11789" width="9.33203125" style="102" customWidth="1"/>
    <col min="11790" max="11790" width="12.5" style="102" customWidth="1"/>
    <col min="11791" max="11791" width="15.6640625" style="102" customWidth="1"/>
    <col min="11792" max="11792" width="0.1640625" style="102" customWidth="1"/>
    <col min="11793" max="11830" width="10.6640625" style="102" customWidth="1"/>
    <col min="11831" max="11832" width="9.33203125" style="102"/>
    <col min="11833" max="11855" width="10.6640625" style="102" customWidth="1"/>
    <col min="11856" max="12032" width="9.33203125" style="102"/>
    <col min="12033" max="12033" width="8" style="102" customWidth="1"/>
    <col min="12034" max="12034" width="9.33203125" style="102"/>
    <col min="12035" max="12035" width="7.6640625" style="102" customWidth="1"/>
    <col min="12036" max="12036" width="10.1640625" style="102" customWidth="1"/>
    <col min="12037" max="12037" width="19" style="102" customWidth="1"/>
    <col min="12038" max="12038" width="5.83203125" style="102" customWidth="1"/>
    <col min="12039" max="12039" width="2.6640625" style="102" customWidth="1"/>
    <col min="12040" max="12040" width="9.33203125" style="102"/>
    <col min="12041" max="12041" width="1.6640625" style="102" customWidth="1"/>
    <col min="12042" max="12042" width="18.83203125" style="102" customWidth="1"/>
    <col min="12043" max="12043" width="10" style="102" customWidth="1"/>
    <col min="12044" max="12044" width="9" style="102" customWidth="1"/>
    <col min="12045" max="12045" width="9.33203125" style="102" customWidth="1"/>
    <col min="12046" max="12046" width="12.5" style="102" customWidth="1"/>
    <col min="12047" max="12047" width="15.6640625" style="102" customWidth="1"/>
    <col min="12048" max="12048" width="0.1640625" style="102" customWidth="1"/>
    <col min="12049" max="12086" width="10.6640625" style="102" customWidth="1"/>
    <col min="12087" max="12088" width="9.33203125" style="102"/>
    <col min="12089" max="12111" width="10.6640625" style="102" customWidth="1"/>
    <col min="12112" max="12288" width="9.33203125" style="102"/>
    <col min="12289" max="12289" width="8" style="102" customWidth="1"/>
    <col min="12290" max="12290" width="9.33203125" style="102"/>
    <col min="12291" max="12291" width="7.6640625" style="102" customWidth="1"/>
    <col min="12292" max="12292" width="10.1640625" style="102" customWidth="1"/>
    <col min="12293" max="12293" width="19" style="102" customWidth="1"/>
    <col min="12294" max="12294" width="5.83203125" style="102" customWidth="1"/>
    <col min="12295" max="12295" width="2.6640625" style="102" customWidth="1"/>
    <col min="12296" max="12296" width="9.33203125" style="102"/>
    <col min="12297" max="12297" width="1.6640625" style="102" customWidth="1"/>
    <col min="12298" max="12298" width="18.83203125" style="102" customWidth="1"/>
    <col min="12299" max="12299" width="10" style="102" customWidth="1"/>
    <col min="12300" max="12300" width="9" style="102" customWidth="1"/>
    <col min="12301" max="12301" width="9.33203125" style="102" customWidth="1"/>
    <col min="12302" max="12302" width="12.5" style="102" customWidth="1"/>
    <col min="12303" max="12303" width="15.6640625" style="102" customWidth="1"/>
    <col min="12304" max="12304" width="0.1640625" style="102" customWidth="1"/>
    <col min="12305" max="12342" width="10.6640625" style="102" customWidth="1"/>
    <col min="12343" max="12344" width="9.33203125" style="102"/>
    <col min="12345" max="12367" width="10.6640625" style="102" customWidth="1"/>
    <col min="12368" max="12544" width="9.33203125" style="102"/>
    <col min="12545" max="12545" width="8" style="102" customWidth="1"/>
    <col min="12546" max="12546" width="9.33203125" style="102"/>
    <col min="12547" max="12547" width="7.6640625" style="102" customWidth="1"/>
    <col min="12548" max="12548" width="10.1640625" style="102" customWidth="1"/>
    <col min="12549" max="12549" width="19" style="102" customWidth="1"/>
    <col min="12550" max="12550" width="5.83203125" style="102" customWidth="1"/>
    <col min="12551" max="12551" width="2.6640625" style="102" customWidth="1"/>
    <col min="12552" max="12552" width="9.33203125" style="102"/>
    <col min="12553" max="12553" width="1.6640625" style="102" customWidth="1"/>
    <col min="12554" max="12554" width="18.83203125" style="102" customWidth="1"/>
    <col min="12555" max="12555" width="10" style="102" customWidth="1"/>
    <col min="12556" max="12556" width="9" style="102" customWidth="1"/>
    <col min="12557" max="12557" width="9.33203125" style="102" customWidth="1"/>
    <col min="12558" max="12558" width="12.5" style="102" customWidth="1"/>
    <col min="12559" max="12559" width="15.6640625" style="102" customWidth="1"/>
    <col min="12560" max="12560" width="0.1640625" style="102" customWidth="1"/>
    <col min="12561" max="12598" width="10.6640625" style="102" customWidth="1"/>
    <col min="12599" max="12600" width="9.33203125" style="102"/>
    <col min="12601" max="12623" width="10.6640625" style="102" customWidth="1"/>
    <col min="12624" max="12800" width="9.33203125" style="102"/>
    <col min="12801" max="12801" width="8" style="102" customWidth="1"/>
    <col min="12802" max="12802" width="9.33203125" style="102"/>
    <col min="12803" max="12803" width="7.6640625" style="102" customWidth="1"/>
    <col min="12804" max="12804" width="10.1640625" style="102" customWidth="1"/>
    <col min="12805" max="12805" width="19" style="102" customWidth="1"/>
    <col min="12806" max="12806" width="5.83203125" style="102" customWidth="1"/>
    <col min="12807" max="12807" width="2.6640625" style="102" customWidth="1"/>
    <col min="12808" max="12808" width="9.33203125" style="102"/>
    <col min="12809" max="12809" width="1.6640625" style="102" customWidth="1"/>
    <col min="12810" max="12810" width="18.83203125" style="102" customWidth="1"/>
    <col min="12811" max="12811" width="10" style="102" customWidth="1"/>
    <col min="12812" max="12812" width="9" style="102" customWidth="1"/>
    <col min="12813" max="12813" width="9.33203125" style="102" customWidth="1"/>
    <col min="12814" max="12814" width="12.5" style="102" customWidth="1"/>
    <col min="12815" max="12815" width="15.6640625" style="102" customWidth="1"/>
    <col min="12816" max="12816" width="0.1640625" style="102" customWidth="1"/>
    <col min="12817" max="12854" width="10.6640625" style="102" customWidth="1"/>
    <col min="12855" max="12856" width="9.33203125" style="102"/>
    <col min="12857" max="12879" width="10.6640625" style="102" customWidth="1"/>
    <col min="12880" max="13056" width="9.33203125" style="102"/>
    <col min="13057" max="13057" width="8" style="102" customWidth="1"/>
    <col min="13058" max="13058" width="9.33203125" style="102"/>
    <col min="13059" max="13059" width="7.6640625" style="102" customWidth="1"/>
    <col min="13060" max="13060" width="10.1640625" style="102" customWidth="1"/>
    <col min="13061" max="13061" width="19" style="102" customWidth="1"/>
    <col min="13062" max="13062" width="5.83203125" style="102" customWidth="1"/>
    <col min="13063" max="13063" width="2.6640625" style="102" customWidth="1"/>
    <col min="13064" max="13064" width="9.33203125" style="102"/>
    <col min="13065" max="13065" width="1.6640625" style="102" customWidth="1"/>
    <col min="13066" max="13066" width="18.83203125" style="102" customWidth="1"/>
    <col min="13067" max="13067" width="10" style="102" customWidth="1"/>
    <col min="13068" max="13068" width="9" style="102" customWidth="1"/>
    <col min="13069" max="13069" width="9.33203125" style="102" customWidth="1"/>
    <col min="13070" max="13070" width="12.5" style="102" customWidth="1"/>
    <col min="13071" max="13071" width="15.6640625" style="102" customWidth="1"/>
    <col min="13072" max="13072" width="0.1640625" style="102" customWidth="1"/>
    <col min="13073" max="13110" width="10.6640625" style="102" customWidth="1"/>
    <col min="13111" max="13112" width="9.33203125" style="102"/>
    <col min="13113" max="13135" width="10.6640625" style="102" customWidth="1"/>
    <col min="13136" max="13312" width="9.33203125" style="102"/>
    <col min="13313" max="13313" width="8" style="102" customWidth="1"/>
    <col min="13314" max="13314" width="9.33203125" style="102"/>
    <col min="13315" max="13315" width="7.6640625" style="102" customWidth="1"/>
    <col min="13316" max="13316" width="10.1640625" style="102" customWidth="1"/>
    <col min="13317" max="13317" width="19" style="102" customWidth="1"/>
    <col min="13318" max="13318" width="5.83203125" style="102" customWidth="1"/>
    <col min="13319" max="13319" width="2.6640625" style="102" customWidth="1"/>
    <col min="13320" max="13320" width="9.33203125" style="102"/>
    <col min="13321" max="13321" width="1.6640625" style="102" customWidth="1"/>
    <col min="13322" max="13322" width="18.83203125" style="102" customWidth="1"/>
    <col min="13323" max="13323" width="10" style="102" customWidth="1"/>
    <col min="13324" max="13324" width="9" style="102" customWidth="1"/>
    <col min="13325" max="13325" width="9.33203125" style="102" customWidth="1"/>
    <col min="13326" max="13326" width="12.5" style="102" customWidth="1"/>
    <col min="13327" max="13327" width="15.6640625" style="102" customWidth="1"/>
    <col min="13328" max="13328" width="0.1640625" style="102" customWidth="1"/>
    <col min="13329" max="13366" width="10.6640625" style="102" customWidth="1"/>
    <col min="13367" max="13368" width="9.33203125" style="102"/>
    <col min="13369" max="13391" width="10.6640625" style="102" customWidth="1"/>
    <col min="13392" max="13568" width="9.33203125" style="102"/>
    <col min="13569" max="13569" width="8" style="102" customWidth="1"/>
    <col min="13570" max="13570" width="9.33203125" style="102"/>
    <col min="13571" max="13571" width="7.6640625" style="102" customWidth="1"/>
    <col min="13572" max="13572" width="10.1640625" style="102" customWidth="1"/>
    <col min="13573" max="13573" width="19" style="102" customWidth="1"/>
    <col min="13574" max="13574" width="5.83203125" style="102" customWidth="1"/>
    <col min="13575" max="13575" width="2.6640625" style="102" customWidth="1"/>
    <col min="13576" max="13576" width="9.33203125" style="102"/>
    <col min="13577" max="13577" width="1.6640625" style="102" customWidth="1"/>
    <col min="13578" max="13578" width="18.83203125" style="102" customWidth="1"/>
    <col min="13579" max="13579" width="10" style="102" customWidth="1"/>
    <col min="13580" max="13580" width="9" style="102" customWidth="1"/>
    <col min="13581" max="13581" width="9.33203125" style="102" customWidth="1"/>
    <col min="13582" max="13582" width="12.5" style="102" customWidth="1"/>
    <col min="13583" max="13583" width="15.6640625" style="102" customWidth="1"/>
    <col min="13584" max="13584" width="0.1640625" style="102" customWidth="1"/>
    <col min="13585" max="13622" width="10.6640625" style="102" customWidth="1"/>
    <col min="13623" max="13624" width="9.33203125" style="102"/>
    <col min="13625" max="13647" width="10.6640625" style="102" customWidth="1"/>
    <col min="13648" max="13824" width="9.33203125" style="102"/>
    <col min="13825" max="13825" width="8" style="102" customWidth="1"/>
    <col min="13826" max="13826" width="9.33203125" style="102"/>
    <col min="13827" max="13827" width="7.6640625" style="102" customWidth="1"/>
    <col min="13828" max="13828" width="10.1640625" style="102" customWidth="1"/>
    <col min="13829" max="13829" width="19" style="102" customWidth="1"/>
    <col min="13830" max="13830" width="5.83203125" style="102" customWidth="1"/>
    <col min="13831" max="13831" width="2.6640625" style="102" customWidth="1"/>
    <col min="13832" max="13832" width="9.33203125" style="102"/>
    <col min="13833" max="13833" width="1.6640625" style="102" customWidth="1"/>
    <col min="13834" max="13834" width="18.83203125" style="102" customWidth="1"/>
    <col min="13835" max="13835" width="10" style="102" customWidth="1"/>
    <col min="13836" max="13836" width="9" style="102" customWidth="1"/>
    <col min="13837" max="13837" width="9.33203125" style="102" customWidth="1"/>
    <col min="13838" max="13838" width="12.5" style="102" customWidth="1"/>
    <col min="13839" max="13839" width="15.6640625" style="102" customWidth="1"/>
    <col min="13840" max="13840" width="0.1640625" style="102" customWidth="1"/>
    <col min="13841" max="13878" width="10.6640625" style="102" customWidth="1"/>
    <col min="13879" max="13880" width="9.33203125" style="102"/>
    <col min="13881" max="13903" width="10.6640625" style="102" customWidth="1"/>
    <col min="13904" max="14080" width="9.33203125" style="102"/>
    <col min="14081" max="14081" width="8" style="102" customWidth="1"/>
    <col min="14082" max="14082" width="9.33203125" style="102"/>
    <col min="14083" max="14083" width="7.6640625" style="102" customWidth="1"/>
    <col min="14084" max="14084" width="10.1640625" style="102" customWidth="1"/>
    <col min="14085" max="14085" width="19" style="102" customWidth="1"/>
    <col min="14086" max="14086" width="5.83203125" style="102" customWidth="1"/>
    <col min="14087" max="14087" width="2.6640625" style="102" customWidth="1"/>
    <col min="14088" max="14088" width="9.33203125" style="102"/>
    <col min="14089" max="14089" width="1.6640625" style="102" customWidth="1"/>
    <col min="14090" max="14090" width="18.83203125" style="102" customWidth="1"/>
    <col min="14091" max="14091" width="10" style="102" customWidth="1"/>
    <col min="14092" max="14092" width="9" style="102" customWidth="1"/>
    <col min="14093" max="14093" width="9.33203125" style="102" customWidth="1"/>
    <col min="14094" max="14094" width="12.5" style="102" customWidth="1"/>
    <col min="14095" max="14095" width="15.6640625" style="102" customWidth="1"/>
    <col min="14096" max="14096" width="0.1640625" style="102" customWidth="1"/>
    <col min="14097" max="14134" width="10.6640625" style="102" customWidth="1"/>
    <col min="14135" max="14136" width="9.33203125" style="102"/>
    <col min="14137" max="14159" width="10.6640625" style="102" customWidth="1"/>
    <col min="14160" max="14336" width="9.33203125" style="102"/>
    <col min="14337" max="14337" width="8" style="102" customWidth="1"/>
    <col min="14338" max="14338" width="9.33203125" style="102"/>
    <col min="14339" max="14339" width="7.6640625" style="102" customWidth="1"/>
    <col min="14340" max="14340" width="10.1640625" style="102" customWidth="1"/>
    <col min="14341" max="14341" width="19" style="102" customWidth="1"/>
    <col min="14342" max="14342" width="5.83203125" style="102" customWidth="1"/>
    <col min="14343" max="14343" width="2.6640625" style="102" customWidth="1"/>
    <col min="14344" max="14344" width="9.33203125" style="102"/>
    <col min="14345" max="14345" width="1.6640625" style="102" customWidth="1"/>
    <col min="14346" max="14346" width="18.83203125" style="102" customWidth="1"/>
    <col min="14347" max="14347" width="10" style="102" customWidth="1"/>
    <col min="14348" max="14348" width="9" style="102" customWidth="1"/>
    <col min="14349" max="14349" width="9.33203125" style="102" customWidth="1"/>
    <col min="14350" max="14350" width="12.5" style="102" customWidth="1"/>
    <col min="14351" max="14351" width="15.6640625" style="102" customWidth="1"/>
    <col min="14352" max="14352" width="0.1640625" style="102" customWidth="1"/>
    <col min="14353" max="14390" width="10.6640625" style="102" customWidth="1"/>
    <col min="14391" max="14392" width="9.33203125" style="102"/>
    <col min="14393" max="14415" width="10.6640625" style="102" customWidth="1"/>
    <col min="14416" max="14592" width="9.33203125" style="102"/>
    <col min="14593" max="14593" width="8" style="102" customWidth="1"/>
    <col min="14594" max="14594" width="9.33203125" style="102"/>
    <col min="14595" max="14595" width="7.6640625" style="102" customWidth="1"/>
    <col min="14596" max="14596" width="10.1640625" style="102" customWidth="1"/>
    <col min="14597" max="14597" width="19" style="102" customWidth="1"/>
    <col min="14598" max="14598" width="5.83203125" style="102" customWidth="1"/>
    <col min="14599" max="14599" width="2.6640625" style="102" customWidth="1"/>
    <col min="14600" max="14600" width="9.33203125" style="102"/>
    <col min="14601" max="14601" width="1.6640625" style="102" customWidth="1"/>
    <col min="14602" max="14602" width="18.83203125" style="102" customWidth="1"/>
    <col min="14603" max="14603" width="10" style="102" customWidth="1"/>
    <col min="14604" max="14604" width="9" style="102" customWidth="1"/>
    <col min="14605" max="14605" width="9.33203125" style="102" customWidth="1"/>
    <col min="14606" max="14606" width="12.5" style="102" customWidth="1"/>
    <col min="14607" max="14607" width="15.6640625" style="102" customWidth="1"/>
    <col min="14608" max="14608" width="0.1640625" style="102" customWidth="1"/>
    <col min="14609" max="14646" width="10.6640625" style="102" customWidth="1"/>
    <col min="14647" max="14648" width="9.33203125" style="102"/>
    <col min="14649" max="14671" width="10.6640625" style="102" customWidth="1"/>
    <col min="14672" max="14848" width="9.33203125" style="102"/>
    <col min="14849" max="14849" width="8" style="102" customWidth="1"/>
    <col min="14850" max="14850" width="9.33203125" style="102"/>
    <col min="14851" max="14851" width="7.6640625" style="102" customWidth="1"/>
    <col min="14852" max="14852" width="10.1640625" style="102" customWidth="1"/>
    <col min="14853" max="14853" width="19" style="102" customWidth="1"/>
    <col min="14854" max="14854" width="5.83203125" style="102" customWidth="1"/>
    <col min="14855" max="14855" width="2.6640625" style="102" customWidth="1"/>
    <col min="14856" max="14856" width="9.33203125" style="102"/>
    <col min="14857" max="14857" width="1.6640625" style="102" customWidth="1"/>
    <col min="14858" max="14858" width="18.83203125" style="102" customWidth="1"/>
    <col min="14859" max="14859" width="10" style="102" customWidth="1"/>
    <col min="14860" max="14860" width="9" style="102" customWidth="1"/>
    <col min="14861" max="14861" width="9.33203125" style="102" customWidth="1"/>
    <col min="14862" max="14862" width="12.5" style="102" customWidth="1"/>
    <col min="14863" max="14863" width="15.6640625" style="102" customWidth="1"/>
    <col min="14864" max="14864" width="0.1640625" style="102" customWidth="1"/>
    <col min="14865" max="14902" width="10.6640625" style="102" customWidth="1"/>
    <col min="14903" max="14904" width="9.33203125" style="102"/>
    <col min="14905" max="14927" width="10.6640625" style="102" customWidth="1"/>
    <col min="14928" max="15104" width="9.33203125" style="102"/>
    <col min="15105" max="15105" width="8" style="102" customWidth="1"/>
    <col min="15106" max="15106" width="9.33203125" style="102"/>
    <col min="15107" max="15107" width="7.6640625" style="102" customWidth="1"/>
    <col min="15108" max="15108" width="10.1640625" style="102" customWidth="1"/>
    <col min="15109" max="15109" width="19" style="102" customWidth="1"/>
    <col min="15110" max="15110" width="5.83203125" style="102" customWidth="1"/>
    <col min="15111" max="15111" width="2.6640625" style="102" customWidth="1"/>
    <col min="15112" max="15112" width="9.33203125" style="102"/>
    <col min="15113" max="15113" width="1.6640625" style="102" customWidth="1"/>
    <col min="15114" max="15114" width="18.83203125" style="102" customWidth="1"/>
    <col min="15115" max="15115" width="10" style="102" customWidth="1"/>
    <col min="15116" max="15116" width="9" style="102" customWidth="1"/>
    <col min="15117" max="15117" width="9.33203125" style="102" customWidth="1"/>
    <col min="15118" max="15118" width="12.5" style="102" customWidth="1"/>
    <col min="15119" max="15119" width="15.6640625" style="102" customWidth="1"/>
    <col min="15120" max="15120" width="0.1640625" style="102" customWidth="1"/>
    <col min="15121" max="15158" width="10.6640625" style="102" customWidth="1"/>
    <col min="15159" max="15160" width="9.33203125" style="102"/>
    <col min="15161" max="15183" width="10.6640625" style="102" customWidth="1"/>
    <col min="15184" max="15360" width="9.33203125" style="102"/>
    <col min="15361" max="15361" width="8" style="102" customWidth="1"/>
    <col min="15362" max="15362" width="9.33203125" style="102"/>
    <col min="15363" max="15363" width="7.6640625" style="102" customWidth="1"/>
    <col min="15364" max="15364" width="10.1640625" style="102" customWidth="1"/>
    <col min="15365" max="15365" width="19" style="102" customWidth="1"/>
    <col min="15366" max="15366" width="5.83203125" style="102" customWidth="1"/>
    <col min="15367" max="15367" width="2.6640625" style="102" customWidth="1"/>
    <col min="15368" max="15368" width="9.33203125" style="102"/>
    <col min="15369" max="15369" width="1.6640625" style="102" customWidth="1"/>
    <col min="15370" max="15370" width="18.83203125" style="102" customWidth="1"/>
    <col min="15371" max="15371" width="10" style="102" customWidth="1"/>
    <col min="15372" max="15372" width="9" style="102" customWidth="1"/>
    <col min="15373" max="15373" width="9.33203125" style="102" customWidth="1"/>
    <col min="15374" max="15374" width="12.5" style="102" customWidth="1"/>
    <col min="15375" max="15375" width="15.6640625" style="102" customWidth="1"/>
    <col min="15376" max="15376" width="0.1640625" style="102" customWidth="1"/>
    <col min="15377" max="15414" width="10.6640625" style="102" customWidth="1"/>
    <col min="15415" max="15416" width="9.33203125" style="102"/>
    <col min="15417" max="15439" width="10.6640625" style="102" customWidth="1"/>
    <col min="15440" max="15616" width="9.33203125" style="102"/>
    <col min="15617" max="15617" width="8" style="102" customWidth="1"/>
    <col min="15618" max="15618" width="9.33203125" style="102"/>
    <col min="15619" max="15619" width="7.6640625" style="102" customWidth="1"/>
    <col min="15620" max="15620" width="10.1640625" style="102" customWidth="1"/>
    <col min="15621" max="15621" width="19" style="102" customWidth="1"/>
    <col min="15622" max="15622" width="5.83203125" style="102" customWidth="1"/>
    <col min="15623" max="15623" width="2.6640625" style="102" customWidth="1"/>
    <col min="15624" max="15624" width="9.33203125" style="102"/>
    <col min="15625" max="15625" width="1.6640625" style="102" customWidth="1"/>
    <col min="15626" max="15626" width="18.83203125" style="102" customWidth="1"/>
    <col min="15627" max="15627" width="10" style="102" customWidth="1"/>
    <col min="15628" max="15628" width="9" style="102" customWidth="1"/>
    <col min="15629" max="15629" width="9.33203125" style="102" customWidth="1"/>
    <col min="15630" max="15630" width="12.5" style="102" customWidth="1"/>
    <col min="15631" max="15631" width="15.6640625" style="102" customWidth="1"/>
    <col min="15632" max="15632" width="0.1640625" style="102" customWidth="1"/>
    <col min="15633" max="15670" width="10.6640625" style="102" customWidth="1"/>
    <col min="15671" max="15672" width="9.33203125" style="102"/>
    <col min="15673" max="15695" width="10.6640625" style="102" customWidth="1"/>
    <col min="15696" max="15872" width="9.33203125" style="102"/>
    <col min="15873" max="15873" width="8" style="102" customWidth="1"/>
    <col min="15874" max="15874" width="9.33203125" style="102"/>
    <col min="15875" max="15875" width="7.6640625" style="102" customWidth="1"/>
    <col min="15876" max="15876" width="10.1640625" style="102" customWidth="1"/>
    <col min="15877" max="15877" width="19" style="102" customWidth="1"/>
    <col min="15878" max="15878" width="5.83203125" style="102" customWidth="1"/>
    <col min="15879" max="15879" width="2.6640625" style="102" customWidth="1"/>
    <col min="15880" max="15880" width="9.33203125" style="102"/>
    <col min="15881" max="15881" width="1.6640625" style="102" customWidth="1"/>
    <col min="15882" max="15882" width="18.83203125" style="102" customWidth="1"/>
    <col min="15883" max="15883" width="10" style="102" customWidth="1"/>
    <col min="15884" max="15884" width="9" style="102" customWidth="1"/>
    <col min="15885" max="15885" width="9.33203125" style="102" customWidth="1"/>
    <col min="15886" max="15886" width="12.5" style="102" customWidth="1"/>
    <col min="15887" max="15887" width="15.6640625" style="102" customWidth="1"/>
    <col min="15888" max="15888" width="0.1640625" style="102" customWidth="1"/>
    <col min="15889" max="15926" width="10.6640625" style="102" customWidth="1"/>
    <col min="15927" max="15928" width="9.33203125" style="102"/>
    <col min="15929" max="15951" width="10.6640625" style="102" customWidth="1"/>
    <col min="15952" max="16128" width="9.33203125" style="102"/>
    <col min="16129" max="16129" width="8" style="102" customWidth="1"/>
    <col min="16130" max="16130" width="9.33203125" style="102"/>
    <col min="16131" max="16131" width="7.6640625" style="102" customWidth="1"/>
    <col min="16132" max="16132" width="10.1640625" style="102" customWidth="1"/>
    <col min="16133" max="16133" width="19" style="102" customWidth="1"/>
    <col min="16134" max="16134" width="5.83203125" style="102" customWidth="1"/>
    <col min="16135" max="16135" width="2.6640625" style="102" customWidth="1"/>
    <col min="16136" max="16136" width="9.33203125" style="102"/>
    <col min="16137" max="16137" width="1.6640625" style="102" customWidth="1"/>
    <col min="16138" max="16138" width="18.83203125" style="102" customWidth="1"/>
    <col min="16139" max="16139" width="10" style="102" customWidth="1"/>
    <col min="16140" max="16140" width="9" style="102" customWidth="1"/>
    <col min="16141" max="16141" width="9.33203125" style="102" customWidth="1"/>
    <col min="16142" max="16142" width="12.5" style="102" customWidth="1"/>
    <col min="16143" max="16143" width="15.6640625" style="102" customWidth="1"/>
    <col min="16144" max="16144" width="0.1640625" style="102" customWidth="1"/>
    <col min="16145" max="16182" width="10.6640625" style="102" customWidth="1"/>
    <col min="16183" max="16184" width="9.33203125" style="102"/>
    <col min="16185" max="16207" width="10.6640625" style="102" customWidth="1"/>
    <col min="16208" max="16384" width="9.33203125" style="102"/>
  </cols>
  <sheetData>
    <row r="1" spans="1:28" x14ac:dyDescent="0.25">
      <c r="A1" s="779" t="s">
        <v>395</v>
      </c>
      <c r="B1" s="779"/>
      <c r="C1" s="779"/>
      <c r="D1" s="779"/>
      <c r="E1" s="779"/>
      <c r="F1" s="779"/>
      <c r="G1" s="779"/>
      <c r="H1" s="779"/>
      <c r="I1" s="779"/>
      <c r="J1" s="779"/>
      <c r="K1" s="779"/>
      <c r="L1" s="779"/>
      <c r="M1" s="779"/>
      <c r="N1" s="779"/>
      <c r="O1" s="779"/>
      <c r="P1" s="101"/>
      <c r="Q1" s="101"/>
      <c r="R1" s="101"/>
      <c r="S1" s="101"/>
      <c r="T1" s="101"/>
      <c r="U1" s="101"/>
      <c r="V1" s="101"/>
      <c r="W1" s="101"/>
      <c r="X1" s="101"/>
      <c r="Y1" s="101"/>
      <c r="Z1" s="101"/>
      <c r="AA1" s="101"/>
      <c r="AB1" s="101"/>
    </row>
    <row r="2" spans="1:28" x14ac:dyDescent="0.25">
      <c r="P2" s="101"/>
      <c r="Q2" s="101"/>
      <c r="R2" s="101"/>
      <c r="S2" s="101"/>
      <c r="T2" s="101"/>
      <c r="U2" s="101"/>
      <c r="V2" s="101"/>
      <c r="W2" s="101"/>
      <c r="X2" s="101"/>
      <c r="Y2" s="101"/>
      <c r="Z2" s="101"/>
      <c r="AA2" s="101"/>
      <c r="AB2" s="101"/>
    </row>
    <row r="3" spans="1:28" ht="37.5" customHeight="1" thickBot="1" x14ac:dyDescent="0.3">
      <c r="A3" s="755" t="s">
        <v>330</v>
      </c>
      <c r="B3" s="755"/>
      <c r="C3" s="755"/>
      <c r="D3" s="755"/>
      <c r="E3" s="755"/>
      <c r="F3" s="780" t="s">
        <v>396</v>
      </c>
      <c r="G3" s="780"/>
      <c r="H3" s="780"/>
      <c r="I3" s="780"/>
      <c r="J3" s="780"/>
      <c r="K3" s="780"/>
      <c r="L3" s="780"/>
      <c r="M3" s="780"/>
      <c r="N3" s="780"/>
      <c r="O3" s="780"/>
      <c r="P3" s="103"/>
      <c r="Q3" s="103"/>
      <c r="R3" s="103"/>
      <c r="S3" s="103"/>
      <c r="T3" s="103"/>
      <c r="U3" s="103"/>
      <c r="V3" s="103"/>
      <c r="W3" s="103"/>
      <c r="X3" s="103"/>
      <c r="Y3" s="103"/>
      <c r="Z3" s="103"/>
      <c r="AA3" s="103"/>
      <c r="AB3" s="103"/>
    </row>
    <row r="4" spans="1:28" ht="16.5" customHeight="1" x14ac:dyDescent="0.25">
      <c r="A4" s="104"/>
      <c r="B4" s="104"/>
      <c r="C4" s="104"/>
      <c r="D4" s="104"/>
      <c r="E4" s="105"/>
      <c r="F4" s="106"/>
      <c r="G4" s="106"/>
      <c r="H4" s="106"/>
      <c r="I4" s="106"/>
      <c r="J4" s="106"/>
      <c r="K4" s="106"/>
      <c r="L4" s="106"/>
      <c r="M4" s="106"/>
      <c r="N4" s="106"/>
      <c r="P4" s="103"/>
      <c r="Q4" s="103"/>
      <c r="R4" s="103"/>
      <c r="S4" s="103"/>
      <c r="T4" s="103"/>
      <c r="U4" s="103"/>
      <c r="V4" s="103"/>
      <c r="W4" s="103"/>
      <c r="X4" s="103"/>
      <c r="Y4" s="103"/>
      <c r="Z4" s="103"/>
      <c r="AA4" s="103"/>
      <c r="AB4" s="103"/>
    </row>
    <row r="5" spans="1:28" ht="16.5" customHeight="1" thickBot="1" x14ac:dyDescent="0.3">
      <c r="A5" s="758" t="s">
        <v>333</v>
      </c>
      <c r="B5" s="758"/>
      <c r="C5" s="758"/>
      <c r="D5" s="107">
        <v>244</v>
      </c>
      <c r="E5" s="108"/>
      <c r="F5" s="106"/>
      <c r="G5" s="106"/>
      <c r="H5" s="106"/>
      <c r="I5" s="106"/>
      <c r="J5" s="106"/>
      <c r="K5" s="106"/>
      <c r="L5" s="106"/>
      <c r="M5" s="106"/>
      <c r="N5" s="143"/>
      <c r="O5" s="144"/>
      <c r="P5" s="103"/>
      <c r="Q5" s="103"/>
      <c r="R5" s="103"/>
      <c r="S5" s="103"/>
      <c r="T5" s="103"/>
      <c r="U5" s="103"/>
      <c r="V5" s="103"/>
      <c r="W5" s="103"/>
      <c r="X5" s="103"/>
      <c r="Y5" s="103"/>
      <c r="Z5" s="103"/>
      <c r="AA5" s="103"/>
      <c r="AB5" s="103"/>
    </row>
    <row r="6" spans="1:28" ht="16.5" customHeight="1" x14ac:dyDescent="0.25">
      <c r="A6" s="109"/>
      <c r="B6" s="109"/>
      <c r="C6" s="109"/>
      <c r="D6" s="110"/>
      <c r="E6" s="111"/>
      <c r="F6" s="106"/>
      <c r="G6" s="106"/>
      <c r="H6" s="106"/>
      <c r="I6" s="106"/>
      <c r="J6" s="106"/>
      <c r="K6" s="106"/>
      <c r="L6" s="106"/>
      <c r="M6" s="106"/>
      <c r="N6" s="106"/>
      <c r="P6" s="103"/>
      <c r="Q6" s="103"/>
      <c r="R6" s="103"/>
      <c r="S6" s="103"/>
      <c r="T6" s="103"/>
      <c r="U6" s="103"/>
      <c r="V6" s="103"/>
      <c r="W6" s="103"/>
      <c r="X6" s="103"/>
      <c r="Y6" s="103"/>
      <c r="Z6" s="103"/>
      <c r="AA6" s="103"/>
      <c r="AB6" s="103"/>
    </row>
    <row r="7" spans="1:28" x14ac:dyDescent="0.25">
      <c r="A7" s="757" t="s">
        <v>397</v>
      </c>
      <c r="B7" s="757"/>
      <c r="C7" s="757"/>
      <c r="D7" s="757"/>
      <c r="E7" s="757"/>
      <c r="F7" s="757"/>
      <c r="G7" s="757"/>
      <c r="H7" s="757"/>
      <c r="I7" s="757"/>
      <c r="J7" s="757"/>
      <c r="K7" s="757"/>
      <c r="L7" s="757"/>
      <c r="M7" s="757"/>
      <c r="N7" s="757"/>
      <c r="O7" s="757"/>
      <c r="P7" s="111"/>
      <c r="Q7" s="111"/>
      <c r="R7" s="111"/>
      <c r="S7" s="111"/>
      <c r="T7" s="111"/>
      <c r="U7" s="111"/>
      <c r="V7" s="111"/>
      <c r="W7" s="111"/>
      <c r="X7" s="111"/>
      <c r="Y7" s="111"/>
      <c r="Z7" s="111"/>
      <c r="AA7" s="111"/>
      <c r="AB7" s="111"/>
    </row>
    <row r="8" spans="1:28" x14ac:dyDescent="0.25">
      <c r="A8" s="112"/>
      <c r="B8" s="112"/>
      <c r="C8" s="112"/>
      <c r="D8" s="112"/>
      <c r="E8" s="112"/>
      <c r="F8" s="112"/>
      <c r="G8" s="112"/>
      <c r="H8" s="112"/>
      <c r="I8" s="112"/>
      <c r="J8" s="112"/>
      <c r="K8" s="112"/>
      <c r="L8" s="112"/>
      <c r="M8" s="112"/>
      <c r="N8" s="112"/>
      <c r="P8" s="111"/>
      <c r="Q8" s="111"/>
      <c r="R8" s="111"/>
      <c r="S8" s="111"/>
      <c r="T8" s="111"/>
      <c r="U8" s="111"/>
      <c r="V8" s="111"/>
      <c r="W8" s="111"/>
      <c r="X8" s="111"/>
      <c r="Y8" s="111"/>
      <c r="Z8" s="111"/>
      <c r="AA8" s="111"/>
      <c r="AB8" s="111"/>
    </row>
    <row r="9" spans="1:28" ht="33" customHeight="1" x14ac:dyDescent="0.25">
      <c r="A9" s="113" t="s">
        <v>336</v>
      </c>
      <c r="B9" s="777" t="s">
        <v>352</v>
      </c>
      <c r="C9" s="777"/>
      <c r="D9" s="777"/>
      <c r="E9" s="777" t="s">
        <v>398</v>
      </c>
      <c r="F9" s="777"/>
      <c r="G9" s="777"/>
      <c r="H9" s="778" t="s">
        <v>399</v>
      </c>
      <c r="I9" s="778"/>
      <c r="J9" s="778"/>
      <c r="K9" s="778" t="s">
        <v>400</v>
      </c>
      <c r="L9" s="778"/>
      <c r="M9" s="778"/>
      <c r="N9" s="778" t="s">
        <v>401</v>
      </c>
      <c r="O9" s="778"/>
    </row>
    <row r="10" spans="1:28" hidden="1" x14ac:dyDescent="0.25">
      <c r="A10" s="114">
        <v>1</v>
      </c>
      <c r="B10" s="777">
        <v>2</v>
      </c>
      <c r="C10" s="777"/>
      <c r="D10" s="777"/>
      <c r="E10" s="777">
        <v>3</v>
      </c>
      <c r="F10" s="777"/>
      <c r="G10" s="777"/>
      <c r="H10" s="777">
        <v>4</v>
      </c>
      <c r="I10" s="777"/>
      <c r="J10" s="777"/>
      <c r="K10" s="777">
        <v>5</v>
      </c>
      <c r="L10" s="777"/>
      <c r="M10" s="777"/>
      <c r="N10" s="777">
        <v>6</v>
      </c>
      <c r="O10" s="777"/>
    </row>
    <row r="11" spans="1:28" x14ac:dyDescent="0.25">
      <c r="A11" s="115">
        <v>1</v>
      </c>
      <c r="B11" s="777" t="s">
        <v>402</v>
      </c>
      <c r="C11" s="777"/>
      <c r="D11" s="777"/>
      <c r="E11" s="777">
        <v>1</v>
      </c>
      <c r="F11" s="777"/>
      <c r="G11" s="777"/>
      <c r="H11" s="777">
        <v>12</v>
      </c>
      <c r="I11" s="777"/>
      <c r="J11" s="777"/>
      <c r="K11" s="781">
        <f>N11/H11</f>
        <v>2500</v>
      </c>
      <c r="L11" s="781"/>
      <c r="M11" s="781"/>
      <c r="N11" s="781">
        <v>30000</v>
      </c>
      <c r="O11" s="781"/>
    </row>
    <row r="12" spans="1:28" hidden="1" x14ac:dyDescent="0.25">
      <c r="A12" s="113"/>
      <c r="B12" s="777"/>
      <c r="C12" s="777"/>
      <c r="D12" s="777"/>
      <c r="E12" s="777"/>
      <c r="F12" s="777"/>
      <c r="G12" s="777"/>
      <c r="H12" s="777"/>
      <c r="I12" s="777"/>
      <c r="J12" s="777"/>
      <c r="K12" s="781"/>
      <c r="L12" s="781"/>
      <c r="M12" s="781"/>
      <c r="N12" s="781"/>
      <c r="O12" s="781"/>
    </row>
    <row r="13" spans="1:28" s="117" customFormat="1" x14ac:dyDescent="0.25">
      <c r="A13" s="116"/>
      <c r="B13" s="770" t="s">
        <v>348</v>
      </c>
      <c r="C13" s="771"/>
      <c r="D13" s="772"/>
      <c r="E13" s="782"/>
      <c r="F13" s="782"/>
      <c r="G13" s="782"/>
      <c r="H13" s="782" t="s">
        <v>34</v>
      </c>
      <c r="I13" s="782"/>
      <c r="J13" s="782"/>
      <c r="K13" s="783" t="s">
        <v>34</v>
      </c>
      <c r="L13" s="783"/>
      <c r="M13" s="783"/>
      <c r="N13" s="783">
        <f>SUM(N11)</f>
        <v>30000</v>
      </c>
      <c r="O13" s="783"/>
    </row>
    <row r="15" spans="1:28" x14ac:dyDescent="0.25">
      <c r="A15" s="757" t="s">
        <v>403</v>
      </c>
      <c r="B15" s="757"/>
      <c r="C15" s="757"/>
      <c r="D15" s="757"/>
      <c r="E15" s="757"/>
      <c r="F15" s="757"/>
      <c r="G15" s="757"/>
      <c r="H15" s="757"/>
      <c r="I15" s="757"/>
      <c r="J15" s="757"/>
      <c r="K15" s="757"/>
      <c r="L15" s="757"/>
      <c r="M15" s="757"/>
      <c r="N15" s="757"/>
      <c r="O15" s="757"/>
    </row>
    <row r="17" spans="1:16" ht="31.5" x14ac:dyDescent="0.25">
      <c r="A17" s="777" t="s">
        <v>336</v>
      </c>
      <c r="B17" s="777"/>
      <c r="C17" s="777" t="s">
        <v>352</v>
      </c>
      <c r="D17" s="777"/>
      <c r="E17" s="777"/>
      <c r="F17" s="777"/>
      <c r="G17" s="777"/>
      <c r="H17" s="777"/>
      <c r="I17" s="777"/>
      <c r="J17" s="777"/>
      <c r="K17" s="777" t="s">
        <v>404</v>
      </c>
      <c r="L17" s="777"/>
      <c r="M17" s="777"/>
      <c r="N17" s="216" t="s">
        <v>463</v>
      </c>
      <c r="O17" s="216" t="s">
        <v>483</v>
      </c>
      <c r="P17" s="216" t="s">
        <v>531</v>
      </c>
    </row>
    <row r="18" spans="1:16" ht="30.75" customHeight="1" x14ac:dyDescent="0.25">
      <c r="A18" s="784">
        <v>1</v>
      </c>
      <c r="B18" s="784"/>
      <c r="C18" s="766" t="s">
        <v>476</v>
      </c>
      <c r="D18" s="767"/>
      <c r="E18" s="767"/>
      <c r="F18" s="767"/>
      <c r="G18" s="767"/>
      <c r="H18" s="767"/>
      <c r="I18" s="767"/>
      <c r="J18" s="768"/>
      <c r="K18" s="777">
        <v>5</v>
      </c>
      <c r="L18" s="777"/>
      <c r="M18" s="777"/>
      <c r="N18" s="214">
        <v>18000</v>
      </c>
      <c r="O18" s="214">
        <v>0</v>
      </c>
      <c r="P18" s="217">
        <v>0</v>
      </c>
    </row>
    <row r="19" spans="1:16" x14ac:dyDescent="0.25">
      <c r="A19" s="784">
        <v>2</v>
      </c>
      <c r="B19" s="784"/>
      <c r="C19" s="784" t="s">
        <v>407</v>
      </c>
      <c r="D19" s="784"/>
      <c r="E19" s="784"/>
      <c r="F19" s="784"/>
      <c r="G19" s="784"/>
      <c r="H19" s="784"/>
      <c r="I19" s="784"/>
      <c r="J19" s="784"/>
      <c r="K19" s="777">
        <v>1</v>
      </c>
      <c r="L19" s="777"/>
      <c r="M19" s="777"/>
      <c r="N19" s="214">
        <v>415000</v>
      </c>
      <c r="O19" s="214">
        <v>415000</v>
      </c>
      <c r="P19" s="217">
        <v>0</v>
      </c>
    </row>
    <row r="20" spans="1:16" ht="15.75" hidden="1" customHeight="1" x14ac:dyDescent="0.25">
      <c r="A20" s="784">
        <v>3</v>
      </c>
      <c r="B20" s="784"/>
      <c r="C20" s="784"/>
      <c r="D20" s="784"/>
      <c r="E20" s="784"/>
      <c r="F20" s="784"/>
      <c r="G20" s="784"/>
      <c r="H20" s="784"/>
      <c r="I20" s="784"/>
      <c r="J20" s="784"/>
      <c r="K20" s="777"/>
      <c r="L20" s="777"/>
      <c r="M20" s="777"/>
      <c r="N20" s="214"/>
      <c r="O20" s="214"/>
      <c r="P20" s="114"/>
    </row>
    <row r="21" spans="1:16" ht="15.75" hidden="1" customHeight="1" x14ac:dyDescent="0.25">
      <c r="A21" s="784">
        <v>4</v>
      </c>
      <c r="B21" s="784"/>
      <c r="C21" s="784"/>
      <c r="D21" s="784"/>
      <c r="E21" s="784"/>
      <c r="F21" s="784"/>
      <c r="G21" s="784"/>
      <c r="H21" s="784"/>
      <c r="I21" s="784"/>
      <c r="J21" s="784"/>
      <c r="K21" s="785"/>
      <c r="L21" s="785"/>
      <c r="M21" s="785"/>
      <c r="N21" s="214"/>
      <c r="O21" s="214"/>
      <c r="P21" s="114"/>
    </row>
    <row r="22" spans="1:16" ht="15.75" hidden="1" customHeight="1" x14ac:dyDescent="0.25">
      <c r="A22" s="784"/>
      <c r="B22" s="784"/>
      <c r="C22" s="784"/>
      <c r="D22" s="784"/>
      <c r="E22" s="784"/>
      <c r="F22" s="784"/>
      <c r="G22" s="784"/>
      <c r="H22" s="784"/>
      <c r="I22" s="784"/>
      <c r="J22" s="784"/>
      <c r="K22" s="777"/>
      <c r="L22" s="777"/>
      <c r="M22" s="777"/>
      <c r="N22" s="214"/>
      <c r="O22" s="214"/>
      <c r="P22" s="114"/>
    </row>
    <row r="23" spans="1:16" s="117" customFormat="1" x14ac:dyDescent="0.25">
      <c r="A23" s="782"/>
      <c r="B23" s="782"/>
      <c r="C23" s="770" t="s">
        <v>348</v>
      </c>
      <c r="D23" s="771"/>
      <c r="E23" s="771"/>
      <c r="F23" s="771"/>
      <c r="G23" s="771"/>
      <c r="H23" s="771"/>
      <c r="I23" s="771"/>
      <c r="J23" s="772"/>
      <c r="K23" s="782" t="s">
        <v>34</v>
      </c>
      <c r="L23" s="782"/>
      <c r="M23" s="782"/>
      <c r="N23" s="215">
        <f>SUM(N18:N22)</f>
        <v>433000</v>
      </c>
      <c r="O23" s="215">
        <f t="shared" ref="O23:P23" si="0">SUM(O18:O22)</f>
        <v>415000</v>
      </c>
      <c r="P23" s="215">
        <f t="shared" si="0"/>
        <v>0</v>
      </c>
    </row>
    <row r="25" spans="1:16" hidden="1" x14ac:dyDescent="0.25">
      <c r="A25" s="757" t="s">
        <v>408</v>
      </c>
      <c r="B25" s="757"/>
      <c r="C25" s="757"/>
      <c r="D25" s="757"/>
      <c r="E25" s="757"/>
      <c r="F25" s="757"/>
      <c r="G25" s="757"/>
      <c r="H25" s="757"/>
      <c r="I25" s="757"/>
      <c r="J25" s="757"/>
      <c r="K25" s="757"/>
      <c r="L25" s="757"/>
      <c r="M25" s="757"/>
      <c r="N25" s="757"/>
      <c r="O25" s="757"/>
    </row>
    <row r="26" spans="1:16" hidden="1" x14ac:dyDescent="0.25"/>
    <row r="27" spans="1:16" hidden="1" x14ac:dyDescent="0.25">
      <c r="A27" s="777" t="s">
        <v>336</v>
      </c>
      <c r="B27" s="777"/>
      <c r="C27" s="777" t="s">
        <v>352</v>
      </c>
      <c r="D27" s="777"/>
      <c r="E27" s="777"/>
      <c r="F27" s="777"/>
      <c r="G27" s="777"/>
      <c r="H27" s="777"/>
      <c r="I27" s="777"/>
      <c r="J27" s="777"/>
      <c r="K27" s="762" t="s">
        <v>404</v>
      </c>
      <c r="L27" s="769"/>
      <c r="M27" s="763"/>
      <c r="N27" s="762" t="s">
        <v>409</v>
      </c>
      <c r="O27" s="763"/>
    </row>
    <row r="28" spans="1:16" hidden="1" x14ac:dyDescent="0.25">
      <c r="A28" s="784">
        <v>1</v>
      </c>
      <c r="B28" s="784"/>
      <c r="C28" s="784"/>
      <c r="D28" s="784"/>
      <c r="E28" s="784"/>
      <c r="F28" s="784"/>
      <c r="G28" s="784"/>
      <c r="H28" s="784"/>
      <c r="I28" s="784"/>
      <c r="J28" s="784"/>
      <c r="K28" s="762"/>
      <c r="L28" s="769"/>
      <c r="M28" s="763"/>
      <c r="N28" s="764"/>
      <c r="O28" s="765"/>
    </row>
    <row r="29" spans="1:16" hidden="1" x14ac:dyDescent="0.25">
      <c r="A29" s="784">
        <v>2</v>
      </c>
      <c r="B29" s="784"/>
      <c r="C29" s="784"/>
      <c r="D29" s="784"/>
      <c r="E29" s="784"/>
      <c r="F29" s="784"/>
      <c r="G29" s="784"/>
      <c r="H29" s="784"/>
      <c r="I29" s="784"/>
      <c r="J29" s="784"/>
      <c r="K29" s="786"/>
      <c r="L29" s="787"/>
      <c r="M29" s="788"/>
      <c r="N29" s="764"/>
      <c r="O29" s="765"/>
    </row>
    <row r="30" spans="1:16" hidden="1" x14ac:dyDescent="0.25">
      <c r="A30" s="784"/>
      <c r="B30" s="784"/>
      <c r="C30" s="784"/>
      <c r="D30" s="784"/>
      <c r="E30" s="784"/>
      <c r="F30" s="784"/>
      <c r="G30" s="784"/>
      <c r="H30" s="784"/>
      <c r="I30" s="784"/>
      <c r="J30" s="784"/>
      <c r="K30" s="762"/>
      <c r="L30" s="769"/>
      <c r="M30" s="763"/>
      <c r="N30" s="764"/>
      <c r="O30" s="765"/>
    </row>
    <row r="31" spans="1:16" hidden="1" x14ac:dyDescent="0.25">
      <c r="A31" s="782"/>
      <c r="B31" s="782"/>
      <c r="C31" s="770" t="s">
        <v>348</v>
      </c>
      <c r="D31" s="771"/>
      <c r="E31" s="771"/>
      <c r="F31" s="771"/>
      <c r="G31" s="771"/>
      <c r="H31" s="771"/>
      <c r="I31" s="771"/>
      <c r="J31" s="772"/>
      <c r="K31" s="773" t="s">
        <v>34</v>
      </c>
      <c r="L31" s="789"/>
      <c r="M31" s="774"/>
      <c r="N31" s="775">
        <f>SUM(N28:O30)</f>
        <v>0</v>
      </c>
      <c r="O31" s="776"/>
    </row>
  </sheetData>
  <mergeCells count="73">
    <mergeCell ref="A30:B30"/>
    <mergeCell ref="C30:J30"/>
    <mergeCell ref="K30:M30"/>
    <mergeCell ref="N30:O30"/>
    <mergeCell ref="A31:B31"/>
    <mergeCell ref="C31:J31"/>
    <mergeCell ref="K31:M31"/>
    <mergeCell ref="N31:O31"/>
    <mergeCell ref="A28:B28"/>
    <mergeCell ref="C28:J28"/>
    <mergeCell ref="K28:M28"/>
    <mergeCell ref="N28:O28"/>
    <mergeCell ref="A29:B29"/>
    <mergeCell ref="C29:J29"/>
    <mergeCell ref="K29:M29"/>
    <mergeCell ref="N29:O29"/>
    <mergeCell ref="N27:O27"/>
    <mergeCell ref="A21:B21"/>
    <mergeCell ref="C21:J21"/>
    <mergeCell ref="K21:M21"/>
    <mergeCell ref="A22:B22"/>
    <mergeCell ref="C22:J22"/>
    <mergeCell ref="K22:M22"/>
    <mergeCell ref="A23:B23"/>
    <mergeCell ref="C23:J23"/>
    <mergeCell ref="K23:M23"/>
    <mergeCell ref="A25:O25"/>
    <mergeCell ref="A20:B20"/>
    <mergeCell ref="C20:J20"/>
    <mergeCell ref="K20:M20"/>
    <mergeCell ref="A27:B27"/>
    <mergeCell ref="C27:J27"/>
    <mergeCell ref="K27:M27"/>
    <mergeCell ref="C17:J17"/>
    <mergeCell ref="K17:M17"/>
    <mergeCell ref="A19:B19"/>
    <mergeCell ref="C19:J19"/>
    <mergeCell ref="K19:M19"/>
    <mergeCell ref="A18:B18"/>
    <mergeCell ref="C18:J18"/>
    <mergeCell ref="K18:M18"/>
    <mergeCell ref="N13:O13"/>
    <mergeCell ref="B12:D12"/>
    <mergeCell ref="E12:G12"/>
    <mergeCell ref="H12:J12"/>
    <mergeCell ref="K12:M12"/>
    <mergeCell ref="N12:O12"/>
    <mergeCell ref="A15:O15"/>
    <mergeCell ref="A17:B17"/>
    <mergeCell ref="B10:D10"/>
    <mergeCell ref="E10:G10"/>
    <mergeCell ref="H10:J10"/>
    <mergeCell ref="K10:M10"/>
    <mergeCell ref="N10:O10"/>
    <mergeCell ref="B11:D11"/>
    <mergeCell ref="E11:G11"/>
    <mergeCell ref="H11:J11"/>
    <mergeCell ref="K11:M11"/>
    <mergeCell ref="N11:O11"/>
    <mergeCell ref="B13:D13"/>
    <mergeCell ref="E13:G13"/>
    <mergeCell ref="H13:J13"/>
    <mergeCell ref="K13:M13"/>
    <mergeCell ref="A1:O1"/>
    <mergeCell ref="A3:E3"/>
    <mergeCell ref="F3:O3"/>
    <mergeCell ref="A5:C5"/>
    <mergeCell ref="A7:O7"/>
    <mergeCell ref="B9:D9"/>
    <mergeCell ref="E9:G9"/>
    <mergeCell ref="H9:J9"/>
    <mergeCell ref="K9:M9"/>
    <mergeCell ref="N9:O9"/>
  </mergeCells>
  <pageMargins left="0.70866141732283472" right="0.70866141732283472" top="0.74803149606299213" bottom="0.74803149606299213" header="0.31496062992125984" footer="0.31496062992125984"/>
  <pageSetup paperSize="9" scale="86"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AB31"/>
  <sheetViews>
    <sheetView view="pageBreakPreview" zoomScale="115" zoomScaleNormal="90" zoomScaleSheetLayoutView="115" workbookViewId="0">
      <selection activeCell="C31" sqref="C31:J32"/>
    </sheetView>
  </sheetViews>
  <sheetFormatPr defaultRowHeight="15.75" x14ac:dyDescent="0.25"/>
  <cols>
    <col min="1" max="1" width="8" style="102" customWidth="1"/>
    <col min="2" max="2" width="9.33203125" style="102"/>
    <col min="3" max="3" width="7.6640625" style="102" customWidth="1"/>
    <col min="4" max="4" width="10.1640625" style="102" customWidth="1"/>
    <col min="5" max="5" width="19" style="102" customWidth="1"/>
    <col min="6" max="6" width="5.83203125" style="102" customWidth="1"/>
    <col min="7" max="7" width="2.6640625" style="102" customWidth="1"/>
    <col min="8" max="8" width="9.33203125" style="102"/>
    <col min="9" max="9" width="1.6640625" style="102" customWidth="1"/>
    <col min="10" max="10" width="18.83203125" style="102" customWidth="1"/>
    <col min="11" max="11" width="10" style="102" customWidth="1"/>
    <col min="12" max="12" width="9" style="102" customWidth="1"/>
    <col min="13" max="13" width="9.33203125" style="102" customWidth="1"/>
    <col min="14" max="14" width="12.5" style="102" customWidth="1"/>
    <col min="15" max="15" width="15.6640625" style="102" customWidth="1"/>
    <col min="16" max="16" width="0.1640625" style="102" customWidth="1"/>
    <col min="17" max="54" width="10.6640625" style="102" customWidth="1"/>
    <col min="55" max="56" width="9.33203125" style="102"/>
    <col min="57" max="79" width="10.6640625" style="102" customWidth="1"/>
    <col min="80" max="256" width="9.33203125" style="102"/>
    <col min="257" max="257" width="8" style="102" customWidth="1"/>
    <col min="258" max="258" width="9.33203125" style="102"/>
    <col min="259" max="259" width="7.6640625" style="102" customWidth="1"/>
    <col min="260" max="260" width="10.1640625" style="102" customWidth="1"/>
    <col min="261" max="261" width="19" style="102" customWidth="1"/>
    <col min="262" max="262" width="5.83203125" style="102" customWidth="1"/>
    <col min="263" max="263" width="2.6640625" style="102" customWidth="1"/>
    <col min="264" max="264" width="9.33203125" style="102"/>
    <col min="265" max="265" width="1.6640625" style="102" customWidth="1"/>
    <col min="266" max="266" width="18.83203125" style="102" customWidth="1"/>
    <col min="267" max="267" width="10" style="102" customWidth="1"/>
    <col min="268" max="268" width="9" style="102" customWidth="1"/>
    <col min="269" max="269" width="9.33203125" style="102" customWidth="1"/>
    <col min="270" max="270" width="12.5" style="102" customWidth="1"/>
    <col min="271" max="271" width="15.6640625" style="102" customWidth="1"/>
    <col min="272" max="272" width="0.1640625" style="102" customWidth="1"/>
    <col min="273" max="310" width="10.6640625" style="102" customWidth="1"/>
    <col min="311" max="312" width="9.33203125" style="102"/>
    <col min="313" max="335" width="10.6640625" style="102" customWidth="1"/>
    <col min="336" max="512" width="9.33203125" style="102"/>
    <col min="513" max="513" width="8" style="102" customWidth="1"/>
    <col min="514" max="514" width="9.33203125" style="102"/>
    <col min="515" max="515" width="7.6640625" style="102" customWidth="1"/>
    <col min="516" max="516" width="10.1640625" style="102" customWidth="1"/>
    <col min="517" max="517" width="19" style="102" customWidth="1"/>
    <col min="518" max="518" width="5.83203125" style="102" customWidth="1"/>
    <col min="519" max="519" width="2.6640625" style="102" customWidth="1"/>
    <col min="520" max="520" width="9.33203125" style="102"/>
    <col min="521" max="521" width="1.6640625" style="102" customWidth="1"/>
    <col min="522" max="522" width="18.83203125" style="102" customWidth="1"/>
    <col min="523" max="523" width="10" style="102" customWidth="1"/>
    <col min="524" max="524" width="9" style="102" customWidth="1"/>
    <col min="525" max="525" width="9.33203125" style="102" customWidth="1"/>
    <col min="526" max="526" width="12.5" style="102" customWidth="1"/>
    <col min="527" max="527" width="15.6640625" style="102" customWidth="1"/>
    <col min="528" max="528" width="0.1640625" style="102" customWidth="1"/>
    <col min="529" max="566" width="10.6640625" style="102" customWidth="1"/>
    <col min="567" max="568" width="9.33203125" style="102"/>
    <col min="569" max="591" width="10.6640625" style="102" customWidth="1"/>
    <col min="592" max="768" width="9.33203125" style="102"/>
    <col min="769" max="769" width="8" style="102" customWidth="1"/>
    <col min="770" max="770" width="9.33203125" style="102"/>
    <col min="771" max="771" width="7.6640625" style="102" customWidth="1"/>
    <col min="772" max="772" width="10.1640625" style="102" customWidth="1"/>
    <col min="773" max="773" width="19" style="102" customWidth="1"/>
    <col min="774" max="774" width="5.83203125" style="102" customWidth="1"/>
    <col min="775" max="775" width="2.6640625" style="102" customWidth="1"/>
    <col min="776" max="776" width="9.33203125" style="102"/>
    <col min="777" max="777" width="1.6640625" style="102" customWidth="1"/>
    <col min="778" max="778" width="18.83203125" style="102" customWidth="1"/>
    <col min="779" max="779" width="10" style="102" customWidth="1"/>
    <col min="780" max="780" width="9" style="102" customWidth="1"/>
    <col min="781" max="781" width="9.33203125" style="102" customWidth="1"/>
    <col min="782" max="782" width="12.5" style="102" customWidth="1"/>
    <col min="783" max="783" width="15.6640625" style="102" customWidth="1"/>
    <col min="784" max="784" width="0.1640625" style="102" customWidth="1"/>
    <col min="785" max="822" width="10.6640625" style="102" customWidth="1"/>
    <col min="823" max="824" width="9.33203125" style="102"/>
    <col min="825" max="847" width="10.6640625" style="102" customWidth="1"/>
    <col min="848" max="1024" width="9.33203125" style="102"/>
    <col min="1025" max="1025" width="8" style="102" customWidth="1"/>
    <col min="1026" max="1026" width="9.33203125" style="102"/>
    <col min="1027" max="1027" width="7.6640625" style="102" customWidth="1"/>
    <col min="1028" max="1028" width="10.1640625" style="102" customWidth="1"/>
    <col min="1029" max="1029" width="19" style="102" customWidth="1"/>
    <col min="1030" max="1030" width="5.83203125" style="102" customWidth="1"/>
    <col min="1031" max="1031" width="2.6640625" style="102" customWidth="1"/>
    <col min="1032" max="1032" width="9.33203125" style="102"/>
    <col min="1033" max="1033" width="1.6640625" style="102" customWidth="1"/>
    <col min="1034" max="1034" width="18.83203125" style="102" customWidth="1"/>
    <col min="1035" max="1035" width="10" style="102" customWidth="1"/>
    <col min="1036" max="1036" width="9" style="102" customWidth="1"/>
    <col min="1037" max="1037" width="9.33203125" style="102" customWidth="1"/>
    <col min="1038" max="1038" width="12.5" style="102" customWidth="1"/>
    <col min="1039" max="1039" width="15.6640625" style="102" customWidth="1"/>
    <col min="1040" max="1040" width="0.1640625" style="102" customWidth="1"/>
    <col min="1041" max="1078" width="10.6640625" style="102" customWidth="1"/>
    <col min="1079" max="1080" width="9.33203125" style="102"/>
    <col min="1081" max="1103" width="10.6640625" style="102" customWidth="1"/>
    <col min="1104" max="1280" width="9.33203125" style="102"/>
    <col min="1281" max="1281" width="8" style="102" customWidth="1"/>
    <col min="1282" max="1282" width="9.33203125" style="102"/>
    <col min="1283" max="1283" width="7.6640625" style="102" customWidth="1"/>
    <col min="1284" max="1284" width="10.1640625" style="102" customWidth="1"/>
    <col min="1285" max="1285" width="19" style="102" customWidth="1"/>
    <col min="1286" max="1286" width="5.83203125" style="102" customWidth="1"/>
    <col min="1287" max="1287" width="2.6640625" style="102" customWidth="1"/>
    <col min="1288" max="1288" width="9.33203125" style="102"/>
    <col min="1289" max="1289" width="1.6640625" style="102" customWidth="1"/>
    <col min="1290" max="1290" width="18.83203125" style="102" customWidth="1"/>
    <col min="1291" max="1291" width="10" style="102" customWidth="1"/>
    <col min="1292" max="1292" width="9" style="102" customWidth="1"/>
    <col min="1293" max="1293" width="9.33203125" style="102" customWidth="1"/>
    <col min="1294" max="1294" width="12.5" style="102" customWidth="1"/>
    <col min="1295" max="1295" width="15.6640625" style="102" customWidth="1"/>
    <col min="1296" max="1296" width="0.1640625" style="102" customWidth="1"/>
    <col min="1297" max="1334" width="10.6640625" style="102" customWidth="1"/>
    <col min="1335" max="1336" width="9.33203125" style="102"/>
    <col min="1337" max="1359" width="10.6640625" style="102" customWidth="1"/>
    <col min="1360" max="1536" width="9.33203125" style="102"/>
    <col min="1537" max="1537" width="8" style="102" customWidth="1"/>
    <col min="1538" max="1538" width="9.33203125" style="102"/>
    <col min="1539" max="1539" width="7.6640625" style="102" customWidth="1"/>
    <col min="1540" max="1540" width="10.1640625" style="102" customWidth="1"/>
    <col min="1541" max="1541" width="19" style="102" customWidth="1"/>
    <col min="1542" max="1542" width="5.83203125" style="102" customWidth="1"/>
    <col min="1543" max="1543" width="2.6640625" style="102" customWidth="1"/>
    <col min="1544" max="1544" width="9.33203125" style="102"/>
    <col min="1545" max="1545" width="1.6640625" style="102" customWidth="1"/>
    <col min="1546" max="1546" width="18.83203125" style="102" customWidth="1"/>
    <col min="1547" max="1547" width="10" style="102" customWidth="1"/>
    <col min="1548" max="1548" width="9" style="102" customWidth="1"/>
    <col min="1549" max="1549" width="9.33203125" style="102" customWidth="1"/>
    <col min="1550" max="1550" width="12.5" style="102" customWidth="1"/>
    <col min="1551" max="1551" width="15.6640625" style="102" customWidth="1"/>
    <col min="1552" max="1552" width="0.1640625" style="102" customWidth="1"/>
    <col min="1553" max="1590" width="10.6640625" style="102" customWidth="1"/>
    <col min="1591" max="1592" width="9.33203125" style="102"/>
    <col min="1593" max="1615" width="10.6640625" style="102" customWidth="1"/>
    <col min="1616" max="1792" width="9.33203125" style="102"/>
    <col min="1793" max="1793" width="8" style="102" customWidth="1"/>
    <col min="1794" max="1794" width="9.33203125" style="102"/>
    <col min="1795" max="1795" width="7.6640625" style="102" customWidth="1"/>
    <col min="1796" max="1796" width="10.1640625" style="102" customWidth="1"/>
    <col min="1797" max="1797" width="19" style="102" customWidth="1"/>
    <col min="1798" max="1798" width="5.83203125" style="102" customWidth="1"/>
    <col min="1799" max="1799" width="2.6640625" style="102" customWidth="1"/>
    <col min="1800" max="1800" width="9.33203125" style="102"/>
    <col min="1801" max="1801" width="1.6640625" style="102" customWidth="1"/>
    <col min="1802" max="1802" width="18.83203125" style="102" customWidth="1"/>
    <col min="1803" max="1803" width="10" style="102" customWidth="1"/>
    <col min="1804" max="1804" width="9" style="102" customWidth="1"/>
    <col min="1805" max="1805" width="9.33203125" style="102" customWidth="1"/>
    <col min="1806" max="1806" width="12.5" style="102" customWidth="1"/>
    <col min="1807" max="1807" width="15.6640625" style="102" customWidth="1"/>
    <col min="1808" max="1808" width="0.1640625" style="102" customWidth="1"/>
    <col min="1809" max="1846" width="10.6640625" style="102" customWidth="1"/>
    <col min="1847" max="1848" width="9.33203125" style="102"/>
    <col min="1849" max="1871" width="10.6640625" style="102" customWidth="1"/>
    <col min="1872" max="2048" width="9.33203125" style="102"/>
    <col min="2049" max="2049" width="8" style="102" customWidth="1"/>
    <col min="2050" max="2050" width="9.33203125" style="102"/>
    <col min="2051" max="2051" width="7.6640625" style="102" customWidth="1"/>
    <col min="2052" max="2052" width="10.1640625" style="102" customWidth="1"/>
    <col min="2053" max="2053" width="19" style="102" customWidth="1"/>
    <col min="2054" max="2054" width="5.83203125" style="102" customWidth="1"/>
    <col min="2055" max="2055" width="2.6640625" style="102" customWidth="1"/>
    <col min="2056" max="2056" width="9.33203125" style="102"/>
    <col min="2057" max="2057" width="1.6640625" style="102" customWidth="1"/>
    <col min="2058" max="2058" width="18.83203125" style="102" customWidth="1"/>
    <col min="2059" max="2059" width="10" style="102" customWidth="1"/>
    <col min="2060" max="2060" width="9" style="102" customWidth="1"/>
    <col min="2061" max="2061" width="9.33203125" style="102" customWidth="1"/>
    <col min="2062" max="2062" width="12.5" style="102" customWidth="1"/>
    <col min="2063" max="2063" width="15.6640625" style="102" customWidth="1"/>
    <col min="2064" max="2064" width="0.1640625" style="102" customWidth="1"/>
    <col min="2065" max="2102" width="10.6640625" style="102" customWidth="1"/>
    <col min="2103" max="2104" width="9.33203125" style="102"/>
    <col min="2105" max="2127" width="10.6640625" style="102" customWidth="1"/>
    <col min="2128" max="2304" width="9.33203125" style="102"/>
    <col min="2305" max="2305" width="8" style="102" customWidth="1"/>
    <col min="2306" max="2306" width="9.33203125" style="102"/>
    <col min="2307" max="2307" width="7.6640625" style="102" customWidth="1"/>
    <col min="2308" max="2308" width="10.1640625" style="102" customWidth="1"/>
    <col min="2309" max="2309" width="19" style="102" customWidth="1"/>
    <col min="2310" max="2310" width="5.83203125" style="102" customWidth="1"/>
    <col min="2311" max="2311" width="2.6640625" style="102" customWidth="1"/>
    <col min="2312" max="2312" width="9.33203125" style="102"/>
    <col min="2313" max="2313" width="1.6640625" style="102" customWidth="1"/>
    <col min="2314" max="2314" width="18.83203125" style="102" customWidth="1"/>
    <col min="2315" max="2315" width="10" style="102" customWidth="1"/>
    <col min="2316" max="2316" width="9" style="102" customWidth="1"/>
    <col min="2317" max="2317" width="9.33203125" style="102" customWidth="1"/>
    <col min="2318" max="2318" width="12.5" style="102" customWidth="1"/>
    <col min="2319" max="2319" width="15.6640625" style="102" customWidth="1"/>
    <col min="2320" max="2320" width="0.1640625" style="102" customWidth="1"/>
    <col min="2321" max="2358" width="10.6640625" style="102" customWidth="1"/>
    <col min="2359" max="2360" width="9.33203125" style="102"/>
    <col min="2361" max="2383" width="10.6640625" style="102" customWidth="1"/>
    <col min="2384" max="2560" width="9.33203125" style="102"/>
    <col min="2561" max="2561" width="8" style="102" customWidth="1"/>
    <col min="2562" max="2562" width="9.33203125" style="102"/>
    <col min="2563" max="2563" width="7.6640625" style="102" customWidth="1"/>
    <col min="2564" max="2564" width="10.1640625" style="102" customWidth="1"/>
    <col min="2565" max="2565" width="19" style="102" customWidth="1"/>
    <col min="2566" max="2566" width="5.83203125" style="102" customWidth="1"/>
    <col min="2567" max="2567" width="2.6640625" style="102" customWidth="1"/>
    <col min="2568" max="2568" width="9.33203125" style="102"/>
    <col min="2569" max="2569" width="1.6640625" style="102" customWidth="1"/>
    <col min="2570" max="2570" width="18.83203125" style="102" customWidth="1"/>
    <col min="2571" max="2571" width="10" style="102" customWidth="1"/>
    <col min="2572" max="2572" width="9" style="102" customWidth="1"/>
    <col min="2573" max="2573" width="9.33203125" style="102" customWidth="1"/>
    <col min="2574" max="2574" width="12.5" style="102" customWidth="1"/>
    <col min="2575" max="2575" width="15.6640625" style="102" customWidth="1"/>
    <col min="2576" max="2576" width="0.1640625" style="102" customWidth="1"/>
    <col min="2577" max="2614" width="10.6640625" style="102" customWidth="1"/>
    <col min="2615" max="2616" width="9.33203125" style="102"/>
    <col min="2617" max="2639" width="10.6640625" style="102" customWidth="1"/>
    <col min="2640" max="2816" width="9.33203125" style="102"/>
    <col min="2817" max="2817" width="8" style="102" customWidth="1"/>
    <col min="2818" max="2818" width="9.33203125" style="102"/>
    <col min="2819" max="2819" width="7.6640625" style="102" customWidth="1"/>
    <col min="2820" max="2820" width="10.1640625" style="102" customWidth="1"/>
    <col min="2821" max="2821" width="19" style="102" customWidth="1"/>
    <col min="2822" max="2822" width="5.83203125" style="102" customWidth="1"/>
    <col min="2823" max="2823" width="2.6640625" style="102" customWidth="1"/>
    <col min="2824" max="2824" width="9.33203125" style="102"/>
    <col min="2825" max="2825" width="1.6640625" style="102" customWidth="1"/>
    <col min="2826" max="2826" width="18.83203125" style="102" customWidth="1"/>
    <col min="2827" max="2827" width="10" style="102" customWidth="1"/>
    <col min="2828" max="2828" width="9" style="102" customWidth="1"/>
    <col min="2829" max="2829" width="9.33203125" style="102" customWidth="1"/>
    <col min="2830" max="2830" width="12.5" style="102" customWidth="1"/>
    <col min="2831" max="2831" width="15.6640625" style="102" customWidth="1"/>
    <col min="2832" max="2832" width="0.1640625" style="102" customWidth="1"/>
    <col min="2833" max="2870" width="10.6640625" style="102" customWidth="1"/>
    <col min="2871" max="2872" width="9.33203125" style="102"/>
    <col min="2873" max="2895" width="10.6640625" style="102" customWidth="1"/>
    <col min="2896" max="3072" width="9.33203125" style="102"/>
    <col min="3073" max="3073" width="8" style="102" customWidth="1"/>
    <col min="3074" max="3074" width="9.33203125" style="102"/>
    <col min="3075" max="3075" width="7.6640625" style="102" customWidth="1"/>
    <col min="3076" max="3076" width="10.1640625" style="102" customWidth="1"/>
    <col min="3077" max="3077" width="19" style="102" customWidth="1"/>
    <col min="3078" max="3078" width="5.83203125" style="102" customWidth="1"/>
    <col min="3079" max="3079" width="2.6640625" style="102" customWidth="1"/>
    <col min="3080" max="3080" width="9.33203125" style="102"/>
    <col min="3081" max="3081" width="1.6640625" style="102" customWidth="1"/>
    <col min="3082" max="3082" width="18.83203125" style="102" customWidth="1"/>
    <col min="3083" max="3083" width="10" style="102" customWidth="1"/>
    <col min="3084" max="3084" width="9" style="102" customWidth="1"/>
    <col min="3085" max="3085" width="9.33203125" style="102" customWidth="1"/>
    <col min="3086" max="3086" width="12.5" style="102" customWidth="1"/>
    <col min="3087" max="3087" width="15.6640625" style="102" customWidth="1"/>
    <col min="3088" max="3088" width="0.1640625" style="102" customWidth="1"/>
    <col min="3089" max="3126" width="10.6640625" style="102" customWidth="1"/>
    <col min="3127" max="3128" width="9.33203125" style="102"/>
    <col min="3129" max="3151" width="10.6640625" style="102" customWidth="1"/>
    <col min="3152" max="3328" width="9.33203125" style="102"/>
    <col min="3329" max="3329" width="8" style="102" customWidth="1"/>
    <col min="3330" max="3330" width="9.33203125" style="102"/>
    <col min="3331" max="3331" width="7.6640625" style="102" customWidth="1"/>
    <col min="3332" max="3332" width="10.1640625" style="102" customWidth="1"/>
    <col min="3333" max="3333" width="19" style="102" customWidth="1"/>
    <col min="3334" max="3334" width="5.83203125" style="102" customWidth="1"/>
    <col min="3335" max="3335" width="2.6640625" style="102" customWidth="1"/>
    <col min="3336" max="3336" width="9.33203125" style="102"/>
    <col min="3337" max="3337" width="1.6640625" style="102" customWidth="1"/>
    <col min="3338" max="3338" width="18.83203125" style="102" customWidth="1"/>
    <col min="3339" max="3339" width="10" style="102" customWidth="1"/>
    <col min="3340" max="3340" width="9" style="102" customWidth="1"/>
    <col min="3341" max="3341" width="9.33203125" style="102" customWidth="1"/>
    <col min="3342" max="3342" width="12.5" style="102" customWidth="1"/>
    <col min="3343" max="3343" width="15.6640625" style="102" customWidth="1"/>
    <col min="3344" max="3344" width="0.1640625" style="102" customWidth="1"/>
    <col min="3345" max="3382" width="10.6640625" style="102" customWidth="1"/>
    <col min="3383" max="3384" width="9.33203125" style="102"/>
    <col min="3385" max="3407" width="10.6640625" style="102" customWidth="1"/>
    <col min="3408" max="3584" width="9.33203125" style="102"/>
    <col min="3585" max="3585" width="8" style="102" customWidth="1"/>
    <col min="3586" max="3586" width="9.33203125" style="102"/>
    <col min="3587" max="3587" width="7.6640625" style="102" customWidth="1"/>
    <col min="3588" max="3588" width="10.1640625" style="102" customWidth="1"/>
    <col min="3589" max="3589" width="19" style="102" customWidth="1"/>
    <col min="3590" max="3590" width="5.83203125" style="102" customWidth="1"/>
    <col min="3591" max="3591" width="2.6640625" style="102" customWidth="1"/>
    <col min="3592" max="3592" width="9.33203125" style="102"/>
    <col min="3593" max="3593" width="1.6640625" style="102" customWidth="1"/>
    <col min="3594" max="3594" width="18.83203125" style="102" customWidth="1"/>
    <col min="3595" max="3595" width="10" style="102" customWidth="1"/>
    <col min="3596" max="3596" width="9" style="102" customWidth="1"/>
    <col min="3597" max="3597" width="9.33203125" style="102" customWidth="1"/>
    <col min="3598" max="3598" width="12.5" style="102" customWidth="1"/>
    <col min="3599" max="3599" width="15.6640625" style="102" customWidth="1"/>
    <col min="3600" max="3600" width="0.1640625" style="102" customWidth="1"/>
    <col min="3601" max="3638" width="10.6640625" style="102" customWidth="1"/>
    <col min="3639" max="3640" width="9.33203125" style="102"/>
    <col min="3641" max="3663" width="10.6640625" style="102" customWidth="1"/>
    <col min="3664" max="3840" width="9.33203125" style="102"/>
    <col min="3841" max="3841" width="8" style="102" customWidth="1"/>
    <col min="3842" max="3842" width="9.33203125" style="102"/>
    <col min="3843" max="3843" width="7.6640625" style="102" customWidth="1"/>
    <col min="3844" max="3844" width="10.1640625" style="102" customWidth="1"/>
    <col min="3845" max="3845" width="19" style="102" customWidth="1"/>
    <col min="3846" max="3846" width="5.83203125" style="102" customWidth="1"/>
    <col min="3847" max="3847" width="2.6640625" style="102" customWidth="1"/>
    <col min="3848" max="3848" width="9.33203125" style="102"/>
    <col min="3849" max="3849" width="1.6640625" style="102" customWidth="1"/>
    <col min="3850" max="3850" width="18.83203125" style="102" customWidth="1"/>
    <col min="3851" max="3851" width="10" style="102" customWidth="1"/>
    <col min="3852" max="3852" width="9" style="102" customWidth="1"/>
    <col min="3853" max="3853" width="9.33203125" style="102" customWidth="1"/>
    <col min="3854" max="3854" width="12.5" style="102" customWidth="1"/>
    <col min="3855" max="3855" width="15.6640625" style="102" customWidth="1"/>
    <col min="3856" max="3856" width="0.1640625" style="102" customWidth="1"/>
    <col min="3857" max="3894" width="10.6640625" style="102" customWidth="1"/>
    <col min="3895" max="3896" width="9.33203125" style="102"/>
    <col min="3897" max="3919" width="10.6640625" style="102" customWidth="1"/>
    <col min="3920" max="4096" width="9.33203125" style="102"/>
    <col min="4097" max="4097" width="8" style="102" customWidth="1"/>
    <col min="4098" max="4098" width="9.33203125" style="102"/>
    <col min="4099" max="4099" width="7.6640625" style="102" customWidth="1"/>
    <col min="4100" max="4100" width="10.1640625" style="102" customWidth="1"/>
    <col min="4101" max="4101" width="19" style="102" customWidth="1"/>
    <col min="4102" max="4102" width="5.83203125" style="102" customWidth="1"/>
    <col min="4103" max="4103" width="2.6640625" style="102" customWidth="1"/>
    <col min="4104" max="4104" width="9.33203125" style="102"/>
    <col min="4105" max="4105" width="1.6640625" style="102" customWidth="1"/>
    <col min="4106" max="4106" width="18.83203125" style="102" customWidth="1"/>
    <col min="4107" max="4107" width="10" style="102" customWidth="1"/>
    <col min="4108" max="4108" width="9" style="102" customWidth="1"/>
    <col min="4109" max="4109" width="9.33203125" style="102" customWidth="1"/>
    <col min="4110" max="4110" width="12.5" style="102" customWidth="1"/>
    <col min="4111" max="4111" width="15.6640625" style="102" customWidth="1"/>
    <col min="4112" max="4112" width="0.1640625" style="102" customWidth="1"/>
    <col min="4113" max="4150" width="10.6640625" style="102" customWidth="1"/>
    <col min="4151" max="4152" width="9.33203125" style="102"/>
    <col min="4153" max="4175" width="10.6640625" style="102" customWidth="1"/>
    <col min="4176" max="4352" width="9.33203125" style="102"/>
    <col min="4353" max="4353" width="8" style="102" customWidth="1"/>
    <col min="4354" max="4354" width="9.33203125" style="102"/>
    <col min="4355" max="4355" width="7.6640625" style="102" customWidth="1"/>
    <col min="4356" max="4356" width="10.1640625" style="102" customWidth="1"/>
    <col min="4357" max="4357" width="19" style="102" customWidth="1"/>
    <col min="4358" max="4358" width="5.83203125" style="102" customWidth="1"/>
    <col min="4359" max="4359" width="2.6640625" style="102" customWidth="1"/>
    <col min="4360" max="4360" width="9.33203125" style="102"/>
    <col min="4361" max="4361" width="1.6640625" style="102" customWidth="1"/>
    <col min="4362" max="4362" width="18.83203125" style="102" customWidth="1"/>
    <col min="4363" max="4363" width="10" style="102" customWidth="1"/>
    <col min="4364" max="4364" width="9" style="102" customWidth="1"/>
    <col min="4365" max="4365" width="9.33203125" style="102" customWidth="1"/>
    <col min="4366" max="4366" width="12.5" style="102" customWidth="1"/>
    <col min="4367" max="4367" width="15.6640625" style="102" customWidth="1"/>
    <col min="4368" max="4368" width="0.1640625" style="102" customWidth="1"/>
    <col min="4369" max="4406" width="10.6640625" style="102" customWidth="1"/>
    <col min="4407" max="4408" width="9.33203125" style="102"/>
    <col min="4409" max="4431" width="10.6640625" style="102" customWidth="1"/>
    <col min="4432" max="4608" width="9.33203125" style="102"/>
    <col min="4609" max="4609" width="8" style="102" customWidth="1"/>
    <col min="4610" max="4610" width="9.33203125" style="102"/>
    <col min="4611" max="4611" width="7.6640625" style="102" customWidth="1"/>
    <col min="4612" max="4612" width="10.1640625" style="102" customWidth="1"/>
    <col min="4613" max="4613" width="19" style="102" customWidth="1"/>
    <col min="4614" max="4614" width="5.83203125" style="102" customWidth="1"/>
    <col min="4615" max="4615" width="2.6640625" style="102" customWidth="1"/>
    <col min="4616" max="4616" width="9.33203125" style="102"/>
    <col min="4617" max="4617" width="1.6640625" style="102" customWidth="1"/>
    <col min="4618" max="4618" width="18.83203125" style="102" customWidth="1"/>
    <col min="4619" max="4619" width="10" style="102" customWidth="1"/>
    <col min="4620" max="4620" width="9" style="102" customWidth="1"/>
    <col min="4621" max="4621" width="9.33203125" style="102" customWidth="1"/>
    <col min="4622" max="4622" width="12.5" style="102" customWidth="1"/>
    <col min="4623" max="4623" width="15.6640625" style="102" customWidth="1"/>
    <col min="4624" max="4624" width="0.1640625" style="102" customWidth="1"/>
    <col min="4625" max="4662" width="10.6640625" style="102" customWidth="1"/>
    <col min="4663" max="4664" width="9.33203125" style="102"/>
    <col min="4665" max="4687" width="10.6640625" style="102" customWidth="1"/>
    <col min="4688" max="4864" width="9.33203125" style="102"/>
    <col min="4865" max="4865" width="8" style="102" customWidth="1"/>
    <col min="4866" max="4866" width="9.33203125" style="102"/>
    <col min="4867" max="4867" width="7.6640625" style="102" customWidth="1"/>
    <col min="4868" max="4868" width="10.1640625" style="102" customWidth="1"/>
    <col min="4869" max="4869" width="19" style="102" customWidth="1"/>
    <col min="4870" max="4870" width="5.83203125" style="102" customWidth="1"/>
    <col min="4871" max="4871" width="2.6640625" style="102" customWidth="1"/>
    <col min="4872" max="4872" width="9.33203125" style="102"/>
    <col min="4873" max="4873" width="1.6640625" style="102" customWidth="1"/>
    <col min="4874" max="4874" width="18.83203125" style="102" customWidth="1"/>
    <col min="4875" max="4875" width="10" style="102" customWidth="1"/>
    <col min="4876" max="4876" width="9" style="102" customWidth="1"/>
    <col min="4877" max="4877" width="9.33203125" style="102" customWidth="1"/>
    <col min="4878" max="4878" width="12.5" style="102" customWidth="1"/>
    <col min="4879" max="4879" width="15.6640625" style="102" customWidth="1"/>
    <col min="4880" max="4880" width="0.1640625" style="102" customWidth="1"/>
    <col min="4881" max="4918" width="10.6640625" style="102" customWidth="1"/>
    <col min="4919" max="4920" width="9.33203125" style="102"/>
    <col min="4921" max="4943" width="10.6640625" style="102" customWidth="1"/>
    <col min="4944" max="5120" width="9.33203125" style="102"/>
    <col min="5121" max="5121" width="8" style="102" customWidth="1"/>
    <col min="5122" max="5122" width="9.33203125" style="102"/>
    <col min="5123" max="5123" width="7.6640625" style="102" customWidth="1"/>
    <col min="5124" max="5124" width="10.1640625" style="102" customWidth="1"/>
    <col min="5125" max="5125" width="19" style="102" customWidth="1"/>
    <col min="5126" max="5126" width="5.83203125" style="102" customWidth="1"/>
    <col min="5127" max="5127" width="2.6640625" style="102" customWidth="1"/>
    <col min="5128" max="5128" width="9.33203125" style="102"/>
    <col min="5129" max="5129" width="1.6640625" style="102" customWidth="1"/>
    <col min="5130" max="5130" width="18.83203125" style="102" customWidth="1"/>
    <col min="5131" max="5131" width="10" style="102" customWidth="1"/>
    <col min="5132" max="5132" width="9" style="102" customWidth="1"/>
    <col min="5133" max="5133" width="9.33203125" style="102" customWidth="1"/>
    <col min="5134" max="5134" width="12.5" style="102" customWidth="1"/>
    <col min="5135" max="5135" width="15.6640625" style="102" customWidth="1"/>
    <col min="5136" max="5136" width="0.1640625" style="102" customWidth="1"/>
    <col min="5137" max="5174" width="10.6640625" style="102" customWidth="1"/>
    <col min="5175" max="5176" width="9.33203125" style="102"/>
    <col min="5177" max="5199" width="10.6640625" style="102" customWidth="1"/>
    <col min="5200" max="5376" width="9.33203125" style="102"/>
    <col min="5377" max="5377" width="8" style="102" customWidth="1"/>
    <col min="5378" max="5378" width="9.33203125" style="102"/>
    <col min="5379" max="5379" width="7.6640625" style="102" customWidth="1"/>
    <col min="5380" max="5380" width="10.1640625" style="102" customWidth="1"/>
    <col min="5381" max="5381" width="19" style="102" customWidth="1"/>
    <col min="5382" max="5382" width="5.83203125" style="102" customWidth="1"/>
    <col min="5383" max="5383" width="2.6640625" style="102" customWidth="1"/>
    <col min="5384" max="5384" width="9.33203125" style="102"/>
    <col min="5385" max="5385" width="1.6640625" style="102" customWidth="1"/>
    <col min="5386" max="5386" width="18.83203125" style="102" customWidth="1"/>
    <col min="5387" max="5387" width="10" style="102" customWidth="1"/>
    <col min="5388" max="5388" width="9" style="102" customWidth="1"/>
    <col min="5389" max="5389" width="9.33203125" style="102" customWidth="1"/>
    <col min="5390" max="5390" width="12.5" style="102" customWidth="1"/>
    <col min="5391" max="5391" width="15.6640625" style="102" customWidth="1"/>
    <col min="5392" max="5392" width="0.1640625" style="102" customWidth="1"/>
    <col min="5393" max="5430" width="10.6640625" style="102" customWidth="1"/>
    <col min="5431" max="5432" width="9.33203125" style="102"/>
    <col min="5433" max="5455" width="10.6640625" style="102" customWidth="1"/>
    <col min="5456" max="5632" width="9.33203125" style="102"/>
    <col min="5633" max="5633" width="8" style="102" customWidth="1"/>
    <col min="5634" max="5634" width="9.33203125" style="102"/>
    <col min="5635" max="5635" width="7.6640625" style="102" customWidth="1"/>
    <col min="5636" max="5636" width="10.1640625" style="102" customWidth="1"/>
    <col min="5637" max="5637" width="19" style="102" customWidth="1"/>
    <col min="5638" max="5638" width="5.83203125" style="102" customWidth="1"/>
    <col min="5639" max="5639" width="2.6640625" style="102" customWidth="1"/>
    <col min="5640" max="5640" width="9.33203125" style="102"/>
    <col min="5641" max="5641" width="1.6640625" style="102" customWidth="1"/>
    <col min="5642" max="5642" width="18.83203125" style="102" customWidth="1"/>
    <col min="5643" max="5643" width="10" style="102" customWidth="1"/>
    <col min="5644" max="5644" width="9" style="102" customWidth="1"/>
    <col min="5645" max="5645" width="9.33203125" style="102" customWidth="1"/>
    <col min="5646" max="5646" width="12.5" style="102" customWidth="1"/>
    <col min="5647" max="5647" width="15.6640625" style="102" customWidth="1"/>
    <col min="5648" max="5648" width="0.1640625" style="102" customWidth="1"/>
    <col min="5649" max="5686" width="10.6640625" style="102" customWidth="1"/>
    <col min="5687" max="5688" width="9.33203125" style="102"/>
    <col min="5689" max="5711" width="10.6640625" style="102" customWidth="1"/>
    <col min="5712" max="5888" width="9.33203125" style="102"/>
    <col min="5889" max="5889" width="8" style="102" customWidth="1"/>
    <col min="5890" max="5890" width="9.33203125" style="102"/>
    <col min="5891" max="5891" width="7.6640625" style="102" customWidth="1"/>
    <col min="5892" max="5892" width="10.1640625" style="102" customWidth="1"/>
    <col min="5893" max="5893" width="19" style="102" customWidth="1"/>
    <col min="5894" max="5894" width="5.83203125" style="102" customWidth="1"/>
    <col min="5895" max="5895" width="2.6640625" style="102" customWidth="1"/>
    <col min="5896" max="5896" width="9.33203125" style="102"/>
    <col min="5897" max="5897" width="1.6640625" style="102" customWidth="1"/>
    <col min="5898" max="5898" width="18.83203125" style="102" customWidth="1"/>
    <col min="5899" max="5899" width="10" style="102" customWidth="1"/>
    <col min="5900" max="5900" width="9" style="102" customWidth="1"/>
    <col min="5901" max="5901" width="9.33203125" style="102" customWidth="1"/>
    <col min="5902" max="5902" width="12.5" style="102" customWidth="1"/>
    <col min="5903" max="5903" width="15.6640625" style="102" customWidth="1"/>
    <col min="5904" max="5904" width="0.1640625" style="102" customWidth="1"/>
    <col min="5905" max="5942" width="10.6640625" style="102" customWidth="1"/>
    <col min="5943" max="5944" width="9.33203125" style="102"/>
    <col min="5945" max="5967" width="10.6640625" style="102" customWidth="1"/>
    <col min="5968" max="6144" width="9.33203125" style="102"/>
    <col min="6145" max="6145" width="8" style="102" customWidth="1"/>
    <col min="6146" max="6146" width="9.33203125" style="102"/>
    <col min="6147" max="6147" width="7.6640625" style="102" customWidth="1"/>
    <col min="6148" max="6148" width="10.1640625" style="102" customWidth="1"/>
    <col min="6149" max="6149" width="19" style="102" customWidth="1"/>
    <col min="6150" max="6150" width="5.83203125" style="102" customWidth="1"/>
    <col min="6151" max="6151" width="2.6640625" style="102" customWidth="1"/>
    <col min="6152" max="6152" width="9.33203125" style="102"/>
    <col min="6153" max="6153" width="1.6640625" style="102" customWidth="1"/>
    <col min="6154" max="6154" width="18.83203125" style="102" customWidth="1"/>
    <col min="6155" max="6155" width="10" style="102" customWidth="1"/>
    <col min="6156" max="6156" width="9" style="102" customWidth="1"/>
    <col min="6157" max="6157" width="9.33203125" style="102" customWidth="1"/>
    <col min="6158" max="6158" width="12.5" style="102" customWidth="1"/>
    <col min="6159" max="6159" width="15.6640625" style="102" customWidth="1"/>
    <col min="6160" max="6160" width="0.1640625" style="102" customWidth="1"/>
    <col min="6161" max="6198" width="10.6640625" style="102" customWidth="1"/>
    <col min="6199" max="6200" width="9.33203125" style="102"/>
    <col min="6201" max="6223" width="10.6640625" style="102" customWidth="1"/>
    <col min="6224" max="6400" width="9.33203125" style="102"/>
    <col min="6401" max="6401" width="8" style="102" customWidth="1"/>
    <col min="6402" max="6402" width="9.33203125" style="102"/>
    <col min="6403" max="6403" width="7.6640625" style="102" customWidth="1"/>
    <col min="6404" max="6404" width="10.1640625" style="102" customWidth="1"/>
    <col min="6405" max="6405" width="19" style="102" customWidth="1"/>
    <col min="6406" max="6406" width="5.83203125" style="102" customWidth="1"/>
    <col min="6407" max="6407" width="2.6640625" style="102" customWidth="1"/>
    <col min="6408" max="6408" width="9.33203125" style="102"/>
    <col min="6409" max="6409" width="1.6640625" style="102" customWidth="1"/>
    <col min="6410" max="6410" width="18.83203125" style="102" customWidth="1"/>
    <col min="6411" max="6411" width="10" style="102" customWidth="1"/>
    <col min="6412" max="6412" width="9" style="102" customWidth="1"/>
    <col min="6413" max="6413" width="9.33203125" style="102" customWidth="1"/>
    <col min="6414" max="6414" width="12.5" style="102" customWidth="1"/>
    <col min="6415" max="6415" width="15.6640625" style="102" customWidth="1"/>
    <col min="6416" max="6416" width="0.1640625" style="102" customWidth="1"/>
    <col min="6417" max="6454" width="10.6640625" style="102" customWidth="1"/>
    <col min="6455" max="6456" width="9.33203125" style="102"/>
    <col min="6457" max="6479" width="10.6640625" style="102" customWidth="1"/>
    <col min="6480" max="6656" width="9.33203125" style="102"/>
    <col min="6657" max="6657" width="8" style="102" customWidth="1"/>
    <col min="6658" max="6658" width="9.33203125" style="102"/>
    <col min="6659" max="6659" width="7.6640625" style="102" customWidth="1"/>
    <col min="6660" max="6660" width="10.1640625" style="102" customWidth="1"/>
    <col min="6661" max="6661" width="19" style="102" customWidth="1"/>
    <col min="6662" max="6662" width="5.83203125" style="102" customWidth="1"/>
    <col min="6663" max="6663" width="2.6640625" style="102" customWidth="1"/>
    <col min="6664" max="6664" width="9.33203125" style="102"/>
    <col min="6665" max="6665" width="1.6640625" style="102" customWidth="1"/>
    <col min="6666" max="6666" width="18.83203125" style="102" customWidth="1"/>
    <col min="6667" max="6667" width="10" style="102" customWidth="1"/>
    <col min="6668" max="6668" width="9" style="102" customWidth="1"/>
    <col min="6669" max="6669" width="9.33203125" style="102" customWidth="1"/>
    <col min="6670" max="6670" width="12.5" style="102" customWidth="1"/>
    <col min="6671" max="6671" width="15.6640625" style="102" customWidth="1"/>
    <col min="6672" max="6672" width="0.1640625" style="102" customWidth="1"/>
    <col min="6673" max="6710" width="10.6640625" style="102" customWidth="1"/>
    <col min="6711" max="6712" width="9.33203125" style="102"/>
    <col min="6713" max="6735" width="10.6640625" style="102" customWidth="1"/>
    <col min="6736" max="6912" width="9.33203125" style="102"/>
    <col min="6913" max="6913" width="8" style="102" customWidth="1"/>
    <col min="6914" max="6914" width="9.33203125" style="102"/>
    <col min="6915" max="6915" width="7.6640625" style="102" customWidth="1"/>
    <col min="6916" max="6916" width="10.1640625" style="102" customWidth="1"/>
    <col min="6917" max="6917" width="19" style="102" customWidth="1"/>
    <col min="6918" max="6918" width="5.83203125" style="102" customWidth="1"/>
    <col min="6919" max="6919" width="2.6640625" style="102" customWidth="1"/>
    <col min="6920" max="6920" width="9.33203125" style="102"/>
    <col min="6921" max="6921" width="1.6640625" style="102" customWidth="1"/>
    <col min="6922" max="6922" width="18.83203125" style="102" customWidth="1"/>
    <col min="6923" max="6923" width="10" style="102" customWidth="1"/>
    <col min="6924" max="6924" width="9" style="102" customWidth="1"/>
    <col min="6925" max="6925" width="9.33203125" style="102" customWidth="1"/>
    <col min="6926" max="6926" width="12.5" style="102" customWidth="1"/>
    <col min="6927" max="6927" width="15.6640625" style="102" customWidth="1"/>
    <col min="6928" max="6928" width="0.1640625" style="102" customWidth="1"/>
    <col min="6929" max="6966" width="10.6640625" style="102" customWidth="1"/>
    <col min="6967" max="6968" width="9.33203125" style="102"/>
    <col min="6969" max="6991" width="10.6640625" style="102" customWidth="1"/>
    <col min="6992" max="7168" width="9.33203125" style="102"/>
    <col min="7169" max="7169" width="8" style="102" customWidth="1"/>
    <col min="7170" max="7170" width="9.33203125" style="102"/>
    <col min="7171" max="7171" width="7.6640625" style="102" customWidth="1"/>
    <col min="7172" max="7172" width="10.1640625" style="102" customWidth="1"/>
    <col min="7173" max="7173" width="19" style="102" customWidth="1"/>
    <col min="7174" max="7174" width="5.83203125" style="102" customWidth="1"/>
    <col min="7175" max="7175" width="2.6640625" style="102" customWidth="1"/>
    <col min="7176" max="7176" width="9.33203125" style="102"/>
    <col min="7177" max="7177" width="1.6640625" style="102" customWidth="1"/>
    <col min="7178" max="7178" width="18.83203125" style="102" customWidth="1"/>
    <col min="7179" max="7179" width="10" style="102" customWidth="1"/>
    <col min="7180" max="7180" width="9" style="102" customWidth="1"/>
    <col min="7181" max="7181" width="9.33203125" style="102" customWidth="1"/>
    <col min="7182" max="7182" width="12.5" style="102" customWidth="1"/>
    <col min="7183" max="7183" width="15.6640625" style="102" customWidth="1"/>
    <col min="7184" max="7184" width="0.1640625" style="102" customWidth="1"/>
    <col min="7185" max="7222" width="10.6640625" style="102" customWidth="1"/>
    <col min="7223" max="7224" width="9.33203125" style="102"/>
    <col min="7225" max="7247" width="10.6640625" style="102" customWidth="1"/>
    <col min="7248" max="7424" width="9.33203125" style="102"/>
    <col min="7425" max="7425" width="8" style="102" customWidth="1"/>
    <col min="7426" max="7426" width="9.33203125" style="102"/>
    <col min="7427" max="7427" width="7.6640625" style="102" customWidth="1"/>
    <col min="7428" max="7428" width="10.1640625" style="102" customWidth="1"/>
    <col min="7429" max="7429" width="19" style="102" customWidth="1"/>
    <col min="7430" max="7430" width="5.83203125" style="102" customWidth="1"/>
    <col min="7431" max="7431" width="2.6640625" style="102" customWidth="1"/>
    <col min="7432" max="7432" width="9.33203125" style="102"/>
    <col min="7433" max="7433" width="1.6640625" style="102" customWidth="1"/>
    <col min="7434" max="7434" width="18.83203125" style="102" customWidth="1"/>
    <col min="7435" max="7435" width="10" style="102" customWidth="1"/>
    <col min="7436" max="7436" width="9" style="102" customWidth="1"/>
    <col min="7437" max="7437" width="9.33203125" style="102" customWidth="1"/>
    <col min="7438" max="7438" width="12.5" style="102" customWidth="1"/>
    <col min="7439" max="7439" width="15.6640625" style="102" customWidth="1"/>
    <col min="7440" max="7440" width="0.1640625" style="102" customWidth="1"/>
    <col min="7441" max="7478" width="10.6640625" style="102" customWidth="1"/>
    <col min="7479" max="7480" width="9.33203125" style="102"/>
    <col min="7481" max="7503" width="10.6640625" style="102" customWidth="1"/>
    <col min="7504" max="7680" width="9.33203125" style="102"/>
    <col min="7681" max="7681" width="8" style="102" customWidth="1"/>
    <col min="7682" max="7682" width="9.33203125" style="102"/>
    <col min="7683" max="7683" width="7.6640625" style="102" customWidth="1"/>
    <col min="7684" max="7684" width="10.1640625" style="102" customWidth="1"/>
    <col min="7685" max="7685" width="19" style="102" customWidth="1"/>
    <col min="7686" max="7686" width="5.83203125" style="102" customWidth="1"/>
    <col min="7687" max="7687" width="2.6640625" style="102" customWidth="1"/>
    <col min="7688" max="7688" width="9.33203125" style="102"/>
    <col min="7689" max="7689" width="1.6640625" style="102" customWidth="1"/>
    <col min="7690" max="7690" width="18.83203125" style="102" customWidth="1"/>
    <col min="7691" max="7691" width="10" style="102" customWidth="1"/>
    <col min="7692" max="7692" width="9" style="102" customWidth="1"/>
    <col min="7693" max="7693" width="9.33203125" style="102" customWidth="1"/>
    <col min="7694" max="7694" width="12.5" style="102" customWidth="1"/>
    <col min="7695" max="7695" width="15.6640625" style="102" customWidth="1"/>
    <col min="7696" max="7696" width="0.1640625" style="102" customWidth="1"/>
    <col min="7697" max="7734" width="10.6640625" style="102" customWidth="1"/>
    <col min="7735" max="7736" width="9.33203125" style="102"/>
    <col min="7737" max="7759" width="10.6640625" style="102" customWidth="1"/>
    <col min="7760" max="7936" width="9.33203125" style="102"/>
    <col min="7937" max="7937" width="8" style="102" customWidth="1"/>
    <col min="7938" max="7938" width="9.33203125" style="102"/>
    <col min="7939" max="7939" width="7.6640625" style="102" customWidth="1"/>
    <col min="7940" max="7940" width="10.1640625" style="102" customWidth="1"/>
    <col min="7941" max="7941" width="19" style="102" customWidth="1"/>
    <col min="7942" max="7942" width="5.83203125" style="102" customWidth="1"/>
    <col min="7943" max="7943" width="2.6640625" style="102" customWidth="1"/>
    <col min="7944" max="7944" width="9.33203125" style="102"/>
    <col min="7945" max="7945" width="1.6640625" style="102" customWidth="1"/>
    <col min="7946" max="7946" width="18.83203125" style="102" customWidth="1"/>
    <col min="7947" max="7947" width="10" style="102" customWidth="1"/>
    <col min="7948" max="7948" width="9" style="102" customWidth="1"/>
    <col min="7949" max="7949" width="9.33203125" style="102" customWidth="1"/>
    <col min="7950" max="7950" width="12.5" style="102" customWidth="1"/>
    <col min="7951" max="7951" width="15.6640625" style="102" customWidth="1"/>
    <col min="7952" max="7952" width="0.1640625" style="102" customWidth="1"/>
    <col min="7953" max="7990" width="10.6640625" style="102" customWidth="1"/>
    <col min="7991" max="7992" width="9.33203125" style="102"/>
    <col min="7993" max="8015" width="10.6640625" style="102" customWidth="1"/>
    <col min="8016" max="8192" width="9.33203125" style="102"/>
    <col min="8193" max="8193" width="8" style="102" customWidth="1"/>
    <col min="8194" max="8194" width="9.33203125" style="102"/>
    <col min="8195" max="8195" width="7.6640625" style="102" customWidth="1"/>
    <col min="8196" max="8196" width="10.1640625" style="102" customWidth="1"/>
    <col min="8197" max="8197" width="19" style="102" customWidth="1"/>
    <col min="8198" max="8198" width="5.83203125" style="102" customWidth="1"/>
    <col min="8199" max="8199" width="2.6640625" style="102" customWidth="1"/>
    <col min="8200" max="8200" width="9.33203125" style="102"/>
    <col min="8201" max="8201" width="1.6640625" style="102" customWidth="1"/>
    <col min="8202" max="8202" width="18.83203125" style="102" customWidth="1"/>
    <col min="8203" max="8203" width="10" style="102" customWidth="1"/>
    <col min="8204" max="8204" width="9" style="102" customWidth="1"/>
    <col min="8205" max="8205" width="9.33203125" style="102" customWidth="1"/>
    <col min="8206" max="8206" width="12.5" style="102" customWidth="1"/>
    <col min="8207" max="8207" width="15.6640625" style="102" customWidth="1"/>
    <col min="8208" max="8208" width="0.1640625" style="102" customWidth="1"/>
    <col min="8209" max="8246" width="10.6640625" style="102" customWidth="1"/>
    <col min="8247" max="8248" width="9.33203125" style="102"/>
    <col min="8249" max="8271" width="10.6640625" style="102" customWidth="1"/>
    <col min="8272" max="8448" width="9.33203125" style="102"/>
    <col min="8449" max="8449" width="8" style="102" customWidth="1"/>
    <col min="8450" max="8450" width="9.33203125" style="102"/>
    <col min="8451" max="8451" width="7.6640625" style="102" customWidth="1"/>
    <col min="8452" max="8452" width="10.1640625" style="102" customWidth="1"/>
    <col min="8453" max="8453" width="19" style="102" customWidth="1"/>
    <col min="8454" max="8454" width="5.83203125" style="102" customWidth="1"/>
    <col min="8455" max="8455" width="2.6640625" style="102" customWidth="1"/>
    <col min="8456" max="8456" width="9.33203125" style="102"/>
    <col min="8457" max="8457" width="1.6640625" style="102" customWidth="1"/>
    <col min="8458" max="8458" width="18.83203125" style="102" customWidth="1"/>
    <col min="8459" max="8459" width="10" style="102" customWidth="1"/>
    <col min="8460" max="8460" width="9" style="102" customWidth="1"/>
    <col min="8461" max="8461" width="9.33203125" style="102" customWidth="1"/>
    <col min="8462" max="8462" width="12.5" style="102" customWidth="1"/>
    <col min="8463" max="8463" width="15.6640625" style="102" customWidth="1"/>
    <col min="8464" max="8464" width="0.1640625" style="102" customWidth="1"/>
    <col min="8465" max="8502" width="10.6640625" style="102" customWidth="1"/>
    <col min="8503" max="8504" width="9.33203125" style="102"/>
    <col min="8505" max="8527" width="10.6640625" style="102" customWidth="1"/>
    <col min="8528" max="8704" width="9.33203125" style="102"/>
    <col min="8705" max="8705" width="8" style="102" customWidth="1"/>
    <col min="8706" max="8706" width="9.33203125" style="102"/>
    <col min="8707" max="8707" width="7.6640625" style="102" customWidth="1"/>
    <col min="8708" max="8708" width="10.1640625" style="102" customWidth="1"/>
    <col min="8709" max="8709" width="19" style="102" customWidth="1"/>
    <col min="8710" max="8710" width="5.83203125" style="102" customWidth="1"/>
    <col min="8711" max="8711" width="2.6640625" style="102" customWidth="1"/>
    <col min="8712" max="8712" width="9.33203125" style="102"/>
    <col min="8713" max="8713" width="1.6640625" style="102" customWidth="1"/>
    <col min="8714" max="8714" width="18.83203125" style="102" customWidth="1"/>
    <col min="8715" max="8715" width="10" style="102" customWidth="1"/>
    <col min="8716" max="8716" width="9" style="102" customWidth="1"/>
    <col min="8717" max="8717" width="9.33203125" style="102" customWidth="1"/>
    <col min="8718" max="8718" width="12.5" style="102" customWidth="1"/>
    <col min="8719" max="8719" width="15.6640625" style="102" customWidth="1"/>
    <col min="8720" max="8720" width="0.1640625" style="102" customWidth="1"/>
    <col min="8721" max="8758" width="10.6640625" style="102" customWidth="1"/>
    <col min="8759" max="8760" width="9.33203125" style="102"/>
    <col min="8761" max="8783" width="10.6640625" style="102" customWidth="1"/>
    <col min="8784" max="8960" width="9.33203125" style="102"/>
    <col min="8961" max="8961" width="8" style="102" customWidth="1"/>
    <col min="8962" max="8962" width="9.33203125" style="102"/>
    <col min="8963" max="8963" width="7.6640625" style="102" customWidth="1"/>
    <col min="8964" max="8964" width="10.1640625" style="102" customWidth="1"/>
    <col min="8965" max="8965" width="19" style="102" customWidth="1"/>
    <col min="8966" max="8966" width="5.83203125" style="102" customWidth="1"/>
    <col min="8967" max="8967" width="2.6640625" style="102" customWidth="1"/>
    <col min="8968" max="8968" width="9.33203125" style="102"/>
    <col min="8969" max="8969" width="1.6640625" style="102" customWidth="1"/>
    <col min="8970" max="8970" width="18.83203125" style="102" customWidth="1"/>
    <col min="8971" max="8971" width="10" style="102" customWidth="1"/>
    <col min="8972" max="8972" width="9" style="102" customWidth="1"/>
    <col min="8973" max="8973" width="9.33203125" style="102" customWidth="1"/>
    <col min="8974" max="8974" width="12.5" style="102" customWidth="1"/>
    <col min="8975" max="8975" width="15.6640625" style="102" customWidth="1"/>
    <col min="8976" max="8976" width="0.1640625" style="102" customWidth="1"/>
    <col min="8977" max="9014" width="10.6640625" style="102" customWidth="1"/>
    <col min="9015" max="9016" width="9.33203125" style="102"/>
    <col min="9017" max="9039" width="10.6640625" style="102" customWidth="1"/>
    <col min="9040" max="9216" width="9.33203125" style="102"/>
    <col min="9217" max="9217" width="8" style="102" customWidth="1"/>
    <col min="9218" max="9218" width="9.33203125" style="102"/>
    <col min="9219" max="9219" width="7.6640625" style="102" customWidth="1"/>
    <col min="9220" max="9220" width="10.1640625" style="102" customWidth="1"/>
    <col min="9221" max="9221" width="19" style="102" customWidth="1"/>
    <col min="9222" max="9222" width="5.83203125" style="102" customWidth="1"/>
    <col min="9223" max="9223" width="2.6640625" style="102" customWidth="1"/>
    <col min="9224" max="9224" width="9.33203125" style="102"/>
    <col min="9225" max="9225" width="1.6640625" style="102" customWidth="1"/>
    <col min="9226" max="9226" width="18.83203125" style="102" customWidth="1"/>
    <col min="9227" max="9227" width="10" style="102" customWidth="1"/>
    <col min="9228" max="9228" width="9" style="102" customWidth="1"/>
    <col min="9229" max="9229" width="9.33203125" style="102" customWidth="1"/>
    <col min="9230" max="9230" width="12.5" style="102" customWidth="1"/>
    <col min="9231" max="9231" width="15.6640625" style="102" customWidth="1"/>
    <col min="9232" max="9232" width="0.1640625" style="102" customWidth="1"/>
    <col min="9233" max="9270" width="10.6640625" style="102" customWidth="1"/>
    <col min="9271" max="9272" width="9.33203125" style="102"/>
    <col min="9273" max="9295" width="10.6640625" style="102" customWidth="1"/>
    <col min="9296" max="9472" width="9.33203125" style="102"/>
    <col min="9473" max="9473" width="8" style="102" customWidth="1"/>
    <col min="9474" max="9474" width="9.33203125" style="102"/>
    <col min="9475" max="9475" width="7.6640625" style="102" customWidth="1"/>
    <col min="9476" max="9476" width="10.1640625" style="102" customWidth="1"/>
    <col min="9477" max="9477" width="19" style="102" customWidth="1"/>
    <col min="9478" max="9478" width="5.83203125" style="102" customWidth="1"/>
    <col min="9479" max="9479" width="2.6640625" style="102" customWidth="1"/>
    <col min="9480" max="9480" width="9.33203125" style="102"/>
    <col min="9481" max="9481" width="1.6640625" style="102" customWidth="1"/>
    <col min="9482" max="9482" width="18.83203125" style="102" customWidth="1"/>
    <col min="9483" max="9483" width="10" style="102" customWidth="1"/>
    <col min="9484" max="9484" width="9" style="102" customWidth="1"/>
    <col min="9485" max="9485" width="9.33203125" style="102" customWidth="1"/>
    <col min="9486" max="9486" width="12.5" style="102" customWidth="1"/>
    <col min="9487" max="9487" width="15.6640625" style="102" customWidth="1"/>
    <col min="9488" max="9488" width="0.1640625" style="102" customWidth="1"/>
    <col min="9489" max="9526" width="10.6640625" style="102" customWidth="1"/>
    <col min="9527" max="9528" width="9.33203125" style="102"/>
    <col min="9529" max="9551" width="10.6640625" style="102" customWidth="1"/>
    <col min="9552" max="9728" width="9.33203125" style="102"/>
    <col min="9729" max="9729" width="8" style="102" customWidth="1"/>
    <col min="9730" max="9730" width="9.33203125" style="102"/>
    <col min="9731" max="9731" width="7.6640625" style="102" customWidth="1"/>
    <col min="9732" max="9732" width="10.1640625" style="102" customWidth="1"/>
    <col min="9733" max="9733" width="19" style="102" customWidth="1"/>
    <col min="9734" max="9734" width="5.83203125" style="102" customWidth="1"/>
    <col min="9735" max="9735" width="2.6640625" style="102" customWidth="1"/>
    <col min="9736" max="9736" width="9.33203125" style="102"/>
    <col min="9737" max="9737" width="1.6640625" style="102" customWidth="1"/>
    <col min="9738" max="9738" width="18.83203125" style="102" customWidth="1"/>
    <col min="9739" max="9739" width="10" style="102" customWidth="1"/>
    <col min="9740" max="9740" width="9" style="102" customWidth="1"/>
    <col min="9741" max="9741" width="9.33203125" style="102" customWidth="1"/>
    <col min="9742" max="9742" width="12.5" style="102" customWidth="1"/>
    <col min="9743" max="9743" width="15.6640625" style="102" customWidth="1"/>
    <col min="9744" max="9744" width="0.1640625" style="102" customWidth="1"/>
    <col min="9745" max="9782" width="10.6640625" style="102" customWidth="1"/>
    <col min="9783" max="9784" width="9.33203125" style="102"/>
    <col min="9785" max="9807" width="10.6640625" style="102" customWidth="1"/>
    <col min="9808" max="9984" width="9.33203125" style="102"/>
    <col min="9985" max="9985" width="8" style="102" customWidth="1"/>
    <col min="9986" max="9986" width="9.33203125" style="102"/>
    <col min="9987" max="9987" width="7.6640625" style="102" customWidth="1"/>
    <col min="9988" max="9988" width="10.1640625" style="102" customWidth="1"/>
    <col min="9989" max="9989" width="19" style="102" customWidth="1"/>
    <col min="9990" max="9990" width="5.83203125" style="102" customWidth="1"/>
    <col min="9991" max="9991" width="2.6640625" style="102" customWidth="1"/>
    <col min="9992" max="9992" width="9.33203125" style="102"/>
    <col min="9993" max="9993" width="1.6640625" style="102" customWidth="1"/>
    <col min="9994" max="9994" width="18.83203125" style="102" customWidth="1"/>
    <col min="9995" max="9995" width="10" style="102" customWidth="1"/>
    <col min="9996" max="9996" width="9" style="102" customWidth="1"/>
    <col min="9997" max="9997" width="9.33203125" style="102" customWidth="1"/>
    <col min="9998" max="9998" width="12.5" style="102" customWidth="1"/>
    <col min="9999" max="9999" width="15.6640625" style="102" customWidth="1"/>
    <col min="10000" max="10000" width="0.1640625" style="102" customWidth="1"/>
    <col min="10001" max="10038" width="10.6640625" style="102" customWidth="1"/>
    <col min="10039" max="10040" width="9.33203125" style="102"/>
    <col min="10041" max="10063" width="10.6640625" style="102" customWidth="1"/>
    <col min="10064" max="10240" width="9.33203125" style="102"/>
    <col min="10241" max="10241" width="8" style="102" customWidth="1"/>
    <col min="10242" max="10242" width="9.33203125" style="102"/>
    <col min="10243" max="10243" width="7.6640625" style="102" customWidth="1"/>
    <col min="10244" max="10244" width="10.1640625" style="102" customWidth="1"/>
    <col min="10245" max="10245" width="19" style="102" customWidth="1"/>
    <col min="10246" max="10246" width="5.83203125" style="102" customWidth="1"/>
    <col min="10247" max="10247" width="2.6640625" style="102" customWidth="1"/>
    <col min="10248" max="10248" width="9.33203125" style="102"/>
    <col min="10249" max="10249" width="1.6640625" style="102" customWidth="1"/>
    <col min="10250" max="10250" width="18.83203125" style="102" customWidth="1"/>
    <col min="10251" max="10251" width="10" style="102" customWidth="1"/>
    <col min="10252" max="10252" width="9" style="102" customWidth="1"/>
    <col min="10253" max="10253" width="9.33203125" style="102" customWidth="1"/>
    <col min="10254" max="10254" width="12.5" style="102" customWidth="1"/>
    <col min="10255" max="10255" width="15.6640625" style="102" customWidth="1"/>
    <col min="10256" max="10256" width="0.1640625" style="102" customWidth="1"/>
    <col min="10257" max="10294" width="10.6640625" style="102" customWidth="1"/>
    <col min="10295" max="10296" width="9.33203125" style="102"/>
    <col min="10297" max="10319" width="10.6640625" style="102" customWidth="1"/>
    <col min="10320" max="10496" width="9.33203125" style="102"/>
    <col min="10497" max="10497" width="8" style="102" customWidth="1"/>
    <col min="10498" max="10498" width="9.33203125" style="102"/>
    <col min="10499" max="10499" width="7.6640625" style="102" customWidth="1"/>
    <col min="10500" max="10500" width="10.1640625" style="102" customWidth="1"/>
    <col min="10501" max="10501" width="19" style="102" customWidth="1"/>
    <col min="10502" max="10502" width="5.83203125" style="102" customWidth="1"/>
    <col min="10503" max="10503" width="2.6640625" style="102" customWidth="1"/>
    <col min="10504" max="10504" width="9.33203125" style="102"/>
    <col min="10505" max="10505" width="1.6640625" style="102" customWidth="1"/>
    <col min="10506" max="10506" width="18.83203125" style="102" customWidth="1"/>
    <col min="10507" max="10507" width="10" style="102" customWidth="1"/>
    <col min="10508" max="10508" width="9" style="102" customWidth="1"/>
    <col min="10509" max="10509" width="9.33203125" style="102" customWidth="1"/>
    <col min="10510" max="10510" width="12.5" style="102" customWidth="1"/>
    <col min="10511" max="10511" width="15.6640625" style="102" customWidth="1"/>
    <col min="10512" max="10512" width="0.1640625" style="102" customWidth="1"/>
    <col min="10513" max="10550" width="10.6640625" style="102" customWidth="1"/>
    <col min="10551" max="10552" width="9.33203125" style="102"/>
    <col min="10553" max="10575" width="10.6640625" style="102" customWidth="1"/>
    <col min="10576" max="10752" width="9.33203125" style="102"/>
    <col min="10753" max="10753" width="8" style="102" customWidth="1"/>
    <col min="10754" max="10754" width="9.33203125" style="102"/>
    <col min="10755" max="10755" width="7.6640625" style="102" customWidth="1"/>
    <col min="10756" max="10756" width="10.1640625" style="102" customWidth="1"/>
    <col min="10757" max="10757" width="19" style="102" customWidth="1"/>
    <col min="10758" max="10758" width="5.83203125" style="102" customWidth="1"/>
    <col min="10759" max="10759" width="2.6640625" style="102" customWidth="1"/>
    <col min="10760" max="10760" width="9.33203125" style="102"/>
    <col min="10761" max="10761" width="1.6640625" style="102" customWidth="1"/>
    <col min="10762" max="10762" width="18.83203125" style="102" customWidth="1"/>
    <col min="10763" max="10763" width="10" style="102" customWidth="1"/>
    <col min="10764" max="10764" width="9" style="102" customWidth="1"/>
    <col min="10765" max="10765" width="9.33203125" style="102" customWidth="1"/>
    <col min="10766" max="10766" width="12.5" style="102" customWidth="1"/>
    <col min="10767" max="10767" width="15.6640625" style="102" customWidth="1"/>
    <col min="10768" max="10768" width="0.1640625" style="102" customWidth="1"/>
    <col min="10769" max="10806" width="10.6640625" style="102" customWidth="1"/>
    <col min="10807" max="10808" width="9.33203125" style="102"/>
    <col min="10809" max="10831" width="10.6640625" style="102" customWidth="1"/>
    <col min="10832" max="11008" width="9.33203125" style="102"/>
    <col min="11009" max="11009" width="8" style="102" customWidth="1"/>
    <col min="11010" max="11010" width="9.33203125" style="102"/>
    <col min="11011" max="11011" width="7.6640625" style="102" customWidth="1"/>
    <col min="11012" max="11012" width="10.1640625" style="102" customWidth="1"/>
    <col min="11013" max="11013" width="19" style="102" customWidth="1"/>
    <col min="11014" max="11014" width="5.83203125" style="102" customWidth="1"/>
    <col min="11015" max="11015" width="2.6640625" style="102" customWidth="1"/>
    <col min="11016" max="11016" width="9.33203125" style="102"/>
    <col min="11017" max="11017" width="1.6640625" style="102" customWidth="1"/>
    <col min="11018" max="11018" width="18.83203125" style="102" customWidth="1"/>
    <col min="11019" max="11019" width="10" style="102" customWidth="1"/>
    <col min="11020" max="11020" width="9" style="102" customWidth="1"/>
    <col min="11021" max="11021" width="9.33203125" style="102" customWidth="1"/>
    <col min="11022" max="11022" width="12.5" style="102" customWidth="1"/>
    <col min="11023" max="11023" width="15.6640625" style="102" customWidth="1"/>
    <col min="11024" max="11024" width="0.1640625" style="102" customWidth="1"/>
    <col min="11025" max="11062" width="10.6640625" style="102" customWidth="1"/>
    <col min="11063" max="11064" width="9.33203125" style="102"/>
    <col min="11065" max="11087" width="10.6640625" style="102" customWidth="1"/>
    <col min="11088" max="11264" width="9.33203125" style="102"/>
    <col min="11265" max="11265" width="8" style="102" customWidth="1"/>
    <col min="11266" max="11266" width="9.33203125" style="102"/>
    <col min="11267" max="11267" width="7.6640625" style="102" customWidth="1"/>
    <col min="11268" max="11268" width="10.1640625" style="102" customWidth="1"/>
    <col min="11269" max="11269" width="19" style="102" customWidth="1"/>
    <col min="11270" max="11270" width="5.83203125" style="102" customWidth="1"/>
    <col min="11271" max="11271" width="2.6640625" style="102" customWidth="1"/>
    <col min="11272" max="11272" width="9.33203125" style="102"/>
    <col min="11273" max="11273" width="1.6640625" style="102" customWidth="1"/>
    <col min="11274" max="11274" width="18.83203125" style="102" customWidth="1"/>
    <col min="11275" max="11275" width="10" style="102" customWidth="1"/>
    <col min="11276" max="11276" width="9" style="102" customWidth="1"/>
    <col min="11277" max="11277" width="9.33203125" style="102" customWidth="1"/>
    <col min="11278" max="11278" width="12.5" style="102" customWidth="1"/>
    <col min="11279" max="11279" width="15.6640625" style="102" customWidth="1"/>
    <col min="11280" max="11280" width="0.1640625" style="102" customWidth="1"/>
    <col min="11281" max="11318" width="10.6640625" style="102" customWidth="1"/>
    <col min="11319" max="11320" width="9.33203125" style="102"/>
    <col min="11321" max="11343" width="10.6640625" style="102" customWidth="1"/>
    <col min="11344" max="11520" width="9.33203125" style="102"/>
    <col min="11521" max="11521" width="8" style="102" customWidth="1"/>
    <col min="11522" max="11522" width="9.33203125" style="102"/>
    <col min="11523" max="11523" width="7.6640625" style="102" customWidth="1"/>
    <col min="11524" max="11524" width="10.1640625" style="102" customWidth="1"/>
    <col min="11525" max="11525" width="19" style="102" customWidth="1"/>
    <col min="11526" max="11526" width="5.83203125" style="102" customWidth="1"/>
    <col min="11527" max="11527" width="2.6640625" style="102" customWidth="1"/>
    <col min="11528" max="11528" width="9.33203125" style="102"/>
    <col min="11529" max="11529" width="1.6640625" style="102" customWidth="1"/>
    <col min="11530" max="11530" width="18.83203125" style="102" customWidth="1"/>
    <col min="11531" max="11531" width="10" style="102" customWidth="1"/>
    <col min="11532" max="11532" width="9" style="102" customWidth="1"/>
    <col min="11533" max="11533" width="9.33203125" style="102" customWidth="1"/>
    <col min="11534" max="11534" width="12.5" style="102" customWidth="1"/>
    <col min="11535" max="11535" width="15.6640625" style="102" customWidth="1"/>
    <col min="11536" max="11536" width="0.1640625" style="102" customWidth="1"/>
    <col min="11537" max="11574" width="10.6640625" style="102" customWidth="1"/>
    <col min="11575" max="11576" width="9.33203125" style="102"/>
    <col min="11577" max="11599" width="10.6640625" style="102" customWidth="1"/>
    <col min="11600" max="11776" width="9.33203125" style="102"/>
    <col min="11777" max="11777" width="8" style="102" customWidth="1"/>
    <col min="11778" max="11778" width="9.33203125" style="102"/>
    <col min="11779" max="11779" width="7.6640625" style="102" customWidth="1"/>
    <col min="11780" max="11780" width="10.1640625" style="102" customWidth="1"/>
    <col min="11781" max="11781" width="19" style="102" customWidth="1"/>
    <col min="11782" max="11782" width="5.83203125" style="102" customWidth="1"/>
    <col min="11783" max="11783" width="2.6640625" style="102" customWidth="1"/>
    <col min="11784" max="11784" width="9.33203125" style="102"/>
    <col min="11785" max="11785" width="1.6640625" style="102" customWidth="1"/>
    <col min="11786" max="11786" width="18.83203125" style="102" customWidth="1"/>
    <col min="11787" max="11787" width="10" style="102" customWidth="1"/>
    <col min="11788" max="11788" width="9" style="102" customWidth="1"/>
    <col min="11789" max="11789" width="9.33203125" style="102" customWidth="1"/>
    <col min="11790" max="11790" width="12.5" style="102" customWidth="1"/>
    <col min="11791" max="11791" width="15.6640625" style="102" customWidth="1"/>
    <col min="11792" max="11792" width="0.1640625" style="102" customWidth="1"/>
    <col min="11793" max="11830" width="10.6640625" style="102" customWidth="1"/>
    <col min="11831" max="11832" width="9.33203125" style="102"/>
    <col min="11833" max="11855" width="10.6640625" style="102" customWidth="1"/>
    <col min="11856" max="12032" width="9.33203125" style="102"/>
    <col min="12033" max="12033" width="8" style="102" customWidth="1"/>
    <col min="12034" max="12034" width="9.33203125" style="102"/>
    <col min="12035" max="12035" width="7.6640625" style="102" customWidth="1"/>
    <col min="12036" max="12036" width="10.1640625" style="102" customWidth="1"/>
    <col min="12037" max="12037" width="19" style="102" customWidth="1"/>
    <col min="12038" max="12038" width="5.83203125" style="102" customWidth="1"/>
    <col min="12039" max="12039" width="2.6640625" style="102" customWidth="1"/>
    <col min="12040" max="12040" width="9.33203125" style="102"/>
    <col min="12041" max="12041" width="1.6640625" style="102" customWidth="1"/>
    <col min="12042" max="12042" width="18.83203125" style="102" customWidth="1"/>
    <col min="12043" max="12043" width="10" style="102" customWidth="1"/>
    <col min="12044" max="12044" width="9" style="102" customWidth="1"/>
    <col min="12045" max="12045" width="9.33203125" style="102" customWidth="1"/>
    <col min="12046" max="12046" width="12.5" style="102" customWidth="1"/>
    <col min="12047" max="12047" width="15.6640625" style="102" customWidth="1"/>
    <col min="12048" max="12048" width="0.1640625" style="102" customWidth="1"/>
    <col min="12049" max="12086" width="10.6640625" style="102" customWidth="1"/>
    <col min="12087" max="12088" width="9.33203125" style="102"/>
    <col min="12089" max="12111" width="10.6640625" style="102" customWidth="1"/>
    <col min="12112" max="12288" width="9.33203125" style="102"/>
    <col min="12289" max="12289" width="8" style="102" customWidth="1"/>
    <col min="12290" max="12290" width="9.33203125" style="102"/>
    <col min="12291" max="12291" width="7.6640625" style="102" customWidth="1"/>
    <col min="12292" max="12292" width="10.1640625" style="102" customWidth="1"/>
    <col min="12293" max="12293" width="19" style="102" customWidth="1"/>
    <col min="12294" max="12294" width="5.83203125" style="102" customWidth="1"/>
    <col min="12295" max="12295" width="2.6640625" style="102" customWidth="1"/>
    <col min="12296" max="12296" width="9.33203125" style="102"/>
    <col min="12297" max="12297" width="1.6640625" style="102" customWidth="1"/>
    <col min="12298" max="12298" width="18.83203125" style="102" customWidth="1"/>
    <col min="12299" max="12299" width="10" style="102" customWidth="1"/>
    <col min="12300" max="12300" width="9" style="102" customWidth="1"/>
    <col min="12301" max="12301" width="9.33203125" style="102" customWidth="1"/>
    <col min="12302" max="12302" width="12.5" style="102" customWidth="1"/>
    <col min="12303" max="12303" width="15.6640625" style="102" customWidth="1"/>
    <col min="12304" max="12304" width="0.1640625" style="102" customWidth="1"/>
    <col min="12305" max="12342" width="10.6640625" style="102" customWidth="1"/>
    <col min="12343" max="12344" width="9.33203125" style="102"/>
    <col min="12345" max="12367" width="10.6640625" style="102" customWidth="1"/>
    <col min="12368" max="12544" width="9.33203125" style="102"/>
    <col min="12545" max="12545" width="8" style="102" customWidth="1"/>
    <col min="12546" max="12546" width="9.33203125" style="102"/>
    <col min="12547" max="12547" width="7.6640625" style="102" customWidth="1"/>
    <col min="12548" max="12548" width="10.1640625" style="102" customWidth="1"/>
    <col min="12549" max="12549" width="19" style="102" customWidth="1"/>
    <col min="12550" max="12550" width="5.83203125" style="102" customWidth="1"/>
    <col min="12551" max="12551" width="2.6640625" style="102" customWidth="1"/>
    <col min="12552" max="12552" width="9.33203125" style="102"/>
    <col min="12553" max="12553" width="1.6640625" style="102" customWidth="1"/>
    <col min="12554" max="12554" width="18.83203125" style="102" customWidth="1"/>
    <col min="12555" max="12555" width="10" style="102" customWidth="1"/>
    <col min="12556" max="12556" width="9" style="102" customWidth="1"/>
    <col min="12557" max="12557" width="9.33203125" style="102" customWidth="1"/>
    <col min="12558" max="12558" width="12.5" style="102" customWidth="1"/>
    <col min="12559" max="12559" width="15.6640625" style="102" customWidth="1"/>
    <col min="12560" max="12560" width="0.1640625" style="102" customWidth="1"/>
    <col min="12561" max="12598" width="10.6640625" style="102" customWidth="1"/>
    <col min="12599" max="12600" width="9.33203125" style="102"/>
    <col min="12601" max="12623" width="10.6640625" style="102" customWidth="1"/>
    <col min="12624" max="12800" width="9.33203125" style="102"/>
    <col min="12801" max="12801" width="8" style="102" customWidth="1"/>
    <col min="12802" max="12802" width="9.33203125" style="102"/>
    <col min="12803" max="12803" width="7.6640625" style="102" customWidth="1"/>
    <col min="12804" max="12804" width="10.1640625" style="102" customWidth="1"/>
    <col min="12805" max="12805" width="19" style="102" customWidth="1"/>
    <col min="12806" max="12806" width="5.83203125" style="102" customWidth="1"/>
    <col min="12807" max="12807" width="2.6640625" style="102" customWidth="1"/>
    <col min="12808" max="12808" width="9.33203125" style="102"/>
    <col min="12809" max="12809" width="1.6640625" style="102" customWidth="1"/>
    <col min="12810" max="12810" width="18.83203125" style="102" customWidth="1"/>
    <col min="12811" max="12811" width="10" style="102" customWidth="1"/>
    <col min="12812" max="12812" width="9" style="102" customWidth="1"/>
    <col min="12813" max="12813" width="9.33203125" style="102" customWidth="1"/>
    <col min="12814" max="12814" width="12.5" style="102" customWidth="1"/>
    <col min="12815" max="12815" width="15.6640625" style="102" customWidth="1"/>
    <col min="12816" max="12816" width="0.1640625" style="102" customWidth="1"/>
    <col min="12817" max="12854" width="10.6640625" style="102" customWidth="1"/>
    <col min="12855" max="12856" width="9.33203125" style="102"/>
    <col min="12857" max="12879" width="10.6640625" style="102" customWidth="1"/>
    <col min="12880" max="13056" width="9.33203125" style="102"/>
    <col min="13057" max="13057" width="8" style="102" customWidth="1"/>
    <col min="13058" max="13058" width="9.33203125" style="102"/>
    <col min="13059" max="13059" width="7.6640625" style="102" customWidth="1"/>
    <col min="13060" max="13060" width="10.1640625" style="102" customWidth="1"/>
    <col min="13061" max="13061" width="19" style="102" customWidth="1"/>
    <col min="13062" max="13062" width="5.83203125" style="102" customWidth="1"/>
    <col min="13063" max="13063" width="2.6640625" style="102" customWidth="1"/>
    <col min="13064" max="13064" width="9.33203125" style="102"/>
    <col min="13065" max="13065" width="1.6640625" style="102" customWidth="1"/>
    <col min="13066" max="13066" width="18.83203125" style="102" customWidth="1"/>
    <col min="13067" max="13067" width="10" style="102" customWidth="1"/>
    <col min="13068" max="13068" width="9" style="102" customWidth="1"/>
    <col min="13069" max="13069" width="9.33203125" style="102" customWidth="1"/>
    <col min="13070" max="13070" width="12.5" style="102" customWidth="1"/>
    <col min="13071" max="13071" width="15.6640625" style="102" customWidth="1"/>
    <col min="13072" max="13072" width="0.1640625" style="102" customWidth="1"/>
    <col min="13073" max="13110" width="10.6640625" style="102" customWidth="1"/>
    <col min="13111" max="13112" width="9.33203125" style="102"/>
    <col min="13113" max="13135" width="10.6640625" style="102" customWidth="1"/>
    <col min="13136" max="13312" width="9.33203125" style="102"/>
    <col min="13313" max="13313" width="8" style="102" customWidth="1"/>
    <col min="13314" max="13314" width="9.33203125" style="102"/>
    <col min="13315" max="13315" width="7.6640625" style="102" customWidth="1"/>
    <col min="13316" max="13316" width="10.1640625" style="102" customWidth="1"/>
    <col min="13317" max="13317" width="19" style="102" customWidth="1"/>
    <col min="13318" max="13318" width="5.83203125" style="102" customWidth="1"/>
    <col min="13319" max="13319" width="2.6640625" style="102" customWidth="1"/>
    <col min="13320" max="13320" width="9.33203125" style="102"/>
    <col min="13321" max="13321" width="1.6640625" style="102" customWidth="1"/>
    <col min="13322" max="13322" width="18.83203125" style="102" customWidth="1"/>
    <col min="13323" max="13323" width="10" style="102" customWidth="1"/>
    <col min="13324" max="13324" width="9" style="102" customWidth="1"/>
    <col min="13325" max="13325" width="9.33203125" style="102" customWidth="1"/>
    <col min="13326" max="13326" width="12.5" style="102" customWidth="1"/>
    <col min="13327" max="13327" width="15.6640625" style="102" customWidth="1"/>
    <col min="13328" max="13328" width="0.1640625" style="102" customWidth="1"/>
    <col min="13329" max="13366" width="10.6640625" style="102" customWidth="1"/>
    <col min="13367" max="13368" width="9.33203125" style="102"/>
    <col min="13369" max="13391" width="10.6640625" style="102" customWidth="1"/>
    <col min="13392" max="13568" width="9.33203125" style="102"/>
    <col min="13569" max="13569" width="8" style="102" customWidth="1"/>
    <col min="13570" max="13570" width="9.33203125" style="102"/>
    <col min="13571" max="13571" width="7.6640625" style="102" customWidth="1"/>
    <col min="13572" max="13572" width="10.1640625" style="102" customWidth="1"/>
    <col min="13573" max="13573" width="19" style="102" customWidth="1"/>
    <col min="13574" max="13574" width="5.83203125" style="102" customWidth="1"/>
    <col min="13575" max="13575" width="2.6640625" style="102" customWidth="1"/>
    <col min="13576" max="13576" width="9.33203125" style="102"/>
    <col min="13577" max="13577" width="1.6640625" style="102" customWidth="1"/>
    <col min="13578" max="13578" width="18.83203125" style="102" customWidth="1"/>
    <col min="13579" max="13579" width="10" style="102" customWidth="1"/>
    <col min="13580" max="13580" width="9" style="102" customWidth="1"/>
    <col min="13581" max="13581" width="9.33203125" style="102" customWidth="1"/>
    <col min="13582" max="13582" width="12.5" style="102" customWidth="1"/>
    <col min="13583" max="13583" width="15.6640625" style="102" customWidth="1"/>
    <col min="13584" max="13584" width="0.1640625" style="102" customWidth="1"/>
    <col min="13585" max="13622" width="10.6640625" style="102" customWidth="1"/>
    <col min="13623" max="13624" width="9.33203125" style="102"/>
    <col min="13625" max="13647" width="10.6640625" style="102" customWidth="1"/>
    <col min="13648" max="13824" width="9.33203125" style="102"/>
    <col min="13825" max="13825" width="8" style="102" customWidth="1"/>
    <col min="13826" max="13826" width="9.33203125" style="102"/>
    <col min="13827" max="13827" width="7.6640625" style="102" customWidth="1"/>
    <col min="13828" max="13828" width="10.1640625" style="102" customWidth="1"/>
    <col min="13829" max="13829" width="19" style="102" customWidth="1"/>
    <col min="13830" max="13830" width="5.83203125" style="102" customWidth="1"/>
    <col min="13831" max="13831" width="2.6640625" style="102" customWidth="1"/>
    <col min="13832" max="13832" width="9.33203125" style="102"/>
    <col min="13833" max="13833" width="1.6640625" style="102" customWidth="1"/>
    <col min="13834" max="13834" width="18.83203125" style="102" customWidth="1"/>
    <col min="13835" max="13835" width="10" style="102" customWidth="1"/>
    <col min="13836" max="13836" width="9" style="102" customWidth="1"/>
    <col min="13837" max="13837" width="9.33203125" style="102" customWidth="1"/>
    <col min="13838" max="13838" width="12.5" style="102" customWidth="1"/>
    <col min="13839" max="13839" width="15.6640625" style="102" customWidth="1"/>
    <col min="13840" max="13840" width="0.1640625" style="102" customWidth="1"/>
    <col min="13841" max="13878" width="10.6640625" style="102" customWidth="1"/>
    <col min="13879" max="13880" width="9.33203125" style="102"/>
    <col min="13881" max="13903" width="10.6640625" style="102" customWidth="1"/>
    <col min="13904" max="14080" width="9.33203125" style="102"/>
    <col min="14081" max="14081" width="8" style="102" customWidth="1"/>
    <col min="14082" max="14082" width="9.33203125" style="102"/>
    <col min="14083" max="14083" width="7.6640625" style="102" customWidth="1"/>
    <col min="14084" max="14084" width="10.1640625" style="102" customWidth="1"/>
    <col min="14085" max="14085" width="19" style="102" customWidth="1"/>
    <col min="14086" max="14086" width="5.83203125" style="102" customWidth="1"/>
    <col min="14087" max="14087" width="2.6640625" style="102" customWidth="1"/>
    <col min="14088" max="14088" width="9.33203125" style="102"/>
    <col min="14089" max="14089" width="1.6640625" style="102" customWidth="1"/>
    <col min="14090" max="14090" width="18.83203125" style="102" customWidth="1"/>
    <col min="14091" max="14091" width="10" style="102" customWidth="1"/>
    <col min="14092" max="14092" width="9" style="102" customWidth="1"/>
    <col min="14093" max="14093" width="9.33203125" style="102" customWidth="1"/>
    <col min="14094" max="14094" width="12.5" style="102" customWidth="1"/>
    <col min="14095" max="14095" width="15.6640625" style="102" customWidth="1"/>
    <col min="14096" max="14096" width="0.1640625" style="102" customWidth="1"/>
    <col min="14097" max="14134" width="10.6640625" style="102" customWidth="1"/>
    <col min="14135" max="14136" width="9.33203125" style="102"/>
    <col min="14137" max="14159" width="10.6640625" style="102" customWidth="1"/>
    <col min="14160" max="14336" width="9.33203125" style="102"/>
    <col min="14337" max="14337" width="8" style="102" customWidth="1"/>
    <col min="14338" max="14338" width="9.33203125" style="102"/>
    <col min="14339" max="14339" width="7.6640625" style="102" customWidth="1"/>
    <col min="14340" max="14340" width="10.1640625" style="102" customWidth="1"/>
    <col min="14341" max="14341" width="19" style="102" customWidth="1"/>
    <col min="14342" max="14342" width="5.83203125" style="102" customWidth="1"/>
    <col min="14343" max="14343" width="2.6640625" style="102" customWidth="1"/>
    <col min="14344" max="14344" width="9.33203125" style="102"/>
    <col min="14345" max="14345" width="1.6640625" style="102" customWidth="1"/>
    <col min="14346" max="14346" width="18.83203125" style="102" customWidth="1"/>
    <col min="14347" max="14347" width="10" style="102" customWidth="1"/>
    <col min="14348" max="14348" width="9" style="102" customWidth="1"/>
    <col min="14349" max="14349" width="9.33203125" style="102" customWidth="1"/>
    <col min="14350" max="14350" width="12.5" style="102" customWidth="1"/>
    <col min="14351" max="14351" width="15.6640625" style="102" customWidth="1"/>
    <col min="14352" max="14352" width="0.1640625" style="102" customWidth="1"/>
    <col min="14353" max="14390" width="10.6640625" style="102" customWidth="1"/>
    <col min="14391" max="14392" width="9.33203125" style="102"/>
    <col min="14393" max="14415" width="10.6640625" style="102" customWidth="1"/>
    <col min="14416" max="14592" width="9.33203125" style="102"/>
    <col min="14593" max="14593" width="8" style="102" customWidth="1"/>
    <col min="14594" max="14594" width="9.33203125" style="102"/>
    <col min="14595" max="14595" width="7.6640625" style="102" customWidth="1"/>
    <col min="14596" max="14596" width="10.1640625" style="102" customWidth="1"/>
    <col min="14597" max="14597" width="19" style="102" customWidth="1"/>
    <col min="14598" max="14598" width="5.83203125" style="102" customWidth="1"/>
    <col min="14599" max="14599" width="2.6640625" style="102" customWidth="1"/>
    <col min="14600" max="14600" width="9.33203125" style="102"/>
    <col min="14601" max="14601" width="1.6640625" style="102" customWidth="1"/>
    <col min="14602" max="14602" width="18.83203125" style="102" customWidth="1"/>
    <col min="14603" max="14603" width="10" style="102" customWidth="1"/>
    <col min="14604" max="14604" width="9" style="102" customWidth="1"/>
    <col min="14605" max="14605" width="9.33203125" style="102" customWidth="1"/>
    <col min="14606" max="14606" width="12.5" style="102" customWidth="1"/>
    <col min="14607" max="14607" width="15.6640625" style="102" customWidth="1"/>
    <col min="14608" max="14608" width="0.1640625" style="102" customWidth="1"/>
    <col min="14609" max="14646" width="10.6640625" style="102" customWidth="1"/>
    <col min="14647" max="14648" width="9.33203125" style="102"/>
    <col min="14649" max="14671" width="10.6640625" style="102" customWidth="1"/>
    <col min="14672" max="14848" width="9.33203125" style="102"/>
    <col min="14849" max="14849" width="8" style="102" customWidth="1"/>
    <col min="14850" max="14850" width="9.33203125" style="102"/>
    <col min="14851" max="14851" width="7.6640625" style="102" customWidth="1"/>
    <col min="14852" max="14852" width="10.1640625" style="102" customWidth="1"/>
    <col min="14853" max="14853" width="19" style="102" customWidth="1"/>
    <col min="14854" max="14854" width="5.83203125" style="102" customWidth="1"/>
    <col min="14855" max="14855" width="2.6640625" style="102" customWidth="1"/>
    <col min="14856" max="14856" width="9.33203125" style="102"/>
    <col min="14857" max="14857" width="1.6640625" style="102" customWidth="1"/>
    <col min="14858" max="14858" width="18.83203125" style="102" customWidth="1"/>
    <col min="14859" max="14859" width="10" style="102" customWidth="1"/>
    <col min="14860" max="14860" width="9" style="102" customWidth="1"/>
    <col min="14861" max="14861" width="9.33203125" style="102" customWidth="1"/>
    <col min="14862" max="14862" width="12.5" style="102" customWidth="1"/>
    <col min="14863" max="14863" width="15.6640625" style="102" customWidth="1"/>
    <col min="14864" max="14864" width="0.1640625" style="102" customWidth="1"/>
    <col min="14865" max="14902" width="10.6640625" style="102" customWidth="1"/>
    <col min="14903" max="14904" width="9.33203125" style="102"/>
    <col min="14905" max="14927" width="10.6640625" style="102" customWidth="1"/>
    <col min="14928" max="15104" width="9.33203125" style="102"/>
    <col min="15105" max="15105" width="8" style="102" customWidth="1"/>
    <col min="15106" max="15106" width="9.33203125" style="102"/>
    <col min="15107" max="15107" width="7.6640625" style="102" customWidth="1"/>
    <col min="15108" max="15108" width="10.1640625" style="102" customWidth="1"/>
    <col min="15109" max="15109" width="19" style="102" customWidth="1"/>
    <col min="15110" max="15110" width="5.83203125" style="102" customWidth="1"/>
    <col min="15111" max="15111" width="2.6640625" style="102" customWidth="1"/>
    <col min="15112" max="15112" width="9.33203125" style="102"/>
    <col min="15113" max="15113" width="1.6640625" style="102" customWidth="1"/>
    <col min="15114" max="15114" width="18.83203125" style="102" customWidth="1"/>
    <col min="15115" max="15115" width="10" style="102" customWidth="1"/>
    <col min="15116" max="15116" width="9" style="102" customWidth="1"/>
    <col min="15117" max="15117" width="9.33203125" style="102" customWidth="1"/>
    <col min="15118" max="15118" width="12.5" style="102" customWidth="1"/>
    <col min="15119" max="15119" width="15.6640625" style="102" customWidth="1"/>
    <col min="15120" max="15120" width="0.1640625" style="102" customWidth="1"/>
    <col min="15121" max="15158" width="10.6640625" style="102" customWidth="1"/>
    <col min="15159" max="15160" width="9.33203125" style="102"/>
    <col min="15161" max="15183" width="10.6640625" style="102" customWidth="1"/>
    <col min="15184" max="15360" width="9.33203125" style="102"/>
    <col min="15361" max="15361" width="8" style="102" customWidth="1"/>
    <col min="15362" max="15362" width="9.33203125" style="102"/>
    <col min="15363" max="15363" width="7.6640625" style="102" customWidth="1"/>
    <col min="15364" max="15364" width="10.1640625" style="102" customWidth="1"/>
    <col min="15365" max="15365" width="19" style="102" customWidth="1"/>
    <col min="15366" max="15366" width="5.83203125" style="102" customWidth="1"/>
    <col min="15367" max="15367" width="2.6640625" style="102" customWidth="1"/>
    <col min="15368" max="15368" width="9.33203125" style="102"/>
    <col min="15369" max="15369" width="1.6640625" style="102" customWidth="1"/>
    <col min="15370" max="15370" width="18.83203125" style="102" customWidth="1"/>
    <col min="15371" max="15371" width="10" style="102" customWidth="1"/>
    <col min="15372" max="15372" width="9" style="102" customWidth="1"/>
    <col min="15373" max="15373" width="9.33203125" style="102" customWidth="1"/>
    <col min="15374" max="15374" width="12.5" style="102" customWidth="1"/>
    <col min="15375" max="15375" width="15.6640625" style="102" customWidth="1"/>
    <col min="15376" max="15376" width="0.1640625" style="102" customWidth="1"/>
    <col min="15377" max="15414" width="10.6640625" style="102" customWidth="1"/>
    <col min="15415" max="15416" width="9.33203125" style="102"/>
    <col min="15417" max="15439" width="10.6640625" style="102" customWidth="1"/>
    <col min="15440" max="15616" width="9.33203125" style="102"/>
    <col min="15617" max="15617" width="8" style="102" customWidth="1"/>
    <col min="15618" max="15618" width="9.33203125" style="102"/>
    <col min="15619" max="15619" width="7.6640625" style="102" customWidth="1"/>
    <col min="15620" max="15620" width="10.1640625" style="102" customWidth="1"/>
    <col min="15621" max="15621" width="19" style="102" customWidth="1"/>
    <col min="15622" max="15622" width="5.83203125" style="102" customWidth="1"/>
    <col min="15623" max="15623" width="2.6640625" style="102" customWidth="1"/>
    <col min="15624" max="15624" width="9.33203125" style="102"/>
    <col min="15625" max="15625" width="1.6640625" style="102" customWidth="1"/>
    <col min="15626" max="15626" width="18.83203125" style="102" customWidth="1"/>
    <col min="15627" max="15627" width="10" style="102" customWidth="1"/>
    <col min="15628" max="15628" width="9" style="102" customWidth="1"/>
    <col min="15629" max="15629" width="9.33203125" style="102" customWidth="1"/>
    <col min="15630" max="15630" width="12.5" style="102" customWidth="1"/>
    <col min="15631" max="15631" width="15.6640625" style="102" customWidth="1"/>
    <col min="15632" max="15632" width="0.1640625" style="102" customWidth="1"/>
    <col min="15633" max="15670" width="10.6640625" style="102" customWidth="1"/>
    <col min="15671" max="15672" width="9.33203125" style="102"/>
    <col min="15673" max="15695" width="10.6640625" style="102" customWidth="1"/>
    <col min="15696" max="15872" width="9.33203125" style="102"/>
    <col min="15873" max="15873" width="8" style="102" customWidth="1"/>
    <col min="15874" max="15874" width="9.33203125" style="102"/>
    <col min="15875" max="15875" width="7.6640625" style="102" customWidth="1"/>
    <col min="15876" max="15876" width="10.1640625" style="102" customWidth="1"/>
    <col min="15877" max="15877" width="19" style="102" customWidth="1"/>
    <col min="15878" max="15878" width="5.83203125" style="102" customWidth="1"/>
    <col min="15879" max="15879" width="2.6640625" style="102" customWidth="1"/>
    <col min="15880" max="15880" width="9.33203125" style="102"/>
    <col min="15881" max="15881" width="1.6640625" style="102" customWidth="1"/>
    <col min="15882" max="15882" width="18.83203125" style="102" customWidth="1"/>
    <col min="15883" max="15883" width="10" style="102" customWidth="1"/>
    <col min="15884" max="15884" width="9" style="102" customWidth="1"/>
    <col min="15885" max="15885" width="9.33203125" style="102" customWidth="1"/>
    <col min="15886" max="15886" width="12.5" style="102" customWidth="1"/>
    <col min="15887" max="15887" width="15.6640625" style="102" customWidth="1"/>
    <col min="15888" max="15888" width="0.1640625" style="102" customWidth="1"/>
    <col min="15889" max="15926" width="10.6640625" style="102" customWidth="1"/>
    <col min="15927" max="15928" width="9.33203125" style="102"/>
    <col min="15929" max="15951" width="10.6640625" style="102" customWidth="1"/>
    <col min="15952" max="16128" width="9.33203125" style="102"/>
    <col min="16129" max="16129" width="8" style="102" customWidth="1"/>
    <col min="16130" max="16130" width="9.33203125" style="102"/>
    <col min="16131" max="16131" width="7.6640625" style="102" customWidth="1"/>
    <col min="16132" max="16132" width="10.1640625" style="102" customWidth="1"/>
    <col min="16133" max="16133" width="19" style="102" customWidth="1"/>
    <col min="16134" max="16134" width="5.83203125" style="102" customWidth="1"/>
    <col min="16135" max="16135" width="2.6640625" style="102" customWidth="1"/>
    <col min="16136" max="16136" width="9.33203125" style="102"/>
    <col min="16137" max="16137" width="1.6640625" style="102" customWidth="1"/>
    <col min="16138" max="16138" width="18.83203125" style="102" customWidth="1"/>
    <col min="16139" max="16139" width="10" style="102" customWidth="1"/>
    <col min="16140" max="16140" width="9" style="102" customWidth="1"/>
    <col min="16141" max="16141" width="9.33203125" style="102" customWidth="1"/>
    <col min="16142" max="16142" width="12.5" style="102" customWidth="1"/>
    <col min="16143" max="16143" width="15.6640625" style="102" customWidth="1"/>
    <col min="16144" max="16144" width="0.1640625" style="102" customWidth="1"/>
    <col min="16145" max="16182" width="10.6640625" style="102" customWidth="1"/>
    <col min="16183" max="16184" width="9.33203125" style="102"/>
    <col min="16185" max="16207" width="10.6640625" style="102" customWidth="1"/>
    <col min="16208" max="16384" width="9.33203125" style="102"/>
  </cols>
  <sheetData>
    <row r="1" spans="1:28" x14ac:dyDescent="0.25">
      <c r="A1" s="779" t="s">
        <v>410</v>
      </c>
      <c r="B1" s="779"/>
      <c r="C1" s="779"/>
      <c r="D1" s="779"/>
      <c r="E1" s="779"/>
      <c r="F1" s="779"/>
      <c r="G1" s="779"/>
      <c r="H1" s="779"/>
      <c r="I1" s="779"/>
      <c r="J1" s="779"/>
      <c r="K1" s="779"/>
      <c r="L1" s="779"/>
      <c r="M1" s="779"/>
      <c r="N1" s="779"/>
      <c r="O1" s="779"/>
      <c r="P1" s="101"/>
      <c r="Q1" s="101"/>
      <c r="R1" s="101"/>
      <c r="S1" s="101"/>
      <c r="T1" s="101"/>
      <c r="U1" s="101"/>
      <c r="V1" s="101"/>
      <c r="W1" s="101"/>
      <c r="X1" s="101"/>
      <c r="Y1" s="101"/>
      <c r="Z1" s="101"/>
      <c r="AA1" s="101"/>
      <c r="AB1" s="101"/>
    </row>
    <row r="2" spans="1:28" x14ac:dyDescent="0.25">
      <c r="P2" s="101"/>
      <c r="Q2" s="101"/>
      <c r="R2" s="101"/>
      <c r="S2" s="101"/>
      <c r="T2" s="101"/>
      <c r="U2" s="101"/>
      <c r="V2" s="101"/>
      <c r="W2" s="101"/>
      <c r="X2" s="101"/>
      <c r="Y2" s="101"/>
      <c r="Z2" s="101"/>
      <c r="AA2" s="101"/>
      <c r="AB2" s="101"/>
    </row>
    <row r="3" spans="1:28" ht="37.5" customHeight="1" thickBot="1" x14ac:dyDescent="0.3">
      <c r="A3" s="755" t="s">
        <v>330</v>
      </c>
      <c r="B3" s="755"/>
      <c r="C3" s="755"/>
      <c r="D3" s="755"/>
      <c r="E3" s="755"/>
      <c r="F3" s="780" t="s">
        <v>396</v>
      </c>
      <c r="G3" s="780"/>
      <c r="H3" s="780"/>
      <c r="I3" s="780"/>
      <c r="J3" s="780"/>
      <c r="K3" s="780"/>
      <c r="L3" s="780"/>
      <c r="M3" s="780"/>
      <c r="N3" s="780"/>
      <c r="O3" s="780"/>
      <c r="P3" s="103"/>
      <c r="Q3" s="103"/>
      <c r="R3" s="103"/>
      <c r="S3" s="103"/>
      <c r="T3" s="103"/>
      <c r="U3" s="103"/>
      <c r="V3" s="103"/>
      <c r="W3" s="103"/>
      <c r="X3" s="103"/>
      <c r="Y3" s="103"/>
      <c r="Z3" s="103"/>
      <c r="AA3" s="103"/>
      <c r="AB3" s="103"/>
    </row>
    <row r="4" spans="1:28" ht="16.5" customHeight="1" x14ac:dyDescent="0.25">
      <c r="A4" s="104"/>
      <c r="B4" s="104"/>
      <c r="C4" s="104"/>
      <c r="D4" s="104"/>
      <c r="E4" s="105"/>
      <c r="F4" s="106"/>
      <c r="G4" s="106"/>
      <c r="H4" s="106"/>
      <c r="I4" s="106"/>
      <c r="J4" s="106"/>
      <c r="K4" s="106"/>
      <c r="L4" s="106"/>
      <c r="M4" s="106"/>
      <c r="N4" s="106"/>
      <c r="P4" s="103"/>
      <c r="Q4" s="103"/>
      <c r="R4" s="103"/>
      <c r="S4" s="103"/>
      <c r="T4" s="103"/>
      <c r="U4" s="103"/>
      <c r="V4" s="103"/>
      <c r="W4" s="103"/>
      <c r="X4" s="103"/>
      <c r="Y4" s="103"/>
      <c r="Z4" s="103"/>
      <c r="AA4" s="103"/>
      <c r="AB4" s="103"/>
    </row>
    <row r="5" spans="1:28" ht="16.5" customHeight="1" thickBot="1" x14ac:dyDescent="0.3">
      <c r="A5" s="758" t="s">
        <v>333</v>
      </c>
      <c r="B5" s="758"/>
      <c r="C5" s="758"/>
      <c r="D5" s="107">
        <v>244</v>
      </c>
      <c r="E5" s="108"/>
      <c r="F5" s="106"/>
      <c r="G5" s="106"/>
      <c r="H5" s="106"/>
      <c r="I5" s="106"/>
      <c r="J5" s="106"/>
      <c r="K5" s="106"/>
      <c r="L5" s="106"/>
      <c r="M5" s="106"/>
      <c r="N5" s="106"/>
      <c r="P5" s="103"/>
      <c r="Q5" s="103"/>
      <c r="R5" s="103"/>
      <c r="S5" s="103"/>
      <c r="T5" s="103"/>
      <c r="U5" s="103"/>
      <c r="V5" s="103"/>
      <c r="W5" s="103"/>
      <c r="X5" s="103"/>
      <c r="Y5" s="103"/>
      <c r="Z5" s="103"/>
      <c r="AA5" s="103"/>
      <c r="AB5" s="103"/>
    </row>
    <row r="6" spans="1:28" ht="16.5" hidden="1" customHeight="1" x14ac:dyDescent="0.25">
      <c r="A6" s="109"/>
      <c r="B6" s="109"/>
      <c r="C6" s="109"/>
      <c r="D6" s="110"/>
      <c r="E6" s="111"/>
      <c r="F6" s="106"/>
      <c r="G6" s="106"/>
      <c r="H6" s="106"/>
      <c r="I6" s="106"/>
      <c r="J6" s="106"/>
      <c r="K6" s="106"/>
      <c r="L6" s="106"/>
      <c r="M6" s="106"/>
      <c r="N6" s="106"/>
      <c r="P6" s="103"/>
      <c r="Q6" s="103"/>
      <c r="R6" s="103"/>
      <c r="S6" s="103"/>
      <c r="T6" s="103"/>
      <c r="U6" s="103"/>
      <c r="V6" s="103"/>
      <c r="W6" s="103"/>
      <c r="X6" s="103"/>
      <c r="Y6" s="103"/>
      <c r="Z6" s="103"/>
      <c r="AA6" s="103"/>
      <c r="AB6" s="103"/>
    </row>
    <row r="7" spans="1:28" hidden="1" x14ac:dyDescent="0.25">
      <c r="A7" s="757" t="s">
        <v>397</v>
      </c>
      <c r="B7" s="757"/>
      <c r="C7" s="757"/>
      <c r="D7" s="757"/>
      <c r="E7" s="757"/>
      <c r="F7" s="757"/>
      <c r="G7" s="757"/>
      <c r="H7" s="757"/>
      <c r="I7" s="757"/>
      <c r="J7" s="757"/>
      <c r="K7" s="757"/>
      <c r="L7" s="757"/>
      <c r="M7" s="757"/>
      <c r="N7" s="757"/>
      <c r="O7" s="757"/>
      <c r="P7" s="111"/>
      <c r="Q7" s="111"/>
      <c r="R7" s="111"/>
      <c r="S7" s="111"/>
      <c r="T7" s="111"/>
      <c r="U7" s="111"/>
      <c r="V7" s="111"/>
      <c r="W7" s="111"/>
      <c r="X7" s="111"/>
      <c r="Y7" s="111"/>
      <c r="Z7" s="111"/>
      <c r="AA7" s="111"/>
      <c r="AB7" s="111"/>
    </row>
    <row r="8" spans="1:28" hidden="1" x14ac:dyDescent="0.25">
      <c r="A8" s="112"/>
      <c r="B8" s="112"/>
      <c r="C8" s="112"/>
      <c r="D8" s="112"/>
      <c r="E8" s="112"/>
      <c r="F8" s="112"/>
      <c r="G8" s="112"/>
      <c r="H8" s="112"/>
      <c r="I8" s="112"/>
      <c r="J8" s="112"/>
      <c r="K8" s="112"/>
      <c r="L8" s="112"/>
      <c r="M8" s="112"/>
      <c r="N8" s="112"/>
      <c r="P8" s="111"/>
      <c r="Q8" s="111"/>
      <c r="R8" s="111"/>
      <c r="S8" s="111"/>
      <c r="T8" s="111"/>
      <c r="U8" s="111"/>
      <c r="V8" s="111"/>
      <c r="W8" s="111"/>
      <c r="X8" s="111"/>
      <c r="Y8" s="111"/>
      <c r="Z8" s="111"/>
      <c r="AA8" s="111"/>
      <c r="AB8" s="111"/>
    </row>
    <row r="9" spans="1:28" ht="33" hidden="1" customHeight="1" x14ac:dyDescent="0.25">
      <c r="A9" s="113" t="s">
        <v>336</v>
      </c>
      <c r="B9" s="777" t="s">
        <v>352</v>
      </c>
      <c r="C9" s="777"/>
      <c r="D9" s="777"/>
      <c r="E9" s="777" t="s">
        <v>398</v>
      </c>
      <c r="F9" s="777"/>
      <c r="G9" s="777"/>
      <c r="H9" s="778" t="s">
        <v>399</v>
      </c>
      <c r="I9" s="778"/>
      <c r="J9" s="778"/>
      <c r="K9" s="778" t="s">
        <v>400</v>
      </c>
      <c r="L9" s="778"/>
      <c r="M9" s="778"/>
      <c r="N9" s="778" t="s">
        <v>401</v>
      </c>
      <c r="O9" s="778"/>
    </row>
    <row r="10" spans="1:28" hidden="1" x14ac:dyDescent="0.25">
      <c r="A10" s="114">
        <v>1</v>
      </c>
      <c r="B10" s="777">
        <v>2</v>
      </c>
      <c r="C10" s="777"/>
      <c r="D10" s="777"/>
      <c r="E10" s="777">
        <v>3</v>
      </c>
      <c r="F10" s="777"/>
      <c r="G10" s="777"/>
      <c r="H10" s="777">
        <v>4</v>
      </c>
      <c r="I10" s="777"/>
      <c r="J10" s="777"/>
      <c r="K10" s="777">
        <v>5</v>
      </c>
      <c r="L10" s="777"/>
      <c r="M10" s="777"/>
      <c r="N10" s="777">
        <v>6</v>
      </c>
      <c r="O10" s="777"/>
    </row>
    <row r="11" spans="1:28" hidden="1" x14ac:dyDescent="0.25">
      <c r="A11" s="115"/>
      <c r="B11" s="777"/>
      <c r="C11" s="777"/>
      <c r="D11" s="777"/>
      <c r="E11" s="777"/>
      <c r="F11" s="777"/>
      <c r="G11" s="777"/>
      <c r="H11" s="777"/>
      <c r="I11" s="777"/>
      <c r="J11" s="777"/>
      <c r="K11" s="781"/>
      <c r="L11" s="781"/>
      <c r="M11" s="781"/>
      <c r="N11" s="781"/>
      <c r="O11" s="781"/>
    </row>
    <row r="12" spans="1:28" hidden="1" x14ac:dyDescent="0.25">
      <c r="A12" s="113"/>
      <c r="B12" s="777"/>
      <c r="C12" s="777"/>
      <c r="D12" s="777"/>
      <c r="E12" s="777"/>
      <c r="F12" s="777"/>
      <c r="G12" s="777"/>
      <c r="H12" s="777"/>
      <c r="I12" s="777"/>
      <c r="J12" s="777"/>
      <c r="K12" s="781"/>
      <c r="L12" s="781"/>
      <c r="M12" s="781"/>
      <c r="N12" s="781"/>
      <c r="O12" s="781"/>
    </row>
    <row r="13" spans="1:28" s="117" customFormat="1" hidden="1" x14ac:dyDescent="0.25">
      <c r="A13" s="116"/>
      <c r="B13" s="770" t="s">
        <v>348</v>
      </c>
      <c r="C13" s="771"/>
      <c r="D13" s="772"/>
      <c r="E13" s="782"/>
      <c r="F13" s="782"/>
      <c r="G13" s="782"/>
      <c r="H13" s="782" t="s">
        <v>34</v>
      </c>
      <c r="I13" s="782"/>
      <c r="J13" s="782"/>
      <c r="K13" s="783" t="s">
        <v>34</v>
      </c>
      <c r="L13" s="783"/>
      <c r="M13" s="783"/>
      <c r="N13" s="783">
        <f>SUM(N11)</f>
        <v>0</v>
      </c>
      <c r="O13" s="783"/>
    </row>
    <row r="15" spans="1:28" x14ac:dyDescent="0.25">
      <c r="A15" s="757" t="s">
        <v>411</v>
      </c>
      <c r="B15" s="757"/>
      <c r="C15" s="757"/>
      <c r="D15" s="757"/>
      <c r="E15" s="757"/>
      <c r="F15" s="757"/>
      <c r="G15" s="757"/>
      <c r="H15" s="757"/>
      <c r="I15" s="757"/>
      <c r="J15" s="757"/>
      <c r="K15" s="757"/>
      <c r="L15" s="757"/>
      <c r="M15" s="757"/>
      <c r="N15" s="757"/>
      <c r="O15" s="757"/>
    </row>
    <row r="17" spans="1:15" x14ac:dyDescent="0.25">
      <c r="A17" s="777" t="s">
        <v>336</v>
      </c>
      <c r="B17" s="777"/>
      <c r="C17" s="777" t="s">
        <v>352</v>
      </c>
      <c r="D17" s="777"/>
      <c r="E17" s="777"/>
      <c r="F17" s="777"/>
      <c r="G17" s="777"/>
      <c r="H17" s="777"/>
      <c r="I17" s="777"/>
      <c r="J17" s="777"/>
      <c r="K17" s="777" t="s">
        <v>404</v>
      </c>
      <c r="L17" s="777"/>
      <c r="M17" s="777"/>
      <c r="N17" s="777" t="s">
        <v>405</v>
      </c>
      <c r="O17" s="777"/>
    </row>
    <row r="18" spans="1:15" ht="30.75" customHeight="1" x14ac:dyDescent="0.25">
      <c r="A18" s="784">
        <v>1</v>
      </c>
      <c r="B18" s="784"/>
      <c r="C18" s="766" t="s">
        <v>412</v>
      </c>
      <c r="D18" s="767"/>
      <c r="E18" s="767"/>
      <c r="F18" s="767"/>
      <c r="G18" s="767"/>
      <c r="H18" s="767"/>
      <c r="I18" s="767"/>
      <c r="J18" s="768"/>
      <c r="K18" s="777">
        <v>3</v>
      </c>
      <c r="L18" s="777"/>
      <c r="M18" s="777"/>
      <c r="N18" s="781">
        <v>8400</v>
      </c>
      <c r="O18" s="781"/>
    </row>
    <row r="19" spans="1:15" x14ac:dyDescent="0.25">
      <c r="A19" s="784">
        <v>2</v>
      </c>
      <c r="B19" s="784"/>
      <c r="C19" s="784" t="s">
        <v>413</v>
      </c>
      <c r="D19" s="784"/>
      <c r="E19" s="784"/>
      <c r="F19" s="784"/>
      <c r="G19" s="784"/>
      <c r="H19" s="784"/>
      <c r="I19" s="784"/>
      <c r="J19" s="784"/>
      <c r="K19" s="777">
        <v>1</v>
      </c>
      <c r="L19" s="777"/>
      <c r="M19" s="777"/>
      <c r="N19" s="781">
        <v>6200</v>
      </c>
      <c r="O19" s="781"/>
    </row>
    <row r="20" spans="1:15" hidden="1" x14ac:dyDescent="0.25">
      <c r="A20" s="784">
        <v>3</v>
      </c>
      <c r="B20" s="784"/>
      <c r="C20" s="784"/>
      <c r="D20" s="784"/>
      <c r="E20" s="784"/>
      <c r="F20" s="784"/>
      <c r="G20" s="784"/>
      <c r="H20" s="784"/>
      <c r="I20" s="784"/>
      <c r="J20" s="784"/>
      <c r="K20" s="777"/>
      <c r="L20" s="777"/>
      <c r="M20" s="777"/>
      <c r="N20" s="781"/>
      <c r="O20" s="781"/>
    </row>
    <row r="21" spans="1:15" hidden="1" x14ac:dyDescent="0.25">
      <c r="A21" s="784">
        <v>4</v>
      </c>
      <c r="B21" s="784"/>
      <c r="C21" s="784"/>
      <c r="D21" s="784"/>
      <c r="E21" s="784"/>
      <c r="F21" s="784"/>
      <c r="G21" s="784"/>
      <c r="H21" s="784"/>
      <c r="I21" s="784"/>
      <c r="J21" s="784"/>
      <c r="K21" s="785"/>
      <c r="L21" s="785"/>
      <c r="M21" s="785"/>
      <c r="N21" s="781"/>
      <c r="O21" s="781"/>
    </row>
    <row r="22" spans="1:15" hidden="1" x14ac:dyDescent="0.25">
      <c r="A22" s="784"/>
      <c r="B22" s="784"/>
      <c r="C22" s="784"/>
      <c r="D22" s="784"/>
      <c r="E22" s="784"/>
      <c r="F22" s="784"/>
      <c r="G22" s="784"/>
      <c r="H22" s="784"/>
      <c r="I22" s="784"/>
      <c r="J22" s="784"/>
      <c r="K22" s="777"/>
      <c r="L22" s="777"/>
      <c r="M22" s="777"/>
      <c r="N22" s="781"/>
      <c r="O22" s="781"/>
    </row>
    <row r="23" spans="1:15" s="117" customFormat="1" x14ac:dyDescent="0.25">
      <c r="A23" s="782"/>
      <c r="B23" s="782"/>
      <c r="C23" s="770" t="s">
        <v>348</v>
      </c>
      <c r="D23" s="771"/>
      <c r="E23" s="771"/>
      <c r="F23" s="771"/>
      <c r="G23" s="771"/>
      <c r="H23" s="771"/>
      <c r="I23" s="771"/>
      <c r="J23" s="772"/>
      <c r="K23" s="782" t="s">
        <v>34</v>
      </c>
      <c r="L23" s="782"/>
      <c r="M23" s="782"/>
      <c r="N23" s="783">
        <f>SUM(N18:O22)</f>
        <v>14600</v>
      </c>
      <c r="O23" s="783"/>
    </row>
    <row r="25" spans="1:15" hidden="1" x14ac:dyDescent="0.25">
      <c r="A25" s="757" t="s">
        <v>408</v>
      </c>
      <c r="B25" s="757"/>
      <c r="C25" s="757"/>
      <c r="D25" s="757"/>
      <c r="E25" s="757"/>
      <c r="F25" s="757"/>
      <c r="G25" s="757"/>
      <c r="H25" s="757"/>
      <c r="I25" s="757"/>
      <c r="J25" s="757"/>
      <c r="K25" s="757"/>
      <c r="L25" s="757"/>
      <c r="M25" s="757"/>
      <c r="N25" s="757"/>
      <c r="O25" s="757"/>
    </row>
    <row r="26" spans="1:15" hidden="1" x14ac:dyDescent="0.25"/>
    <row r="27" spans="1:15" hidden="1" x14ac:dyDescent="0.25">
      <c r="A27" s="777" t="s">
        <v>336</v>
      </c>
      <c r="B27" s="777"/>
      <c r="C27" s="777" t="s">
        <v>352</v>
      </c>
      <c r="D27" s="777"/>
      <c r="E27" s="777"/>
      <c r="F27" s="777"/>
      <c r="G27" s="777"/>
      <c r="H27" s="777"/>
      <c r="I27" s="777"/>
      <c r="J27" s="777"/>
      <c r="K27" s="762" t="s">
        <v>404</v>
      </c>
      <c r="L27" s="769"/>
      <c r="M27" s="763"/>
      <c r="N27" s="762" t="s">
        <v>409</v>
      </c>
      <c r="O27" s="763"/>
    </row>
    <row r="28" spans="1:15" hidden="1" x14ac:dyDescent="0.25">
      <c r="A28" s="784">
        <v>1</v>
      </c>
      <c r="B28" s="784"/>
      <c r="C28" s="784"/>
      <c r="D28" s="784"/>
      <c r="E28" s="784"/>
      <c r="F28" s="784"/>
      <c r="G28" s="784"/>
      <c r="H28" s="784"/>
      <c r="I28" s="784"/>
      <c r="J28" s="784"/>
      <c r="K28" s="762"/>
      <c r="L28" s="769"/>
      <c r="M28" s="763"/>
      <c r="N28" s="764"/>
      <c r="O28" s="765"/>
    </row>
    <row r="29" spans="1:15" hidden="1" x14ac:dyDescent="0.25">
      <c r="A29" s="784">
        <v>2</v>
      </c>
      <c r="B29" s="784"/>
      <c r="C29" s="784"/>
      <c r="D29" s="784"/>
      <c r="E29" s="784"/>
      <c r="F29" s="784"/>
      <c r="G29" s="784"/>
      <c r="H29" s="784"/>
      <c r="I29" s="784"/>
      <c r="J29" s="784"/>
      <c r="K29" s="786"/>
      <c r="L29" s="787"/>
      <c r="M29" s="788"/>
      <c r="N29" s="764"/>
      <c r="O29" s="765"/>
    </row>
    <row r="30" spans="1:15" hidden="1" x14ac:dyDescent="0.25">
      <c r="A30" s="784"/>
      <c r="B30" s="784"/>
      <c r="C30" s="784"/>
      <c r="D30" s="784"/>
      <c r="E30" s="784"/>
      <c r="F30" s="784"/>
      <c r="G30" s="784"/>
      <c r="H30" s="784"/>
      <c r="I30" s="784"/>
      <c r="J30" s="784"/>
      <c r="K30" s="762"/>
      <c r="L30" s="769"/>
      <c r="M30" s="763"/>
      <c r="N30" s="764"/>
      <c r="O30" s="765"/>
    </row>
    <row r="31" spans="1:15" hidden="1" x14ac:dyDescent="0.25">
      <c r="A31" s="782"/>
      <c r="B31" s="782"/>
      <c r="C31" s="770" t="s">
        <v>348</v>
      </c>
      <c r="D31" s="771"/>
      <c r="E31" s="771"/>
      <c r="F31" s="771"/>
      <c r="G31" s="771"/>
      <c r="H31" s="771"/>
      <c r="I31" s="771"/>
      <c r="J31" s="772"/>
      <c r="K31" s="773" t="s">
        <v>34</v>
      </c>
      <c r="L31" s="789"/>
      <c r="M31" s="774"/>
      <c r="N31" s="775">
        <f>SUM(N28:O30)</f>
        <v>0</v>
      </c>
      <c r="O31" s="776"/>
    </row>
  </sheetData>
  <mergeCells count="80">
    <mergeCell ref="A30:B30"/>
    <mergeCell ref="C30:J30"/>
    <mergeCell ref="K30:M30"/>
    <mergeCell ref="N30:O30"/>
    <mergeCell ref="A31:B31"/>
    <mergeCell ref="C31:J31"/>
    <mergeCell ref="K31:M31"/>
    <mergeCell ref="N31:O31"/>
    <mergeCell ref="A28:B28"/>
    <mergeCell ref="C28:J28"/>
    <mergeCell ref="K28:M28"/>
    <mergeCell ref="N28:O28"/>
    <mergeCell ref="A29:B29"/>
    <mergeCell ref="C29:J29"/>
    <mergeCell ref="K29:M29"/>
    <mergeCell ref="N29:O29"/>
    <mergeCell ref="A23:B23"/>
    <mergeCell ref="C23:J23"/>
    <mergeCell ref="K23:M23"/>
    <mergeCell ref="N23:O23"/>
    <mergeCell ref="A25:O25"/>
    <mergeCell ref="A20:B20"/>
    <mergeCell ref="C20:J20"/>
    <mergeCell ref="K20:M20"/>
    <mergeCell ref="N20:O20"/>
    <mergeCell ref="A27:B27"/>
    <mergeCell ref="C27:J27"/>
    <mergeCell ref="K27:M27"/>
    <mergeCell ref="N27:O27"/>
    <mergeCell ref="A21:B21"/>
    <mergeCell ref="C21:J21"/>
    <mergeCell ref="K21:M21"/>
    <mergeCell ref="N21:O21"/>
    <mergeCell ref="A22:B22"/>
    <mergeCell ref="C22:J22"/>
    <mergeCell ref="K22:M22"/>
    <mergeCell ref="N22:O22"/>
    <mergeCell ref="C17:J17"/>
    <mergeCell ref="K17:M17"/>
    <mergeCell ref="N17:O17"/>
    <mergeCell ref="A19:B19"/>
    <mergeCell ref="C19:J19"/>
    <mergeCell ref="K19:M19"/>
    <mergeCell ref="N19:O19"/>
    <mergeCell ref="A18:B18"/>
    <mergeCell ref="C18:J18"/>
    <mergeCell ref="K18:M18"/>
    <mergeCell ref="N18:O18"/>
    <mergeCell ref="N13:O13"/>
    <mergeCell ref="B12:D12"/>
    <mergeCell ref="E12:G12"/>
    <mergeCell ref="H12:J12"/>
    <mergeCell ref="K12:M12"/>
    <mergeCell ref="N12:O12"/>
    <mergeCell ref="A15:O15"/>
    <mergeCell ref="A17:B17"/>
    <mergeCell ref="B10:D10"/>
    <mergeCell ref="E10:G10"/>
    <mergeCell ref="H10:J10"/>
    <mergeCell ref="K10:M10"/>
    <mergeCell ref="N10:O10"/>
    <mergeCell ref="B11:D11"/>
    <mergeCell ref="E11:G11"/>
    <mergeCell ref="H11:J11"/>
    <mergeCell ref="K11:M11"/>
    <mergeCell ref="N11:O11"/>
    <mergeCell ref="B13:D13"/>
    <mergeCell ref="E13:G13"/>
    <mergeCell ref="H13:J13"/>
    <mergeCell ref="K13:M13"/>
    <mergeCell ref="A1:O1"/>
    <mergeCell ref="A3:E3"/>
    <mergeCell ref="F3:O3"/>
    <mergeCell ref="A5:C5"/>
    <mergeCell ref="A7:O7"/>
    <mergeCell ref="B9:D9"/>
    <mergeCell ref="E9:G9"/>
    <mergeCell ref="H9:J9"/>
    <mergeCell ref="K9:M9"/>
    <mergeCell ref="N9:O9"/>
  </mergeCells>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pageSetUpPr fitToPage="1"/>
  </sheetPr>
  <dimension ref="A1:AD79"/>
  <sheetViews>
    <sheetView view="pageBreakPreview" topLeftCell="A52" zoomScale="90" zoomScaleNormal="115" zoomScaleSheetLayoutView="90" workbookViewId="0">
      <selection activeCell="J76" sqref="J76:K77"/>
    </sheetView>
  </sheetViews>
  <sheetFormatPr defaultRowHeight="15.75" x14ac:dyDescent="0.25"/>
  <cols>
    <col min="1" max="7" width="9.33203125" style="30"/>
    <col min="8" max="8" width="13.83203125" style="30" customWidth="1"/>
    <col min="9" max="12" width="9.33203125" style="30"/>
    <col min="13" max="13" width="6" style="30" customWidth="1"/>
    <col min="14" max="14" width="7.33203125" style="30" customWidth="1"/>
    <col min="15" max="16" width="9.33203125" style="30"/>
    <col min="17" max="17" width="11.1640625" style="30" bestFit="1" customWidth="1"/>
    <col min="18" max="263" width="9.33203125" style="30"/>
    <col min="264" max="264" width="10.5" style="30" customWidth="1"/>
    <col min="265" max="268" width="9.33203125" style="30"/>
    <col min="269" max="269" width="6" style="30" customWidth="1"/>
    <col min="270" max="270" width="7.33203125" style="30" customWidth="1"/>
    <col min="271" max="272" width="9.33203125" style="30"/>
    <col min="273" max="273" width="11.1640625" style="30" bestFit="1" customWidth="1"/>
    <col min="274" max="519" width="9.33203125" style="30"/>
    <col min="520" max="520" width="10.5" style="30" customWidth="1"/>
    <col min="521" max="524" width="9.33203125" style="30"/>
    <col min="525" max="525" width="6" style="30" customWidth="1"/>
    <col min="526" max="526" width="7.33203125" style="30" customWidth="1"/>
    <col min="527" max="528" width="9.33203125" style="30"/>
    <col min="529" max="529" width="11.1640625" style="30" bestFit="1" customWidth="1"/>
    <col min="530" max="775" width="9.33203125" style="30"/>
    <col min="776" max="776" width="10.5" style="30" customWidth="1"/>
    <col min="777" max="780" width="9.33203125" style="30"/>
    <col min="781" max="781" width="6" style="30" customWidth="1"/>
    <col min="782" max="782" width="7.33203125" style="30" customWidth="1"/>
    <col min="783" max="784" width="9.33203125" style="30"/>
    <col min="785" max="785" width="11.1640625" style="30" bestFit="1" customWidth="1"/>
    <col min="786" max="1031" width="9.33203125" style="30"/>
    <col min="1032" max="1032" width="10.5" style="30" customWidth="1"/>
    <col min="1033" max="1036" width="9.33203125" style="30"/>
    <col min="1037" max="1037" width="6" style="30" customWidth="1"/>
    <col min="1038" max="1038" width="7.33203125" style="30" customWidth="1"/>
    <col min="1039" max="1040" width="9.33203125" style="30"/>
    <col min="1041" max="1041" width="11.1640625" style="30" bestFit="1" customWidth="1"/>
    <col min="1042" max="1287" width="9.33203125" style="30"/>
    <col min="1288" max="1288" width="10.5" style="30" customWidth="1"/>
    <col min="1289" max="1292" width="9.33203125" style="30"/>
    <col min="1293" max="1293" width="6" style="30" customWidth="1"/>
    <col min="1294" max="1294" width="7.33203125" style="30" customWidth="1"/>
    <col min="1295" max="1296" width="9.33203125" style="30"/>
    <col min="1297" max="1297" width="11.1640625" style="30" bestFit="1" customWidth="1"/>
    <col min="1298" max="1543" width="9.33203125" style="30"/>
    <col min="1544" max="1544" width="10.5" style="30" customWidth="1"/>
    <col min="1545" max="1548" width="9.33203125" style="30"/>
    <col min="1549" max="1549" width="6" style="30" customWidth="1"/>
    <col min="1550" max="1550" width="7.33203125" style="30" customWidth="1"/>
    <col min="1551" max="1552" width="9.33203125" style="30"/>
    <col min="1553" max="1553" width="11.1640625" style="30" bestFit="1" customWidth="1"/>
    <col min="1554" max="1799" width="9.33203125" style="30"/>
    <col min="1800" max="1800" width="10.5" style="30" customWidth="1"/>
    <col min="1801" max="1804" width="9.33203125" style="30"/>
    <col min="1805" max="1805" width="6" style="30" customWidth="1"/>
    <col min="1806" max="1806" width="7.33203125" style="30" customWidth="1"/>
    <col min="1807" max="1808" width="9.33203125" style="30"/>
    <col min="1809" max="1809" width="11.1640625" style="30" bestFit="1" customWidth="1"/>
    <col min="1810" max="2055" width="9.33203125" style="30"/>
    <col min="2056" max="2056" width="10.5" style="30" customWidth="1"/>
    <col min="2057" max="2060" width="9.33203125" style="30"/>
    <col min="2061" max="2061" width="6" style="30" customWidth="1"/>
    <col min="2062" max="2062" width="7.33203125" style="30" customWidth="1"/>
    <col min="2063" max="2064" width="9.33203125" style="30"/>
    <col min="2065" max="2065" width="11.1640625" style="30" bestFit="1" customWidth="1"/>
    <col min="2066" max="2311" width="9.33203125" style="30"/>
    <col min="2312" max="2312" width="10.5" style="30" customWidth="1"/>
    <col min="2313" max="2316" width="9.33203125" style="30"/>
    <col min="2317" max="2317" width="6" style="30" customWidth="1"/>
    <col min="2318" max="2318" width="7.33203125" style="30" customWidth="1"/>
    <col min="2319" max="2320" width="9.33203125" style="30"/>
    <col min="2321" max="2321" width="11.1640625" style="30" bestFit="1" customWidth="1"/>
    <col min="2322" max="2567" width="9.33203125" style="30"/>
    <col min="2568" max="2568" width="10.5" style="30" customWidth="1"/>
    <col min="2569" max="2572" width="9.33203125" style="30"/>
    <col min="2573" max="2573" width="6" style="30" customWidth="1"/>
    <col min="2574" max="2574" width="7.33203125" style="30" customWidth="1"/>
    <col min="2575" max="2576" width="9.33203125" style="30"/>
    <col min="2577" max="2577" width="11.1640625" style="30" bestFit="1" customWidth="1"/>
    <col min="2578" max="2823" width="9.33203125" style="30"/>
    <col min="2824" max="2824" width="10.5" style="30" customWidth="1"/>
    <col min="2825" max="2828" width="9.33203125" style="30"/>
    <col min="2829" max="2829" width="6" style="30" customWidth="1"/>
    <col min="2830" max="2830" width="7.33203125" style="30" customWidth="1"/>
    <col min="2831" max="2832" width="9.33203125" style="30"/>
    <col min="2833" max="2833" width="11.1640625" style="30" bestFit="1" customWidth="1"/>
    <col min="2834" max="3079" width="9.33203125" style="30"/>
    <col min="3080" max="3080" width="10.5" style="30" customWidth="1"/>
    <col min="3081" max="3084" width="9.33203125" style="30"/>
    <col min="3085" max="3085" width="6" style="30" customWidth="1"/>
    <col min="3086" max="3086" width="7.33203125" style="30" customWidth="1"/>
    <col min="3087" max="3088" width="9.33203125" style="30"/>
    <col min="3089" max="3089" width="11.1640625" style="30" bestFit="1" customWidth="1"/>
    <col min="3090" max="3335" width="9.33203125" style="30"/>
    <col min="3336" max="3336" width="10.5" style="30" customWidth="1"/>
    <col min="3337" max="3340" width="9.33203125" style="30"/>
    <col min="3341" max="3341" width="6" style="30" customWidth="1"/>
    <col min="3342" max="3342" width="7.33203125" style="30" customWidth="1"/>
    <col min="3343" max="3344" width="9.33203125" style="30"/>
    <col min="3345" max="3345" width="11.1640625" style="30" bestFit="1" customWidth="1"/>
    <col min="3346" max="3591" width="9.33203125" style="30"/>
    <col min="3592" max="3592" width="10.5" style="30" customWidth="1"/>
    <col min="3593" max="3596" width="9.33203125" style="30"/>
    <col min="3597" max="3597" width="6" style="30" customWidth="1"/>
    <col min="3598" max="3598" width="7.33203125" style="30" customWidth="1"/>
    <col min="3599" max="3600" width="9.33203125" style="30"/>
    <col min="3601" max="3601" width="11.1640625" style="30" bestFit="1" customWidth="1"/>
    <col min="3602" max="3847" width="9.33203125" style="30"/>
    <col min="3848" max="3848" width="10.5" style="30" customWidth="1"/>
    <col min="3849" max="3852" width="9.33203125" style="30"/>
    <col min="3853" max="3853" width="6" style="30" customWidth="1"/>
    <col min="3854" max="3854" width="7.33203125" style="30" customWidth="1"/>
    <col min="3855" max="3856" width="9.33203125" style="30"/>
    <col min="3857" max="3857" width="11.1640625" style="30" bestFit="1" customWidth="1"/>
    <col min="3858" max="4103" width="9.33203125" style="30"/>
    <col min="4104" max="4104" width="10.5" style="30" customWidth="1"/>
    <col min="4105" max="4108" width="9.33203125" style="30"/>
    <col min="4109" max="4109" width="6" style="30" customWidth="1"/>
    <col min="4110" max="4110" width="7.33203125" style="30" customWidth="1"/>
    <col min="4111" max="4112" width="9.33203125" style="30"/>
    <col min="4113" max="4113" width="11.1640625" style="30" bestFit="1" customWidth="1"/>
    <col min="4114" max="4359" width="9.33203125" style="30"/>
    <col min="4360" max="4360" width="10.5" style="30" customWidth="1"/>
    <col min="4361" max="4364" width="9.33203125" style="30"/>
    <col min="4365" max="4365" width="6" style="30" customWidth="1"/>
    <col min="4366" max="4366" width="7.33203125" style="30" customWidth="1"/>
    <col min="4367" max="4368" width="9.33203125" style="30"/>
    <col min="4369" max="4369" width="11.1640625" style="30" bestFit="1" customWidth="1"/>
    <col min="4370" max="4615" width="9.33203125" style="30"/>
    <col min="4616" max="4616" width="10.5" style="30" customWidth="1"/>
    <col min="4617" max="4620" width="9.33203125" style="30"/>
    <col min="4621" max="4621" width="6" style="30" customWidth="1"/>
    <col min="4622" max="4622" width="7.33203125" style="30" customWidth="1"/>
    <col min="4623" max="4624" width="9.33203125" style="30"/>
    <col min="4625" max="4625" width="11.1640625" style="30" bestFit="1" customWidth="1"/>
    <col min="4626" max="4871" width="9.33203125" style="30"/>
    <col min="4872" max="4872" width="10.5" style="30" customWidth="1"/>
    <col min="4873" max="4876" width="9.33203125" style="30"/>
    <col min="4877" max="4877" width="6" style="30" customWidth="1"/>
    <col min="4878" max="4878" width="7.33203125" style="30" customWidth="1"/>
    <col min="4879" max="4880" width="9.33203125" style="30"/>
    <col min="4881" max="4881" width="11.1640625" style="30" bestFit="1" customWidth="1"/>
    <col min="4882" max="5127" width="9.33203125" style="30"/>
    <col min="5128" max="5128" width="10.5" style="30" customWidth="1"/>
    <col min="5129" max="5132" width="9.33203125" style="30"/>
    <col min="5133" max="5133" width="6" style="30" customWidth="1"/>
    <col min="5134" max="5134" width="7.33203125" style="30" customWidth="1"/>
    <col min="5135" max="5136" width="9.33203125" style="30"/>
    <col min="5137" max="5137" width="11.1640625" style="30" bestFit="1" customWidth="1"/>
    <col min="5138" max="5383" width="9.33203125" style="30"/>
    <col min="5384" max="5384" width="10.5" style="30" customWidth="1"/>
    <col min="5385" max="5388" width="9.33203125" style="30"/>
    <col min="5389" max="5389" width="6" style="30" customWidth="1"/>
    <col min="5390" max="5390" width="7.33203125" style="30" customWidth="1"/>
    <col min="5391" max="5392" width="9.33203125" style="30"/>
    <col min="5393" max="5393" width="11.1640625" style="30" bestFit="1" customWidth="1"/>
    <col min="5394" max="5639" width="9.33203125" style="30"/>
    <col min="5640" max="5640" width="10.5" style="30" customWidth="1"/>
    <col min="5641" max="5644" width="9.33203125" style="30"/>
    <col min="5645" max="5645" width="6" style="30" customWidth="1"/>
    <col min="5646" max="5646" width="7.33203125" style="30" customWidth="1"/>
    <col min="5647" max="5648" width="9.33203125" style="30"/>
    <col min="5649" max="5649" width="11.1640625" style="30" bestFit="1" customWidth="1"/>
    <col min="5650" max="5895" width="9.33203125" style="30"/>
    <col min="5896" max="5896" width="10.5" style="30" customWidth="1"/>
    <col min="5897" max="5900" width="9.33203125" style="30"/>
    <col min="5901" max="5901" width="6" style="30" customWidth="1"/>
    <col min="5902" max="5902" width="7.33203125" style="30" customWidth="1"/>
    <col min="5903" max="5904" width="9.33203125" style="30"/>
    <col min="5905" max="5905" width="11.1640625" style="30" bestFit="1" customWidth="1"/>
    <col min="5906" max="6151" width="9.33203125" style="30"/>
    <col min="6152" max="6152" width="10.5" style="30" customWidth="1"/>
    <col min="6153" max="6156" width="9.33203125" style="30"/>
    <col min="6157" max="6157" width="6" style="30" customWidth="1"/>
    <col min="6158" max="6158" width="7.33203125" style="30" customWidth="1"/>
    <col min="6159" max="6160" width="9.33203125" style="30"/>
    <col min="6161" max="6161" width="11.1640625" style="30" bestFit="1" customWidth="1"/>
    <col min="6162" max="6407" width="9.33203125" style="30"/>
    <col min="6408" max="6408" width="10.5" style="30" customWidth="1"/>
    <col min="6409" max="6412" width="9.33203125" style="30"/>
    <col min="6413" max="6413" width="6" style="30" customWidth="1"/>
    <col min="6414" max="6414" width="7.33203125" style="30" customWidth="1"/>
    <col min="6415" max="6416" width="9.33203125" style="30"/>
    <col min="6417" max="6417" width="11.1640625" style="30" bestFit="1" customWidth="1"/>
    <col min="6418" max="6663" width="9.33203125" style="30"/>
    <col min="6664" max="6664" width="10.5" style="30" customWidth="1"/>
    <col min="6665" max="6668" width="9.33203125" style="30"/>
    <col min="6669" max="6669" width="6" style="30" customWidth="1"/>
    <col min="6670" max="6670" width="7.33203125" style="30" customWidth="1"/>
    <col min="6671" max="6672" width="9.33203125" style="30"/>
    <col min="6673" max="6673" width="11.1640625" style="30" bestFit="1" customWidth="1"/>
    <col min="6674" max="6919" width="9.33203125" style="30"/>
    <col min="6920" max="6920" width="10.5" style="30" customWidth="1"/>
    <col min="6921" max="6924" width="9.33203125" style="30"/>
    <col min="6925" max="6925" width="6" style="30" customWidth="1"/>
    <col min="6926" max="6926" width="7.33203125" style="30" customWidth="1"/>
    <col min="6927" max="6928" width="9.33203125" style="30"/>
    <col min="6929" max="6929" width="11.1640625" style="30" bestFit="1" customWidth="1"/>
    <col min="6930" max="7175" width="9.33203125" style="30"/>
    <col min="7176" max="7176" width="10.5" style="30" customWidth="1"/>
    <col min="7177" max="7180" width="9.33203125" style="30"/>
    <col min="7181" max="7181" width="6" style="30" customWidth="1"/>
    <col min="7182" max="7182" width="7.33203125" style="30" customWidth="1"/>
    <col min="7183" max="7184" width="9.33203125" style="30"/>
    <col min="7185" max="7185" width="11.1640625" style="30" bestFit="1" customWidth="1"/>
    <col min="7186" max="7431" width="9.33203125" style="30"/>
    <col min="7432" max="7432" width="10.5" style="30" customWidth="1"/>
    <col min="7433" max="7436" width="9.33203125" style="30"/>
    <col min="7437" max="7437" width="6" style="30" customWidth="1"/>
    <col min="7438" max="7438" width="7.33203125" style="30" customWidth="1"/>
    <col min="7439" max="7440" width="9.33203125" style="30"/>
    <col min="7441" max="7441" width="11.1640625" style="30" bestFit="1" customWidth="1"/>
    <col min="7442" max="7687" width="9.33203125" style="30"/>
    <col min="7688" max="7688" width="10.5" style="30" customWidth="1"/>
    <col min="7689" max="7692" width="9.33203125" style="30"/>
    <col min="7693" max="7693" width="6" style="30" customWidth="1"/>
    <col min="7694" max="7694" width="7.33203125" style="30" customWidth="1"/>
    <col min="7695" max="7696" width="9.33203125" style="30"/>
    <col min="7697" max="7697" width="11.1640625" style="30" bestFit="1" customWidth="1"/>
    <col min="7698" max="7943" width="9.33203125" style="30"/>
    <col min="7944" max="7944" width="10.5" style="30" customWidth="1"/>
    <col min="7945" max="7948" width="9.33203125" style="30"/>
    <col min="7949" max="7949" width="6" style="30" customWidth="1"/>
    <col min="7950" max="7950" width="7.33203125" style="30" customWidth="1"/>
    <col min="7951" max="7952" width="9.33203125" style="30"/>
    <col min="7953" max="7953" width="11.1640625" style="30" bestFit="1" customWidth="1"/>
    <col min="7954" max="8199" width="9.33203125" style="30"/>
    <col min="8200" max="8200" width="10.5" style="30" customWidth="1"/>
    <col min="8201" max="8204" width="9.33203125" style="30"/>
    <col min="8205" max="8205" width="6" style="30" customWidth="1"/>
    <col min="8206" max="8206" width="7.33203125" style="30" customWidth="1"/>
    <col min="8207" max="8208" width="9.33203125" style="30"/>
    <col min="8209" max="8209" width="11.1640625" style="30" bestFit="1" customWidth="1"/>
    <col min="8210" max="8455" width="9.33203125" style="30"/>
    <col min="8456" max="8456" width="10.5" style="30" customWidth="1"/>
    <col min="8457" max="8460" width="9.33203125" style="30"/>
    <col min="8461" max="8461" width="6" style="30" customWidth="1"/>
    <col min="8462" max="8462" width="7.33203125" style="30" customWidth="1"/>
    <col min="8463" max="8464" width="9.33203125" style="30"/>
    <col min="8465" max="8465" width="11.1640625" style="30" bestFit="1" customWidth="1"/>
    <col min="8466" max="8711" width="9.33203125" style="30"/>
    <col min="8712" max="8712" width="10.5" style="30" customWidth="1"/>
    <col min="8713" max="8716" width="9.33203125" style="30"/>
    <col min="8717" max="8717" width="6" style="30" customWidth="1"/>
    <col min="8718" max="8718" width="7.33203125" style="30" customWidth="1"/>
    <col min="8719" max="8720" width="9.33203125" style="30"/>
    <col min="8721" max="8721" width="11.1640625" style="30" bestFit="1" customWidth="1"/>
    <col min="8722" max="8967" width="9.33203125" style="30"/>
    <col min="8968" max="8968" width="10.5" style="30" customWidth="1"/>
    <col min="8969" max="8972" width="9.33203125" style="30"/>
    <col min="8973" max="8973" width="6" style="30" customWidth="1"/>
    <col min="8974" max="8974" width="7.33203125" style="30" customWidth="1"/>
    <col min="8975" max="8976" width="9.33203125" style="30"/>
    <col min="8977" max="8977" width="11.1640625" style="30" bestFit="1" customWidth="1"/>
    <col min="8978" max="9223" width="9.33203125" style="30"/>
    <col min="9224" max="9224" width="10.5" style="30" customWidth="1"/>
    <col min="9225" max="9228" width="9.33203125" style="30"/>
    <col min="9229" max="9229" width="6" style="30" customWidth="1"/>
    <col min="9230" max="9230" width="7.33203125" style="30" customWidth="1"/>
    <col min="9231" max="9232" width="9.33203125" style="30"/>
    <col min="9233" max="9233" width="11.1640625" style="30" bestFit="1" customWidth="1"/>
    <col min="9234" max="9479" width="9.33203125" style="30"/>
    <col min="9480" max="9480" width="10.5" style="30" customWidth="1"/>
    <col min="9481" max="9484" width="9.33203125" style="30"/>
    <col min="9485" max="9485" width="6" style="30" customWidth="1"/>
    <col min="9486" max="9486" width="7.33203125" style="30" customWidth="1"/>
    <col min="9487" max="9488" width="9.33203125" style="30"/>
    <col min="9489" max="9489" width="11.1640625" style="30" bestFit="1" customWidth="1"/>
    <col min="9490" max="9735" width="9.33203125" style="30"/>
    <col min="9736" max="9736" width="10.5" style="30" customWidth="1"/>
    <col min="9737" max="9740" width="9.33203125" style="30"/>
    <col min="9741" max="9741" width="6" style="30" customWidth="1"/>
    <col min="9742" max="9742" width="7.33203125" style="30" customWidth="1"/>
    <col min="9743" max="9744" width="9.33203125" style="30"/>
    <col min="9745" max="9745" width="11.1640625" style="30" bestFit="1" customWidth="1"/>
    <col min="9746" max="9991" width="9.33203125" style="30"/>
    <col min="9992" max="9992" width="10.5" style="30" customWidth="1"/>
    <col min="9993" max="9996" width="9.33203125" style="30"/>
    <col min="9997" max="9997" width="6" style="30" customWidth="1"/>
    <col min="9998" max="9998" width="7.33203125" style="30" customWidth="1"/>
    <col min="9999" max="10000" width="9.33203125" style="30"/>
    <col min="10001" max="10001" width="11.1640625" style="30" bestFit="1" customWidth="1"/>
    <col min="10002" max="10247" width="9.33203125" style="30"/>
    <col min="10248" max="10248" width="10.5" style="30" customWidth="1"/>
    <col min="10249" max="10252" width="9.33203125" style="30"/>
    <col min="10253" max="10253" width="6" style="30" customWidth="1"/>
    <col min="10254" max="10254" width="7.33203125" style="30" customWidth="1"/>
    <col min="10255" max="10256" width="9.33203125" style="30"/>
    <col min="10257" max="10257" width="11.1640625" style="30" bestFit="1" customWidth="1"/>
    <col min="10258" max="10503" width="9.33203125" style="30"/>
    <col min="10504" max="10504" width="10.5" style="30" customWidth="1"/>
    <col min="10505" max="10508" width="9.33203125" style="30"/>
    <col min="10509" max="10509" width="6" style="30" customWidth="1"/>
    <col min="10510" max="10510" width="7.33203125" style="30" customWidth="1"/>
    <col min="10511" max="10512" width="9.33203125" style="30"/>
    <col min="10513" max="10513" width="11.1640625" style="30" bestFit="1" customWidth="1"/>
    <col min="10514" max="10759" width="9.33203125" style="30"/>
    <col min="10760" max="10760" width="10.5" style="30" customWidth="1"/>
    <col min="10761" max="10764" width="9.33203125" style="30"/>
    <col min="10765" max="10765" width="6" style="30" customWidth="1"/>
    <col min="10766" max="10766" width="7.33203125" style="30" customWidth="1"/>
    <col min="10767" max="10768" width="9.33203125" style="30"/>
    <col min="10769" max="10769" width="11.1640625" style="30" bestFit="1" customWidth="1"/>
    <col min="10770" max="11015" width="9.33203125" style="30"/>
    <col min="11016" max="11016" width="10.5" style="30" customWidth="1"/>
    <col min="11017" max="11020" width="9.33203125" style="30"/>
    <col min="11021" max="11021" width="6" style="30" customWidth="1"/>
    <col min="11022" max="11022" width="7.33203125" style="30" customWidth="1"/>
    <col min="11023" max="11024" width="9.33203125" style="30"/>
    <col min="11025" max="11025" width="11.1640625" style="30" bestFit="1" customWidth="1"/>
    <col min="11026" max="11271" width="9.33203125" style="30"/>
    <col min="11272" max="11272" width="10.5" style="30" customWidth="1"/>
    <col min="11273" max="11276" width="9.33203125" style="30"/>
    <col min="11277" max="11277" width="6" style="30" customWidth="1"/>
    <col min="11278" max="11278" width="7.33203125" style="30" customWidth="1"/>
    <col min="11279" max="11280" width="9.33203125" style="30"/>
    <col min="11281" max="11281" width="11.1640625" style="30" bestFit="1" customWidth="1"/>
    <col min="11282" max="11527" width="9.33203125" style="30"/>
    <col min="11528" max="11528" width="10.5" style="30" customWidth="1"/>
    <col min="11529" max="11532" width="9.33203125" style="30"/>
    <col min="11533" max="11533" width="6" style="30" customWidth="1"/>
    <col min="11534" max="11534" width="7.33203125" style="30" customWidth="1"/>
    <col min="11535" max="11536" width="9.33203125" style="30"/>
    <col min="11537" max="11537" width="11.1640625" style="30" bestFit="1" customWidth="1"/>
    <col min="11538" max="11783" width="9.33203125" style="30"/>
    <col min="11784" max="11784" width="10.5" style="30" customWidth="1"/>
    <col min="11785" max="11788" width="9.33203125" style="30"/>
    <col min="11789" max="11789" width="6" style="30" customWidth="1"/>
    <col min="11790" max="11790" width="7.33203125" style="30" customWidth="1"/>
    <col min="11791" max="11792" width="9.33203125" style="30"/>
    <col min="11793" max="11793" width="11.1640625" style="30" bestFit="1" customWidth="1"/>
    <col min="11794" max="12039" width="9.33203125" style="30"/>
    <col min="12040" max="12040" width="10.5" style="30" customWidth="1"/>
    <col min="12041" max="12044" width="9.33203125" style="30"/>
    <col min="12045" max="12045" width="6" style="30" customWidth="1"/>
    <col min="12046" max="12046" width="7.33203125" style="30" customWidth="1"/>
    <col min="12047" max="12048" width="9.33203125" style="30"/>
    <col min="12049" max="12049" width="11.1640625" style="30" bestFit="1" customWidth="1"/>
    <col min="12050" max="12295" width="9.33203125" style="30"/>
    <col min="12296" max="12296" width="10.5" style="30" customWidth="1"/>
    <col min="12297" max="12300" width="9.33203125" style="30"/>
    <col min="12301" max="12301" width="6" style="30" customWidth="1"/>
    <col min="12302" max="12302" width="7.33203125" style="30" customWidth="1"/>
    <col min="12303" max="12304" width="9.33203125" style="30"/>
    <col min="12305" max="12305" width="11.1640625" style="30" bestFit="1" customWidth="1"/>
    <col min="12306" max="12551" width="9.33203125" style="30"/>
    <col min="12552" max="12552" width="10.5" style="30" customWidth="1"/>
    <col min="12553" max="12556" width="9.33203125" style="30"/>
    <col min="12557" max="12557" width="6" style="30" customWidth="1"/>
    <col min="12558" max="12558" width="7.33203125" style="30" customWidth="1"/>
    <col min="12559" max="12560" width="9.33203125" style="30"/>
    <col min="12561" max="12561" width="11.1640625" style="30" bestFit="1" customWidth="1"/>
    <col min="12562" max="12807" width="9.33203125" style="30"/>
    <col min="12808" max="12808" width="10.5" style="30" customWidth="1"/>
    <col min="12809" max="12812" width="9.33203125" style="30"/>
    <col min="12813" max="12813" width="6" style="30" customWidth="1"/>
    <col min="12814" max="12814" width="7.33203125" style="30" customWidth="1"/>
    <col min="12815" max="12816" width="9.33203125" style="30"/>
    <col min="12817" max="12817" width="11.1640625" style="30" bestFit="1" customWidth="1"/>
    <col min="12818" max="13063" width="9.33203125" style="30"/>
    <col min="13064" max="13064" width="10.5" style="30" customWidth="1"/>
    <col min="13065" max="13068" width="9.33203125" style="30"/>
    <col min="13069" max="13069" width="6" style="30" customWidth="1"/>
    <col min="13070" max="13070" width="7.33203125" style="30" customWidth="1"/>
    <col min="13071" max="13072" width="9.33203125" style="30"/>
    <col min="13073" max="13073" width="11.1640625" style="30" bestFit="1" customWidth="1"/>
    <col min="13074" max="13319" width="9.33203125" style="30"/>
    <col min="13320" max="13320" width="10.5" style="30" customWidth="1"/>
    <col min="13321" max="13324" width="9.33203125" style="30"/>
    <col min="13325" max="13325" width="6" style="30" customWidth="1"/>
    <col min="13326" max="13326" width="7.33203125" style="30" customWidth="1"/>
    <col min="13327" max="13328" width="9.33203125" style="30"/>
    <col min="13329" max="13329" width="11.1640625" style="30" bestFit="1" customWidth="1"/>
    <col min="13330" max="13575" width="9.33203125" style="30"/>
    <col min="13576" max="13576" width="10.5" style="30" customWidth="1"/>
    <col min="13577" max="13580" width="9.33203125" style="30"/>
    <col min="13581" max="13581" width="6" style="30" customWidth="1"/>
    <col min="13582" max="13582" width="7.33203125" style="30" customWidth="1"/>
    <col min="13583" max="13584" width="9.33203125" style="30"/>
    <col min="13585" max="13585" width="11.1640625" style="30" bestFit="1" customWidth="1"/>
    <col min="13586" max="13831" width="9.33203125" style="30"/>
    <col min="13832" max="13832" width="10.5" style="30" customWidth="1"/>
    <col min="13833" max="13836" width="9.33203125" style="30"/>
    <col min="13837" max="13837" width="6" style="30" customWidth="1"/>
    <col min="13838" max="13838" width="7.33203125" style="30" customWidth="1"/>
    <col min="13839" max="13840" width="9.33203125" style="30"/>
    <col min="13841" max="13841" width="11.1640625" style="30" bestFit="1" customWidth="1"/>
    <col min="13842" max="14087" width="9.33203125" style="30"/>
    <col min="14088" max="14088" width="10.5" style="30" customWidth="1"/>
    <col min="14089" max="14092" width="9.33203125" style="30"/>
    <col min="14093" max="14093" width="6" style="30" customWidth="1"/>
    <col min="14094" max="14094" width="7.33203125" style="30" customWidth="1"/>
    <col min="14095" max="14096" width="9.33203125" style="30"/>
    <col min="14097" max="14097" width="11.1640625" style="30" bestFit="1" customWidth="1"/>
    <col min="14098" max="14343" width="9.33203125" style="30"/>
    <col min="14344" max="14344" width="10.5" style="30" customWidth="1"/>
    <col min="14345" max="14348" width="9.33203125" style="30"/>
    <col min="14349" max="14349" width="6" style="30" customWidth="1"/>
    <col min="14350" max="14350" width="7.33203125" style="30" customWidth="1"/>
    <col min="14351" max="14352" width="9.33203125" style="30"/>
    <col min="14353" max="14353" width="11.1640625" style="30" bestFit="1" customWidth="1"/>
    <col min="14354" max="14599" width="9.33203125" style="30"/>
    <col min="14600" max="14600" width="10.5" style="30" customWidth="1"/>
    <col min="14601" max="14604" width="9.33203125" style="30"/>
    <col min="14605" max="14605" width="6" style="30" customWidth="1"/>
    <col min="14606" max="14606" width="7.33203125" style="30" customWidth="1"/>
    <col min="14607" max="14608" width="9.33203125" style="30"/>
    <col min="14609" max="14609" width="11.1640625" style="30" bestFit="1" customWidth="1"/>
    <col min="14610" max="14855" width="9.33203125" style="30"/>
    <col min="14856" max="14856" width="10.5" style="30" customWidth="1"/>
    <col min="14857" max="14860" width="9.33203125" style="30"/>
    <col min="14861" max="14861" width="6" style="30" customWidth="1"/>
    <col min="14862" max="14862" width="7.33203125" style="30" customWidth="1"/>
    <col min="14863" max="14864" width="9.33203125" style="30"/>
    <col min="14865" max="14865" width="11.1640625" style="30" bestFit="1" customWidth="1"/>
    <col min="14866" max="15111" width="9.33203125" style="30"/>
    <col min="15112" max="15112" width="10.5" style="30" customWidth="1"/>
    <col min="15113" max="15116" width="9.33203125" style="30"/>
    <col min="15117" max="15117" width="6" style="30" customWidth="1"/>
    <col min="15118" max="15118" width="7.33203125" style="30" customWidth="1"/>
    <col min="15119" max="15120" width="9.33203125" style="30"/>
    <col min="15121" max="15121" width="11.1640625" style="30" bestFit="1" customWidth="1"/>
    <col min="15122" max="15367" width="9.33203125" style="30"/>
    <col min="15368" max="15368" width="10.5" style="30" customWidth="1"/>
    <col min="15369" max="15372" width="9.33203125" style="30"/>
    <col min="15373" max="15373" width="6" style="30" customWidth="1"/>
    <col min="15374" max="15374" width="7.33203125" style="30" customWidth="1"/>
    <col min="15375" max="15376" width="9.33203125" style="30"/>
    <col min="15377" max="15377" width="11.1640625" style="30" bestFit="1" customWidth="1"/>
    <col min="15378" max="15623" width="9.33203125" style="30"/>
    <col min="15624" max="15624" width="10.5" style="30" customWidth="1"/>
    <col min="15625" max="15628" width="9.33203125" style="30"/>
    <col min="15629" max="15629" width="6" style="30" customWidth="1"/>
    <col min="15630" max="15630" width="7.33203125" style="30" customWidth="1"/>
    <col min="15631" max="15632" width="9.33203125" style="30"/>
    <col min="15633" max="15633" width="11.1640625" style="30" bestFit="1" customWidth="1"/>
    <col min="15634" max="15879" width="9.33203125" style="30"/>
    <col min="15880" max="15880" width="10.5" style="30" customWidth="1"/>
    <col min="15881" max="15884" width="9.33203125" style="30"/>
    <col min="15885" max="15885" width="6" style="30" customWidth="1"/>
    <col min="15886" max="15886" width="7.33203125" style="30" customWidth="1"/>
    <col min="15887" max="15888" width="9.33203125" style="30"/>
    <col min="15889" max="15889" width="11.1640625" style="30" bestFit="1" customWidth="1"/>
    <col min="15890" max="16135" width="9.33203125" style="30"/>
    <col min="16136" max="16136" width="10.5" style="30" customWidth="1"/>
    <col min="16137" max="16140" width="9.33203125" style="30"/>
    <col min="16141" max="16141" width="6" style="30" customWidth="1"/>
    <col min="16142" max="16142" width="7.33203125" style="30" customWidth="1"/>
    <col min="16143" max="16144" width="9.33203125" style="30"/>
    <col min="16145" max="16145" width="11.1640625" style="30" bestFit="1" customWidth="1"/>
    <col min="16146" max="16384" width="9.33203125" style="30"/>
  </cols>
  <sheetData>
    <row r="1" spans="1:30" x14ac:dyDescent="0.25">
      <c r="A1" s="680" t="s">
        <v>423</v>
      </c>
      <c r="B1" s="680"/>
      <c r="C1" s="680"/>
      <c r="D1" s="680"/>
      <c r="E1" s="680"/>
      <c r="F1" s="680"/>
      <c r="G1" s="680"/>
      <c r="H1" s="680"/>
      <c r="I1" s="680"/>
      <c r="J1" s="680"/>
      <c r="K1" s="680"/>
      <c r="L1" s="680"/>
      <c r="M1" s="680"/>
      <c r="N1" s="680"/>
      <c r="O1" s="680"/>
    </row>
    <row r="2" spans="1:30" x14ac:dyDescent="0.25">
      <c r="A2" s="210"/>
      <c r="B2" s="210"/>
      <c r="C2" s="210"/>
      <c r="D2" s="210"/>
      <c r="E2" s="210"/>
      <c r="F2" s="210"/>
      <c r="G2" s="210"/>
      <c r="H2" s="210"/>
      <c r="I2" s="210"/>
      <c r="J2" s="210"/>
      <c r="K2" s="210"/>
      <c r="L2" s="210"/>
      <c r="M2" s="210"/>
      <c r="N2" s="210"/>
      <c r="O2" s="210"/>
    </row>
    <row r="3" spans="1:30" x14ac:dyDescent="0.25">
      <c r="A3" s="676" t="s">
        <v>330</v>
      </c>
      <c r="B3" s="676"/>
      <c r="C3" s="676"/>
      <c r="D3" s="676"/>
      <c r="E3" s="676"/>
      <c r="G3" s="795" t="s">
        <v>473</v>
      </c>
      <c r="H3" s="795"/>
      <c r="I3" s="795"/>
      <c r="J3" s="795"/>
      <c r="K3" s="795"/>
      <c r="L3" s="795"/>
      <c r="M3" s="795"/>
      <c r="N3" s="795"/>
      <c r="O3" s="795"/>
    </row>
    <row r="4" spans="1:30" x14ac:dyDescent="0.25">
      <c r="G4" s="795"/>
      <c r="H4" s="795"/>
      <c r="I4" s="795"/>
      <c r="J4" s="795"/>
      <c r="K4" s="795"/>
      <c r="L4" s="795"/>
      <c r="M4" s="795"/>
      <c r="N4" s="795"/>
      <c r="O4" s="795"/>
    </row>
    <row r="5" spans="1:30" x14ac:dyDescent="0.25">
      <c r="G5" s="795"/>
      <c r="H5" s="795"/>
      <c r="I5" s="795"/>
      <c r="J5" s="795"/>
      <c r="K5" s="795"/>
      <c r="L5" s="795"/>
      <c r="M5" s="795"/>
      <c r="N5" s="795"/>
      <c r="O5" s="795"/>
    </row>
    <row r="6" spans="1:30" ht="37.5" customHeight="1" thickBot="1" x14ac:dyDescent="0.3">
      <c r="A6" s="681" t="s">
        <v>333</v>
      </c>
      <c r="B6" s="681"/>
      <c r="C6" s="681"/>
      <c r="D6" s="38" t="s">
        <v>424</v>
      </c>
      <c r="E6" s="125"/>
      <c r="F6" s="35"/>
      <c r="G6" s="795"/>
      <c r="H6" s="795"/>
      <c r="I6" s="795"/>
      <c r="J6" s="795"/>
      <c r="K6" s="795"/>
      <c r="L6" s="795"/>
      <c r="M6" s="795"/>
      <c r="N6" s="795"/>
      <c r="O6" s="795"/>
      <c r="Q6" s="32"/>
      <c r="R6" s="32"/>
      <c r="S6" s="32"/>
      <c r="T6" s="32"/>
      <c r="U6" s="32"/>
      <c r="V6" s="32"/>
      <c r="W6" s="32"/>
      <c r="X6" s="32"/>
      <c r="Y6" s="32"/>
      <c r="Z6" s="32"/>
      <c r="AA6" s="32"/>
      <c r="AB6" s="32"/>
      <c r="AC6" s="32"/>
      <c r="AD6" s="32"/>
    </row>
    <row r="8" spans="1:30" x14ac:dyDescent="0.25">
      <c r="A8" s="682" t="s">
        <v>425</v>
      </c>
      <c r="B8" s="682"/>
      <c r="C8" s="682"/>
      <c r="D8" s="682"/>
      <c r="E8" s="682"/>
      <c r="F8" s="682"/>
      <c r="G8" s="682"/>
      <c r="H8" s="682"/>
      <c r="I8" s="682"/>
      <c r="J8" s="682"/>
      <c r="K8" s="682"/>
      <c r="L8" s="682"/>
      <c r="M8" s="682"/>
      <c r="N8" s="682"/>
      <c r="O8" s="682"/>
    </row>
    <row r="10" spans="1:30" ht="66.75" customHeight="1" x14ac:dyDescent="0.25">
      <c r="A10" s="126" t="s">
        <v>336</v>
      </c>
      <c r="B10" s="796" t="s">
        <v>19</v>
      </c>
      <c r="C10" s="796"/>
      <c r="D10" s="796"/>
      <c r="E10" s="796"/>
      <c r="F10" s="797" t="s">
        <v>426</v>
      </c>
      <c r="G10" s="797"/>
      <c r="H10" s="127" t="s">
        <v>427</v>
      </c>
      <c r="I10" s="797" t="s">
        <v>532</v>
      </c>
      <c r="J10" s="797"/>
      <c r="K10" s="797" t="s">
        <v>482</v>
      </c>
      <c r="L10" s="797"/>
      <c r="M10" s="797" t="s">
        <v>533</v>
      </c>
      <c r="N10" s="797"/>
      <c r="O10" s="797"/>
    </row>
    <row r="11" spans="1:30" s="130" customFormat="1" x14ac:dyDescent="0.25">
      <c r="A11" s="128"/>
      <c r="B11" s="790" t="s">
        <v>428</v>
      </c>
      <c r="C11" s="791"/>
      <c r="D11" s="791"/>
      <c r="E11" s="792"/>
      <c r="F11" s="793" t="s">
        <v>34</v>
      </c>
      <c r="G11" s="793"/>
      <c r="H11" s="129" t="s">
        <v>34</v>
      </c>
      <c r="I11" s="794">
        <f>I13+I14+I15</f>
        <v>12000</v>
      </c>
      <c r="J11" s="794"/>
      <c r="K11" s="794">
        <f>K13+K14+K15</f>
        <v>0</v>
      </c>
      <c r="L11" s="794"/>
      <c r="M11" s="794">
        <f>M13+M14+M15</f>
        <v>0</v>
      </c>
      <c r="N11" s="794"/>
      <c r="O11" s="794"/>
    </row>
    <row r="12" spans="1:30" x14ac:dyDescent="0.25">
      <c r="A12" s="131"/>
      <c r="B12" s="699" t="s">
        <v>29</v>
      </c>
      <c r="C12" s="700"/>
      <c r="D12" s="700"/>
      <c r="E12" s="701"/>
      <c r="F12" s="686"/>
      <c r="G12" s="686"/>
      <c r="H12" s="47"/>
      <c r="I12" s="692"/>
      <c r="J12" s="692"/>
      <c r="K12" s="692"/>
      <c r="L12" s="692"/>
      <c r="M12" s="692"/>
      <c r="N12" s="692"/>
      <c r="O12" s="692"/>
    </row>
    <row r="13" spans="1:30" hidden="1" x14ac:dyDescent="0.25">
      <c r="A13" s="131" t="s">
        <v>359</v>
      </c>
      <c r="B13" s="699" t="s">
        <v>429</v>
      </c>
      <c r="C13" s="700"/>
      <c r="D13" s="700"/>
      <c r="E13" s="701"/>
      <c r="F13" s="690">
        <v>12</v>
      </c>
      <c r="G13" s="691"/>
      <c r="H13" s="47">
        <f>I13/F13</f>
        <v>0</v>
      </c>
      <c r="I13" s="719"/>
      <c r="J13" s="720"/>
      <c r="K13" s="719"/>
      <c r="L13" s="720"/>
      <c r="M13" s="719"/>
      <c r="N13" s="802"/>
      <c r="O13" s="720"/>
    </row>
    <row r="14" spans="1:30" hidden="1" x14ac:dyDescent="0.25">
      <c r="A14" s="131" t="s">
        <v>186</v>
      </c>
      <c r="B14" s="699" t="s">
        <v>430</v>
      </c>
      <c r="C14" s="700"/>
      <c r="D14" s="700"/>
      <c r="E14" s="701"/>
      <c r="F14" s="690">
        <v>12</v>
      </c>
      <c r="G14" s="691"/>
      <c r="H14" s="47">
        <f>I14/F14</f>
        <v>0</v>
      </c>
      <c r="I14" s="719">
        <v>0</v>
      </c>
      <c r="J14" s="720"/>
      <c r="K14" s="719"/>
      <c r="L14" s="720"/>
      <c r="M14" s="719"/>
      <c r="N14" s="802"/>
      <c r="O14" s="720"/>
    </row>
    <row r="15" spans="1:30" x14ac:dyDescent="0.25">
      <c r="A15" s="131" t="s">
        <v>359</v>
      </c>
      <c r="B15" s="685" t="s">
        <v>431</v>
      </c>
      <c r="C15" s="685"/>
      <c r="D15" s="685"/>
      <c r="E15" s="685"/>
      <c r="F15" s="686">
        <v>40</v>
      </c>
      <c r="G15" s="686"/>
      <c r="H15" s="47">
        <f>I15/F15</f>
        <v>300</v>
      </c>
      <c r="I15" s="692">
        <v>12000</v>
      </c>
      <c r="J15" s="692"/>
      <c r="K15" s="692">
        <v>0</v>
      </c>
      <c r="L15" s="692"/>
      <c r="M15" s="692">
        <v>0</v>
      </c>
      <c r="N15" s="692"/>
      <c r="O15" s="692"/>
    </row>
    <row r="16" spans="1:30" s="130" customFormat="1" x14ac:dyDescent="0.25">
      <c r="A16" s="128"/>
      <c r="B16" s="790" t="s">
        <v>432</v>
      </c>
      <c r="C16" s="791"/>
      <c r="D16" s="791"/>
      <c r="E16" s="792"/>
      <c r="F16" s="793" t="s">
        <v>34</v>
      </c>
      <c r="G16" s="793"/>
      <c r="H16" s="129" t="s">
        <v>34</v>
      </c>
      <c r="I16" s="794">
        <f>I18+I20+I22+I19+I21</f>
        <v>717265.87</v>
      </c>
      <c r="J16" s="794"/>
      <c r="K16" s="794">
        <f>K18+K20</f>
        <v>0</v>
      </c>
      <c r="L16" s="794"/>
      <c r="M16" s="794">
        <f>M18+M20</f>
        <v>0</v>
      </c>
      <c r="N16" s="794"/>
      <c r="O16" s="794"/>
    </row>
    <row r="17" spans="1:17" x14ac:dyDescent="0.25">
      <c r="A17" s="131"/>
      <c r="B17" s="699" t="s">
        <v>29</v>
      </c>
      <c r="C17" s="700"/>
      <c r="D17" s="700"/>
      <c r="E17" s="701"/>
      <c r="F17" s="686"/>
      <c r="G17" s="686"/>
      <c r="H17" s="47"/>
      <c r="I17" s="692"/>
      <c r="J17" s="692"/>
      <c r="K17" s="692"/>
      <c r="L17" s="692"/>
      <c r="M17" s="692"/>
      <c r="N17" s="692"/>
      <c r="O17" s="692"/>
    </row>
    <row r="18" spans="1:17" x14ac:dyDescent="0.25">
      <c r="A18" s="131" t="s">
        <v>186</v>
      </c>
      <c r="B18" s="685" t="s">
        <v>433</v>
      </c>
      <c r="C18" s="685"/>
      <c r="D18" s="685"/>
      <c r="E18" s="685"/>
      <c r="F18" s="686">
        <v>19400</v>
      </c>
      <c r="G18" s="686"/>
      <c r="H18" s="47">
        <f>I18/F18</f>
        <v>12.211340206185566</v>
      </c>
      <c r="I18" s="692">
        <v>236900</v>
      </c>
      <c r="J18" s="692"/>
      <c r="K18" s="692">
        <v>0</v>
      </c>
      <c r="L18" s="692"/>
      <c r="M18" s="692">
        <v>0</v>
      </c>
      <c r="N18" s="692"/>
      <c r="O18" s="692"/>
    </row>
    <row r="19" spans="1:17" ht="48" customHeight="1" x14ac:dyDescent="0.25">
      <c r="A19" s="131" t="s">
        <v>379</v>
      </c>
      <c r="B19" s="801" t="s">
        <v>546</v>
      </c>
      <c r="C19" s="801"/>
      <c r="D19" s="801"/>
      <c r="E19" s="801"/>
      <c r="F19" s="785" t="s">
        <v>34</v>
      </c>
      <c r="G19" s="785"/>
      <c r="H19" s="142" t="s">
        <v>34</v>
      </c>
      <c r="I19" s="785">
        <v>2475.2199999999998</v>
      </c>
      <c r="J19" s="785"/>
      <c r="K19" s="785"/>
      <c r="L19" s="785"/>
      <c r="M19" s="785"/>
      <c r="N19" s="785"/>
      <c r="O19" s="785"/>
      <c r="Q19" s="132"/>
    </row>
    <row r="20" spans="1:17" x14ac:dyDescent="0.25">
      <c r="A20" s="131" t="s">
        <v>187</v>
      </c>
      <c r="B20" s="685" t="s">
        <v>434</v>
      </c>
      <c r="C20" s="685"/>
      <c r="D20" s="685"/>
      <c r="E20" s="685"/>
      <c r="F20" s="686">
        <v>36500</v>
      </c>
      <c r="G20" s="686"/>
      <c r="H20" s="47">
        <f>I20/F20</f>
        <v>12.134246575342466</v>
      </c>
      <c r="I20" s="692">
        <v>442900</v>
      </c>
      <c r="J20" s="692"/>
      <c r="K20" s="692">
        <v>0</v>
      </c>
      <c r="L20" s="692"/>
      <c r="M20" s="692">
        <v>0</v>
      </c>
      <c r="N20" s="692"/>
      <c r="O20" s="692"/>
    </row>
    <row r="21" spans="1:17" ht="48" customHeight="1" x14ac:dyDescent="0.25">
      <c r="A21" s="255" t="s">
        <v>547</v>
      </c>
      <c r="B21" s="801" t="s">
        <v>546</v>
      </c>
      <c r="C21" s="801"/>
      <c r="D21" s="801"/>
      <c r="E21" s="801"/>
      <c r="F21" s="690"/>
      <c r="G21" s="691"/>
      <c r="H21" s="254"/>
      <c r="I21" s="719">
        <v>32990.65</v>
      </c>
      <c r="J21" s="720"/>
      <c r="K21" s="719"/>
      <c r="L21" s="720"/>
      <c r="M21" s="719"/>
      <c r="N21" s="802"/>
      <c r="O21" s="720"/>
    </row>
    <row r="22" spans="1:17" ht="21" customHeight="1" x14ac:dyDescent="0.25">
      <c r="A22" s="131" t="s">
        <v>439</v>
      </c>
      <c r="B22" s="712" t="s">
        <v>430</v>
      </c>
      <c r="C22" s="713"/>
      <c r="D22" s="713"/>
      <c r="E22" s="714"/>
      <c r="F22" s="690"/>
      <c r="G22" s="691"/>
      <c r="H22" s="47" t="s">
        <v>34</v>
      </c>
      <c r="I22" s="719">
        <v>2000</v>
      </c>
      <c r="J22" s="720"/>
      <c r="K22" s="719"/>
      <c r="L22" s="720"/>
      <c r="M22" s="719"/>
      <c r="N22" s="802"/>
      <c r="O22" s="720"/>
    </row>
    <row r="23" spans="1:17" s="53" customFormat="1" x14ac:dyDescent="0.25">
      <c r="A23" s="133"/>
      <c r="B23" s="693" t="s">
        <v>389</v>
      </c>
      <c r="C23" s="725"/>
      <c r="D23" s="725"/>
      <c r="E23" s="694"/>
      <c r="F23" s="809" t="s">
        <v>34</v>
      </c>
      <c r="G23" s="809"/>
      <c r="H23" s="49" t="s">
        <v>34</v>
      </c>
      <c r="I23" s="810">
        <f>I11+I16</f>
        <v>729265.87</v>
      </c>
      <c r="J23" s="810"/>
      <c r="K23" s="810">
        <f>K11+K16</f>
        <v>0</v>
      </c>
      <c r="L23" s="810"/>
      <c r="M23" s="810">
        <f>M11+M16</f>
        <v>0</v>
      </c>
      <c r="N23" s="810"/>
      <c r="O23" s="810"/>
    </row>
    <row r="25" spans="1:17" x14ac:dyDescent="0.25">
      <c r="C25" s="682" t="s">
        <v>435</v>
      </c>
      <c r="D25" s="682"/>
      <c r="E25" s="682"/>
      <c r="F25" s="682"/>
      <c r="G25" s="682"/>
      <c r="H25" s="682"/>
      <c r="I25" s="682"/>
      <c r="J25" s="682"/>
      <c r="K25" s="682"/>
    </row>
    <row r="26" spans="1:17" x14ac:dyDescent="0.25">
      <c r="D26" s="134"/>
      <c r="E26" s="134"/>
      <c r="F26" s="134"/>
      <c r="G26" s="134"/>
      <c r="H26" s="134"/>
      <c r="I26" s="134"/>
      <c r="J26" s="134"/>
      <c r="K26" s="134"/>
    </row>
    <row r="27" spans="1:17" x14ac:dyDescent="0.25">
      <c r="A27" s="135" t="s">
        <v>336</v>
      </c>
      <c r="B27" s="803" t="s">
        <v>352</v>
      </c>
      <c r="C27" s="804"/>
      <c r="D27" s="804"/>
      <c r="E27" s="804"/>
      <c r="F27" s="804"/>
      <c r="G27" s="804"/>
      <c r="H27" s="804"/>
      <c r="I27" s="805"/>
      <c r="J27" s="806" t="s">
        <v>436</v>
      </c>
      <c r="K27" s="807"/>
      <c r="L27" s="806" t="s">
        <v>437</v>
      </c>
      <c r="M27" s="808"/>
      <c r="N27" s="808"/>
      <c r="O27" s="807"/>
    </row>
    <row r="28" spans="1:17" x14ac:dyDescent="0.25">
      <c r="A28" s="113" t="s">
        <v>359</v>
      </c>
      <c r="B28" s="759" t="s">
        <v>438</v>
      </c>
      <c r="C28" s="760"/>
      <c r="D28" s="760"/>
      <c r="E28" s="760"/>
      <c r="F28" s="760"/>
      <c r="G28" s="760"/>
      <c r="H28" s="760"/>
      <c r="I28" s="761"/>
      <c r="J28" s="777" t="s">
        <v>34</v>
      </c>
      <c r="K28" s="777"/>
      <c r="L28" s="781"/>
      <c r="M28" s="781"/>
      <c r="N28" s="781"/>
      <c r="O28" s="781"/>
    </row>
    <row r="29" spans="1:17" x14ac:dyDescent="0.25">
      <c r="A29" s="116"/>
      <c r="B29" s="770" t="s">
        <v>348</v>
      </c>
      <c r="C29" s="771"/>
      <c r="D29" s="771"/>
      <c r="E29" s="771"/>
      <c r="F29" s="771"/>
      <c r="G29" s="771"/>
      <c r="H29" s="771"/>
      <c r="I29" s="772"/>
      <c r="J29" s="782" t="s">
        <v>34</v>
      </c>
      <c r="K29" s="782"/>
      <c r="L29" s="783">
        <f>L28</f>
        <v>0</v>
      </c>
      <c r="M29" s="783"/>
      <c r="N29" s="783"/>
      <c r="O29" s="783"/>
    </row>
    <row r="31" spans="1:17" x14ac:dyDescent="0.25">
      <c r="A31" s="682" t="s">
        <v>466</v>
      </c>
      <c r="B31" s="682"/>
      <c r="C31" s="682"/>
      <c r="D31" s="682"/>
      <c r="E31" s="682"/>
      <c r="F31" s="682"/>
      <c r="G31" s="682"/>
      <c r="H31" s="682"/>
      <c r="I31" s="682"/>
      <c r="J31" s="682"/>
      <c r="K31" s="682"/>
      <c r="L31" s="682"/>
      <c r="M31" s="682"/>
      <c r="N31" s="682"/>
      <c r="O31" s="682"/>
      <c r="P31" s="682"/>
    </row>
    <row r="33" spans="1:15" ht="34.5" customHeight="1" x14ac:dyDescent="0.25">
      <c r="A33" s="126" t="s">
        <v>336</v>
      </c>
      <c r="B33" s="812" t="s">
        <v>352</v>
      </c>
      <c r="C33" s="813"/>
      <c r="D33" s="813"/>
      <c r="E33" s="813"/>
      <c r="F33" s="813"/>
      <c r="G33" s="813"/>
      <c r="H33" s="813"/>
      <c r="I33" s="814"/>
      <c r="J33" s="815" t="s">
        <v>436</v>
      </c>
      <c r="K33" s="816"/>
      <c r="L33" s="815" t="s">
        <v>437</v>
      </c>
      <c r="M33" s="817"/>
      <c r="N33" s="817"/>
      <c r="O33" s="816"/>
    </row>
    <row r="34" spans="1:15" x14ac:dyDescent="0.25">
      <c r="A34" s="131" t="s">
        <v>359</v>
      </c>
      <c r="B34" s="699" t="s">
        <v>541</v>
      </c>
      <c r="C34" s="700"/>
      <c r="D34" s="700"/>
      <c r="E34" s="700"/>
      <c r="F34" s="700"/>
      <c r="G34" s="700"/>
      <c r="H34" s="700"/>
      <c r="I34" s="701"/>
      <c r="J34" s="785" t="s">
        <v>34</v>
      </c>
      <c r="K34" s="785"/>
      <c r="L34" s="811">
        <f>184451.62-3000-5000-5000-8000-9000-35000-41000-42000-2475.22-32990.65</f>
        <v>985.74999999999272</v>
      </c>
      <c r="M34" s="811"/>
      <c r="N34" s="811"/>
      <c r="O34" s="811"/>
    </row>
    <row r="35" spans="1:15" x14ac:dyDescent="0.25">
      <c r="A35" s="131" t="s">
        <v>186</v>
      </c>
      <c r="B35" s="699" t="s">
        <v>486</v>
      </c>
      <c r="C35" s="700"/>
      <c r="D35" s="700"/>
      <c r="E35" s="700"/>
      <c r="F35" s="700"/>
      <c r="G35" s="700"/>
      <c r="H35" s="700"/>
      <c r="I35" s="701"/>
      <c r="J35" s="785">
        <v>12</v>
      </c>
      <c r="K35" s="785"/>
      <c r="L35" s="811">
        <v>0</v>
      </c>
      <c r="M35" s="811"/>
      <c r="N35" s="811"/>
      <c r="O35" s="811"/>
    </row>
    <row r="36" spans="1:15" x14ac:dyDescent="0.25">
      <c r="A36" s="131" t="s">
        <v>187</v>
      </c>
      <c r="B36" s="818" t="s">
        <v>487</v>
      </c>
      <c r="C36" s="819"/>
      <c r="D36" s="819"/>
      <c r="E36" s="819"/>
      <c r="F36" s="819"/>
      <c r="G36" s="819"/>
      <c r="H36" s="819"/>
      <c r="I36" s="820"/>
      <c r="J36" s="785">
        <v>12</v>
      </c>
      <c r="K36" s="785"/>
      <c r="L36" s="811">
        <v>0</v>
      </c>
      <c r="M36" s="811"/>
      <c r="N36" s="811"/>
      <c r="O36" s="811"/>
    </row>
    <row r="37" spans="1:15" ht="15.75" customHeight="1" x14ac:dyDescent="0.25">
      <c r="A37" s="131" t="s">
        <v>439</v>
      </c>
      <c r="B37" s="818" t="s">
        <v>488</v>
      </c>
      <c r="C37" s="819"/>
      <c r="D37" s="819"/>
      <c r="E37" s="819"/>
      <c r="F37" s="819"/>
      <c r="G37" s="819"/>
      <c r="H37" s="819"/>
      <c r="I37" s="820"/>
      <c r="J37" s="785">
        <v>12</v>
      </c>
      <c r="K37" s="785"/>
      <c r="L37" s="811">
        <v>0</v>
      </c>
      <c r="M37" s="811"/>
      <c r="N37" s="811"/>
      <c r="O37" s="811"/>
    </row>
    <row r="38" spans="1:15" ht="15.75" customHeight="1" x14ac:dyDescent="0.25">
      <c r="A38" s="131" t="s">
        <v>440</v>
      </c>
      <c r="B38" s="818" t="s">
        <v>489</v>
      </c>
      <c r="C38" s="819"/>
      <c r="D38" s="819"/>
      <c r="E38" s="819"/>
      <c r="F38" s="819"/>
      <c r="G38" s="819"/>
      <c r="H38" s="819"/>
      <c r="I38" s="820"/>
      <c r="J38" s="785" t="s">
        <v>34</v>
      </c>
      <c r="K38" s="785"/>
      <c r="L38" s="811">
        <v>3000</v>
      </c>
      <c r="M38" s="811"/>
      <c r="N38" s="811"/>
      <c r="O38" s="811"/>
    </row>
    <row r="39" spans="1:15" ht="15.75" customHeight="1" x14ac:dyDescent="0.25">
      <c r="A39" s="131" t="s">
        <v>187</v>
      </c>
      <c r="B39" s="818" t="s">
        <v>490</v>
      </c>
      <c r="C39" s="819"/>
      <c r="D39" s="819"/>
      <c r="E39" s="819"/>
      <c r="F39" s="819"/>
      <c r="G39" s="819"/>
      <c r="H39" s="819"/>
      <c r="I39" s="820"/>
      <c r="J39" s="785" t="s">
        <v>34</v>
      </c>
      <c r="K39" s="785"/>
      <c r="L39" s="811">
        <v>5000</v>
      </c>
      <c r="M39" s="811"/>
      <c r="N39" s="811"/>
      <c r="O39" s="811"/>
    </row>
    <row r="40" spans="1:15" x14ac:dyDescent="0.25">
      <c r="A40" s="131" t="s">
        <v>442</v>
      </c>
      <c r="B40" s="699" t="s">
        <v>492</v>
      </c>
      <c r="C40" s="700"/>
      <c r="D40" s="700"/>
      <c r="E40" s="700"/>
      <c r="F40" s="700"/>
      <c r="G40" s="700"/>
      <c r="H40" s="700"/>
      <c r="I40" s="701"/>
      <c r="J40" s="786" t="s">
        <v>34</v>
      </c>
      <c r="K40" s="788"/>
      <c r="L40" s="798">
        <v>5000</v>
      </c>
      <c r="M40" s="799"/>
      <c r="N40" s="799"/>
      <c r="O40" s="800"/>
    </row>
    <row r="41" spans="1:15" x14ac:dyDescent="0.25">
      <c r="A41" s="131" t="s">
        <v>443</v>
      </c>
      <c r="B41" s="818" t="s">
        <v>542</v>
      </c>
      <c r="C41" s="819"/>
      <c r="D41" s="819"/>
      <c r="E41" s="819"/>
      <c r="F41" s="819"/>
      <c r="G41" s="819"/>
      <c r="H41" s="819"/>
      <c r="I41" s="820"/>
      <c r="J41" s="786" t="s">
        <v>34</v>
      </c>
      <c r="K41" s="788"/>
      <c r="L41" s="798">
        <v>9000</v>
      </c>
      <c r="M41" s="799"/>
      <c r="N41" s="799"/>
      <c r="O41" s="800"/>
    </row>
    <row r="42" spans="1:15" x14ac:dyDescent="0.25">
      <c r="A42" s="131" t="s">
        <v>444</v>
      </c>
      <c r="B42" s="699" t="s">
        <v>543</v>
      </c>
      <c r="C42" s="700"/>
      <c r="D42" s="700"/>
      <c r="E42" s="700"/>
      <c r="F42" s="700"/>
      <c r="G42" s="700"/>
      <c r="H42" s="700"/>
      <c r="I42" s="701"/>
      <c r="J42" s="785" t="s">
        <v>34</v>
      </c>
      <c r="K42" s="785"/>
      <c r="L42" s="811">
        <v>35000</v>
      </c>
      <c r="M42" s="811"/>
      <c r="N42" s="811"/>
      <c r="O42" s="811"/>
    </row>
    <row r="43" spans="1:15" hidden="1" x14ac:dyDescent="0.25">
      <c r="A43" s="131" t="s">
        <v>443</v>
      </c>
      <c r="B43" s="699"/>
      <c r="C43" s="700"/>
      <c r="D43" s="700"/>
      <c r="E43" s="700"/>
      <c r="F43" s="700"/>
      <c r="G43" s="700"/>
      <c r="H43" s="700"/>
      <c r="I43" s="701"/>
      <c r="J43" s="785">
        <v>1</v>
      </c>
      <c r="K43" s="785"/>
      <c r="L43" s="811"/>
      <c r="M43" s="811"/>
      <c r="N43" s="811"/>
      <c r="O43" s="811"/>
    </row>
    <row r="44" spans="1:15" hidden="1" x14ac:dyDescent="0.25">
      <c r="A44" s="131" t="s">
        <v>444</v>
      </c>
      <c r="B44" s="699"/>
      <c r="C44" s="700"/>
      <c r="D44" s="700"/>
      <c r="E44" s="700"/>
      <c r="F44" s="700"/>
      <c r="G44" s="700"/>
      <c r="H44" s="700"/>
      <c r="I44" s="701"/>
      <c r="J44" s="786">
        <v>1</v>
      </c>
      <c r="K44" s="788"/>
      <c r="L44" s="798"/>
      <c r="M44" s="799"/>
      <c r="N44" s="799"/>
      <c r="O44" s="800"/>
    </row>
    <row r="45" spans="1:15" hidden="1" x14ac:dyDescent="0.25">
      <c r="A45" s="131" t="s">
        <v>439</v>
      </c>
      <c r="B45" s="699"/>
      <c r="C45" s="700"/>
      <c r="D45" s="700"/>
      <c r="E45" s="700"/>
      <c r="F45" s="700"/>
      <c r="G45" s="700"/>
      <c r="H45" s="700"/>
      <c r="I45" s="701"/>
      <c r="J45" s="786" t="s">
        <v>34</v>
      </c>
      <c r="K45" s="788"/>
      <c r="L45" s="798"/>
      <c r="M45" s="799"/>
      <c r="N45" s="799"/>
      <c r="O45" s="800"/>
    </row>
    <row r="46" spans="1:15" hidden="1" x14ac:dyDescent="0.25">
      <c r="A46" s="131" t="s">
        <v>445</v>
      </c>
      <c r="B46" s="699"/>
      <c r="C46" s="700"/>
      <c r="D46" s="700"/>
      <c r="E46" s="700"/>
      <c r="F46" s="700"/>
      <c r="G46" s="700"/>
      <c r="H46" s="700"/>
      <c r="I46" s="701"/>
      <c r="J46" s="786" t="s">
        <v>34</v>
      </c>
      <c r="K46" s="788"/>
      <c r="L46" s="798"/>
      <c r="M46" s="799"/>
      <c r="N46" s="799"/>
      <c r="O46" s="800"/>
    </row>
    <row r="47" spans="1:15" hidden="1" x14ac:dyDescent="0.25">
      <c r="A47" s="131" t="s">
        <v>440</v>
      </c>
      <c r="B47" s="699"/>
      <c r="C47" s="700"/>
      <c r="D47" s="700"/>
      <c r="E47" s="700"/>
      <c r="F47" s="700"/>
      <c r="G47" s="700"/>
      <c r="H47" s="700"/>
      <c r="I47" s="701"/>
      <c r="J47" s="786">
        <v>2</v>
      </c>
      <c r="K47" s="788"/>
      <c r="L47" s="798"/>
      <c r="M47" s="799"/>
      <c r="N47" s="799"/>
      <c r="O47" s="800"/>
    </row>
    <row r="48" spans="1:15" hidden="1" x14ac:dyDescent="0.25">
      <c r="A48" s="131" t="s">
        <v>441</v>
      </c>
      <c r="B48" s="699"/>
      <c r="C48" s="700"/>
      <c r="D48" s="700"/>
      <c r="E48" s="700"/>
      <c r="F48" s="700"/>
      <c r="G48" s="700"/>
      <c r="H48" s="700"/>
      <c r="I48" s="701"/>
      <c r="J48" s="786" t="s">
        <v>34</v>
      </c>
      <c r="K48" s="788"/>
      <c r="L48" s="798"/>
      <c r="M48" s="799"/>
      <c r="N48" s="799"/>
      <c r="O48" s="800"/>
    </row>
    <row r="49" spans="1:17" hidden="1" x14ac:dyDescent="0.25">
      <c r="A49" s="131" t="s">
        <v>442</v>
      </c>
      <c r="B49" s="699"/>
      <c r="C49" s="700"/>
      <c r="D49" s="700"/>
      <c r="E49" s="700"/>
      <c r="F49" s="700"/>
      <c r="G49" s="700"/>
      <c r="H49" s="700"/>
      <c r="I49" s="701"/>
      <c r="J49" s="786" t="s">
        <v>34</v>
      </c>
      <c r="K49" s="788"/>
      <c r="L49" s="798"/>
      <c r="M49" s="799"/>
      <c r="N49" s="799"/>
      <c r="O49" s="800"/>
    </row>
    <row r="50" spans="1:17" hidden="1" x14ac:dyDescent="0.25">
      <c r="A50" s="131" t="s">
        <v>443</v>
      </c>
      <c r="B50" s="699"/>
      <c r="C50" s="700"/>
      <c r="D50" s="700"/>
      <c r="E50" s="700"/>
      <c r="F50" s="700"/>
      <c r="G50" s="700"/>
      <c r="H50" s="700"/>
      <c r="I50" s="701"/>
      <c r="J50" s="786" t="s">
        <v>34</v>
      </c>
      <c r="K50" s="788"/>
      <c r="L50" s="798"/>
      <c r="M50" s="799"/>
      <c r="N50" s="799"/>
      <c r="O50" s="800"/>
      <c r="Q50" s="30">
        <v>225</v>
      </c>
    </row>
    <row r="51" spans="1:17" hidden="1" x14ac:dyDescent="0.25">
      <c r="A51" s="131" t="s">
        <v>444</v>
      </c>
      <c r="B51" s="699"/>
      <c r="C51" s="700"/>
      <c r="D51" s="700"/>
      <c r="E51" s="700"/>
      <c r="F51" s="700"/>
      <c r="G51" s="700"/>
      <c r="H51" s="700"/>
      <c r="I51" s="701"/>
      <c r="J51" s="786" t="s">
        <v>34</v>
      </c>
      <c r="K51" s="788"/>
      <c r="L51" s="798"/>
      <c r="M51" s="799"/>
      <c r="N51" s="799"/>
      <c r="O51" s="800"/>
    </row>
    <row r="52" spans="1:17" s="53" customFormat="1" x14ac:dyDescent="0.25">
      <c r="A52" s="133"/>
      <c r="B52" s="693" t="s">
        <v>348</v>
      </c>
      <c r="C52" s="725"/>
      <c r="D52" s="725"/>
      <c r="E52" s="725"/>
      <c r="F52" s="725"/>
      <c r="G52" s="725"/>
      <c r="H52" s="725"/>
      <c r="I52" s="694"/>
      <c r="J52" s="809" t="s">
        <v>34</v>
      </c>
      <c r="K52" s="809"/>
      <c r="L52" s="810">
        <f>SUM(L34:O51)</f>
        <v>57985.749999999993</v>
      </c>
      <c r="M52" s="810"/>
      <c r="N52" s="810"/>
      <c r="O52" s="810"/>
      <c r="Q52" s="53">
        <v>225</v>
      </c>
    </row>
    <row r="54" spans="1:17" x14ac:dyDescent="0.25">
      <c r="A54" s="682" t="s">
        <v>467</v>
      </c>
      <c r="B54" s="682"/>
      <c r="C54" s="682"/>
      <c r="D54" s="682"/>
      <c r="E54" s="682"/>
      <c r="F54" s="682"/>
      <c r="G54" s="682"/>
      <c r="H54" s="682"/>
      <c r="I54" s="682"/>
      <c r="J54" s="682"/>
      <c r="K54" s="682"/>
      <c r="L54" s="682"/>
      <c r="M54" s="682"/>
      <c r="N54" s="682"/>
      <c r="O54" s="682"/>
      <c r="P54" s="682"/>
    </row>
    <row r="56" spans="1:17" ht="34.5" customHeight="1" x14ac:dyDescent="0.25">
      <c r="A56" s="126" t="s">
        <v>336</v>
      </c>
      <c r="B56" s="812" t="s">
        <v>352</v>
      </c>
      <c r="C56" s="813"/>
      <c r="D56" s="813"/>
      <c r="E56" s="813"/>
      <c r="F56" s="813"/>
      <c r="G56" s="813"/>
      <c r="H56" s="813"/>
      <c r="I56" s="814"/>
      <c r="J56" s="815" t="s">
        <v>436</v>
      </c>
      <c r="K56" s="816"/>
      <c r="L56" s="815" t="s">
        <v>437</v>
      </c>
      <c r="M56" s="817"/>
      <c r="N56" s="817"/>
      <c r="O56" s="816"/>
    </row>
    <row r="57" spans="1:17" ht="31.5" customHeight="1" x14ac:dyDescent="0.25">
      <c r="A57" s="131" t="s">
        <v>359</v>
      </c>
      <c r="B57" s="712" t="s">
        <v>406</v>
      </c>
      <c r="C57" s="713"/>
      <c r="D57" s="713"/>
      <c r="E57" s="713"/>
      <c r="F57" s="713"/>
      <c r="G57" s="713"/>
      <c r="H57" s="713"/>
      <c r="I57" s="714"/>
      <c r="J57" s="785">
        <v>5</v>
      </c>
      <c r="K57" s="785"/>
      <c r="L57" s="692">
        <v>0</v>
      </c>
      <c r="M57" s="692"/>
      <c r="N57" s="692"/>
      <c r="O57" s="692"/>
    </row>
    <row r="58" spans="1:17" x14ac:dyDescent="0.25">
      <c r="A58" s="131" t="s">
        <v>186</v>
      </c>
      <c r="B58" s="712" t="s">
        <v>446</v>
      </c>
      <c r="C58" s="713"/>
      <c r="D58" s="713"/>
      <c r="E58" s="713"/>
      <c r="F58" s="713"/>
      <c r="G58" s="713"/>
      <c r="H58" s="713"/>
      <c r="I58" s="714"/>
      <c r="J58" s="785" t="s">
        <v>34</v>
      </c>
      <c r="K58" s="785"/>
      <c r="L58" s="811">
        <v>8000</v>
      </c>
      <c r="M58" s="811"/>
      <c r="N58" s="811"/>
      <c r="O58" s="811"/>
      <c r="Q58" s="30">
        <v>226</v>
      </c>
    </row>
    <row r="59" spans="1:17" x14ac:dyDescent="0.25">
      <c r="A59" s="131" t="s">
        <v>187</v>
      </c>
      <c r="B59" s="818" t="s">
        <v>488</v>
      </c>
      <c r="C59" s="819"/>
      <c r="D59" s="819"/>
      <c r="E59" s="819"/>
      <c r="F59" s="819"/>
      <c r="G59" s="819"/>
      <c r="H59" s="819"/>
      <c r="I59" s="820"/>
      <c r="J59" s="785" t="s">
        <v>34</v>
      </c>
      <c r="K59" s="785"/>
      <c r="L59" s="811">
        <v>0</v>
      </c>
      <c r="M59" s="811"/>
      <c r="N59" s="811"/>
      <c r="O59" s="811"/>
    </row>
    <row r="60" spans="1:17" ht="15" hidden="1" customHeight="1" x14ac:dyDescent="0.25">
      <c r="A60" s="131" t="s">
        <v>439</v>
      </c>
      <c r="B60" s="712" t="s">
        <v>491</v>
      </c>
      <c r="C60" s="713"/>
      <c r="D60" s="713"/>
      <c r="E60" s="713"/>
      <c r="F60" s="713"/>
      <c r="G60" s="713"/>
      <c r="H60" s="713"/>
      <c r="I60" s="714"/>
      <c r="J60" s="785">
        <v>1</v>
      </c>
      <c r="K60" s="785"/>
      <c r="L60" s="692">
        <v>0</v>
      </c>
      <c r="M60" s="692"/>
      <c r="N60" s="692"/>
      <c r="O60" s="692"/>
    </row>
    <row r="61" spans="1:17" hidden="1" x14ac:dyDescent="0.25">
      <c r="A61" s="131" t="s">
        <v>440</v>
      </c>
      <c r="B61" s="712" t="s">
        <v>477</v>
      </c>
      <c r="C61" s="713"/>
      <c r="D61" s="713"/>
      <c r="E61" s="713"/>
      <c r="F61" s="713"/>
      <c r="G61" s="713"/>
      <c r="H61" s="713"/>
      <c r="I61" s="714"/>
      <c r="J61" s="785">
        <v>1</v>
      </c>
      <c r="K61" s="785"/>
      <c r="L61" s="692">
        <v>0</v>
      </c>
      <c r="M61" s="692"/>
      <c r="N61" s="692"/>
      <c r="O61" s="692"/>
    </row>
    <row r="62" spans="1:17" hidden="1" x14ac:dyDescent="0.25">
      <c r="A62" s="131" t="s">
        <v>441</v>
      </c>
      <c r="B62" s="712" t="s">
        <v>447</v>
      </c>
      <c r="C62" s="713"/>
      <c r="D62" s="713"/>
      <c r="E62" s="713"/>
      <c r="F62" s="713"/>
      <c r="G62" s="713"/>
      <c r="H62" s="713"/>
      <c r="I62" s="714"/>
      <c r="J62" s="785">
        <v>1</v>
      </c>
      <c r="K62" s="785"/>
      <c r="L62" s="692"/>
      <c r="M62" s="692"/>
      <c r="N62" s="692"/>
      <c r="O62" s="692"/>
    </row>
    <row r="63" spans="1:17" hidden="1" x14ac:dyDescent="0.25">
      <c r="A63" s="131" t="s">
        <v>440</v>
      </c>
      <c r="B63" s="712" t="s">
        <v>448</v>
      </c>
      <c r="C63" s="713"/>
      <c r="D63" s="713"/>
      <c r="E63" s="713"/>
      <c r="F63" s="713"/>
      <c r="G63" s="713"/>
      <c r="H63" s="713"/>
      <c r="I63" s="714"/>
      <c r="J63" s="785" t="s">
        <v>34</v>
      </c>
      <c r="K63" s="785"/>
      <c r="L63" s="692"/>
      <c r="M63" s="692"/>
      <c r="N63" s="692"/>
      <c r="O63" s="692"/>
      <c r="Q63" s="77"/>
    </row>
    <row r="64" spans="1:17" hidden="1" x14ac:dyDescent="0.25">
      <c r="A64" s="131" t="s">
        <v>441</v>
      </c>
      <c r="B64" s="712" t="s">
        <v>449</v>
      </c>
      <c r="C64" s="713"/>
      <c r="D64" s="713"/>
      <c r="E64" s="713"/>
      <c r="F64" s="713"/>
      <c r="G64" s="713"/>
      <c r="H64" s="713"/>
      <c r="I64" s="714"/>
      <c r="J64" s="786" t="s">
        <v>34</v>
      </c>
      <c r="K64" s="788"/>
      <c r="L64" s="719"/>
      <c r="M64" s="802"/>
      <c r="N64" s="802"/>
      <c r="O64" s="720"/>
      <c r="Q64" s="77"/>
    </row>
    <row r="65" spans="1:17" hidden="1" x14ac:dyDescent="0.25">
      <c r="A65" s="131" t="s">
        <v>442</v>
      </c>
      <c r="B65" s="712" t="s">
        <v>450</v>
      </c>
      <c r="C65" s="713"/>
      <c r="D65" s="713"/>
      <c r="E65" s="713"/>
      <c r="F65" s="713"/>
      <c r="G65" s="713"/>
      <c r="H65" s="713"/>
      <c r="I65" s="714"/>
      <c r="J65" s="786" t="s">
        <v>34</v>
      </c>
      <c r="K65" s="788"/>
      <c r="L65" s="719"/>
      <c r="M65" s="802"/>
      <c r="N65" s="802"/>
      <c r="O65" s="720"/>
      <c r="Q65" s="77"/>
    </row>
    <row r="66" spans="1:17" s="53" customFormat="1" x14ac:dyDescent="0.25">
      <c r="A66" s="133"/>
      <c r="B66" s="693" t="s">
        <v>348</v>
      </c>
      <c r="C66" s="725"/>
      <c r="D66" s="725"/>
      <c r="E66" s="725"/>
      <c r="F66" s="725"/>
      <c r="G66" s="725"/>
      <c r="H66" s="725"/>
      <c r="I66" s="694"/>
      <c r="J66" s="809" t="s">
        <v>34</v>
      </c>
      <c r="K66" s="809"/>
      <c r="L66" s="810">
        <f>SUM(L57:O65)</f>
        <v>8000</v>
      </c>
      <c r="M66" s="810"/>
      <c r="N66" s="810"/>
      <c r="O66" s="810"/>
    </row>
    <row r="68" spans="1:17" x14ac:dyDescent="0.25">
      <c r="A68" s="682" t="s">
        <v>484</v>
      </c>
      <c r="B68" s="682"/>
      <c r="C68" s="682"/>
      <c r="D68" s="682"/>
      <c r="E68" s="682"/>
      <c r="F68" s="682"/>
      <c r="G68" s="682"/>
      <c r="H68" s="682"/>
      <c r="I68" s="682"/>
      <c r="J68" s="682"/>
      <c r="K68" s="682"/>
      <c r="L68" s="682"/>
      <c r="M68" s="682"/>
      <c r="N68" s="682"/>
      <c r="O68" s="682"/>
    </row>
    <row r="70" spans="1:17" ht="34.5" customHeight="1" x14ac:dyDescent="0.25">
      <c r="A70" s="126" t="s">
        <v>336</v>
      </c>
      <c r="B70" s="812" t="s">
        <v>352</v>
      </c>
      <c r="C70" s="813"/>
      <c r="D70" s="813"/>
      <c r="E70" s="813"/>
      <c r="F70" s="813"/>
      <c r="G70" s="813"/>
      <c r="H70" s="813"/>
      <c r="I70" s="814"/>
      <c r="J70" s="797" t="s">
        <v>463</v>
      </c>
      <c r="K70" s="797"/>
      <c r="L70" s="797" t="s">
        <v>483</v>
      </c>
      <c r="M70" s="797"/>
      <c r="N70" s="817" t="s">
        <v>531</v>
      </c>
      <c r="O70" s="817"/>
    </row>
    <row r="71" spans="1:17" hidden="1" x14ac:dyDescent="0.25">
      <c r="A71" s="131" t="s">
        <v>359</v>
      </c>
      <c r="B71" s="712" t="s">
        <v>451</v>
      </c>
      <c r="C71" s="713"/>
      <c r="D71" s="713"/>
      <c r="E71" s="713"/>
      <c r="F71" s="713"/>
      <c r="G71" s="713"/>
      <c r="H71" s="713"/>
      <c r="I71" s="714"/>
      <c r="J71" s="692">
        <v>0</v>
      </c>
      <c r="K71" s="692"/>
      <c r="L71" s="692">
        <v>0</v>
      </c>
      <c r="M71" s="692"/>
      <c r="N71" s="720">
        <v>0</v>
      </c>
      <c r="O71" s="692"/>
    </row>
    <row r="72" spans="1:17" ht="15.75" hidden="1" customHeight="1" x14ac:dyDescent="0.25">
      <c r="A72" s="131" t="s">
        <v>186</v>
      </c>
      <c r="B72" s="712" t="s">
        <v>452</v>
      </c>
      <c r="C72" s="713"/>
      <c r="D72" s="713"/>
      <c r="E72" s="713"/>
      <c r="F72" s="713"/>
      <c r="G72" s="713"/>
      <c r="H72" s="713"/>
      <c r="I72" s="714"/>
      <c r="J72" s="719"/>
      <c r="K72" s="720"/>
      <c r="L72" s="719"/>
      <c r="M72" s="720"/>
      <c r="N72" s="719"/>
      <c r="O72" s="720"/>
    </row>
    <row r="73" spans="1:17" x14ac:dyDescent="0.25">
      <c r="A73" s="131" t="s">
        <v>359</v>
      </c>
      <c r="B73" s="712" t="s">
        <v>453</v>
      </c>
      <c r="C73" s="713"/>
      <c r="D73" s="713"/>
      <c r="E73" s="713"/>
      <c r="F73" s="713"/>
      <c r="G73" s="713"/>
      <c r="H73" s="713"/>
      <c r="I73" s="714"/>
      <c r="J73" s="692">
        <v>1600000</v>
      </c>
      <c r="K73" s="692"/>
      <c r="L73" s="692">
        <v>0</v>
      </c>
      <c r="M73" s="692"/>
      <c r="N73" s="720">
        <v>0</v>
      </c>
      <c r="O73" s="692"/>
    </row>
    <row r="74" spans="1:17" ht="31.5" hidden="1" customHeight="1" x14ac:dyDescent="0.25">
      <c r="A74" s="131" t="s">
        <v>186</v>
      </c>
      <c r="B74" s="712" t="s">
        <v>465</v>
      </c>
      <c r="C74" s="713"/>
      <c r="D74" s="713"/>
      <c r="E74" s="713"/>
      <c r="F74" s="713"/>
      <c r="G74" s="713"/>
      <c r="H74" s="713"/>
      <c r="I74" s="714"/>
      <c r="J74" s="719"/>
      <c r="K74" s="720"/>
      <c r="L74" s="719"/>
      <c r="M74" s="720"/>
      <c r="N74" s="719"/>
      <c r="O74" s="720"/>
    </row>
    <row r="75" spans="1:17" ht="15.75" customHeight="1" x14ac:dyDescent="0.25">
      <c r="A75" s="131" t="s">
        <v>186</v>
      </c>
      <c r="B75" s="712" t="s">
        <v>478</v>
      </c>
      <c r="C75" s="713"/>
      <c r="D75" s="713"/>
      <c r="E75" s="713"/>
      <c r="F75" s="713"/>
      <c r="G75" s="713"/>
      <c r="H75" s="713"/>
      <c r="I75" s="714"/>
      <c r="J75" s="719"/>
      <c r="K75" s="720"/>
      <c r="L75" s="719"/>
      <c r="M75" s="720"/>
      <c r="N75" s="719"/>
      <c r="O75" s="720"/>
    </row>
    <row r="76" spans="1:17" ht="15.75" customHeight="1" x14ac:dyDescent="0.25">
      <c r="A76" s="131" t="s">
        <v>187</v>
      </c>
      <c r="B76" s="712" t="s">
        <v>544</v>
      </c>
      <c r="C76" s="713"/>
      <c r="D76" s="713"/>
      <c r="E76" s="713"/>
      <c r="F76" s="713"/>
      <c r="G76" s="713"/>
      <c r="H76" s="713"/>
      <c r="I76" s="714"/>
      <c r="J76" s="719">
        <v>41000</v>
      </c>
      <c r="K76" s="720"/>
      <c r="L76" s="719"/>
      <c r="M76" s="720"/>
      <c r="N76" s="719"/>
      <c r="O76" s="720"/>
    </row>
    <row r="77" spans="1:17" ht="15.75" customHeight="1" x14ac:dyDescent="0.25">
      <c r="A77" s="131" t="s">
        <v>439</v>
      </c>
      <c r="B77" s="712" t="s">
        <v>545</v>
      </c>
      <c r="C77" s="713"/>
      <c r="D77" s="713"/>
      <c r="E77" s="713"/>
      <c r="F77" s="713"/>
      <c r="G77" s="713"/>
      <c r="H77" s="713"/>
      <c r="I77" s="714"/>
      <c r="J77" s="719">
        <v>42000</v>
      </c>
      <c r="K77" s="720"/>
      <c r="L77" s="719"/>
      <c r="M77" s="720"/>
      <c r="N77" s="719"/>
      <c r="O77" s="720"/>
    </row>
    <row r="78" spans="1:17" ht="15.75" hidden="1" customHeight="1" x14ac:dyDescent="0.25">
      <c r="A78" s="131" t="s">
        <v>187</v>
      </c>
      <c r="B78" s="712" t="s">
        <v>479</v>
      </c>
      <c r="C78" s="713"/>
      <c r="D78" s="713"/>
      <c r="E78" s="713"/>
      <c r="F78" s="713"/>
      <c r="G78" s="713"/>
      <c r="H78" s="713"/>
      <c r="I78" s="714"/>
      <c r="J78" s="719"/>
      <c r="K78" s="720"/>
      <c r="L78" s="719"/>
      <c r="M78" s="720"/>
      <c r="N78" s="719"/>
      <c r="O78" s="720"/>
    </row>
    <row r="79" spans="1:17" s="53" customFormat="1" x14ac:dyDescent="0.25">
      <c r="A79" s="133"/>
      <c r="B79" s="693" t="s">
        <v>348</v>
      </c>
      <c r="C79" s="725"/>
      <c r="D79" s="725"/>
      <c r="E79" s="725"/>
      <c r="F79" s="725"/>
      <c r="G79" s="725"/>
      <c r="H79" s="725"/>
      <c r="I79" s="694"/>
      <c r="J79" s="810">
        <f>SUM(J73+J74+J75+J78+J76+J77)</f>
        <v>1683000</v>
      </c>
      <c r="K79" s="810"/>
      <c r="L79" s="810">
        <f>L73</f>
        <v>0</v>
      </c>
      <c r="M79" s="810"/>
      <c r="N79" s="698">
        <f>N73</f>
        <v>0</v>
      </c>
      <c r="O79" s="810"/>
    </row>
  </sheetData>
  <mergeCells count="221">
    <mergeCell ref="M14:O14"/>
    <mergeCell ref="K14:L14"/>
    <mergeCell ref="I14:J14"/>
    <mergeCell ref="F14:G14"/>
    <mergeCell ref="B14:E14"/>
    <mergeCell ref="M13:O13"/>
    <mergeCell ref="K13:L13"/>
    <mergeCell ref="I13:J13"/>
    <mergeCell ref="F13:G13"/>
    <mergeCell ref="B13:E13"/>
    <mergeCell ref="B79:I79"/>
    <mergeCell ref="J79:K79"/>
    <mergeCell ref="L79:M79"/>
    <mergeCell ref="N79:O79"/>
    <mergeCell ref="B78:I78"/>
    <mergeCell ref="J78:K78"/>
    <mergeCell ref="L78:M78"/>
    <mergeCell ref="N78:O78"/>
    <mergeCell ref="B76:I76"/>
    <mergeCell ref="J76:K76"/>
    <mergeCell ref="L76:M76"/>
    <mergeCell ref="N76:O76"/>
    <mergeCell ref="B77:I77"/>
    <mergeCell ref="J77:K77"/>
    <mergeCell ref="L77:M77"/>
    <mergeCell ref="N77:O77"/>
    <mergeCell ref="N75:O75"/>
    <mergeCell ref="B72:I72"/>
    <mergeCell ref="J72:K72"/>
    <mergeCell ref="L72:M72"/>
    <mergeCell ref="N72:O72"/>
    <mergeCell ref="B73:I73"/>
    <mergeCell ref="J73:K73"/>
    <mergeCell ref="L73:M73"/>
    <mergeCell ref="N73:O73"/>
    <mergeCell ref="B74:I74"/>
    <mergeCell ref="J74:K74"/>
    <mergeCell ref="L74:M74"/>
    <mergeCell ref="N74:O74"/>
    <mergeCell ref="B75:I75"/>
    <mergeCell ref="J75:K75"/>
    <mergeCell ref="L75:M75"/>
    <mergeCell ref="A68:O68"/>
    <mergeCell ref="B70:I70"/>
    <mergeCell ref="J70:K70"/>
    <mergeCell ref="L70:M70"/>
    <mergeCell ref="N70:O70"/>
    <mergeCell ref="B71:I71"/>
    <mergeCell ref="J71:K71"/>
    <mergeCell ref="L71:M71"/>
    <mergeCell ref="N71:O71"/>
    <mergeCell ref="B65:I65"/>
    <mergeCell ref="J65:K65"/>
    <mergeCell ref="L65:O65"/>
    <mergeCell ref="B66:I66"/>
    <mergeCell ref="J66:K66"/>
    <mergeCell ref="L66:O66"/>
    <mergeCell ref="B63:I63"/>
    <mergeCell ref="J63:K63"/>
    <mergeCell ref="L63:O63"/>
    <mergeCell ref="B64:I64"/>
    <mergeCell ref="J64:K64"/>
    <mergeCell ref="L64:O64"/>
    <mergeCell ref="B61:I61"/>
    <mergeCell ref="J61:K61"/>
    <mergeCell ref="L61:O61"/>
    <mergeCell ref="B62:I62"/>
    <mergeCell ref="J62:K62"/>
    <mergeCell ref="L62:O62"/>
    <mergeCell ref="B59:I59"/>
    <mergeCell ref="J59:K59"/>
    <mergeCell ref="L59:O59"/>
    <mergeCell ref="B60:I60"/>
    <mergeCell ref="J60:K60"/>
    <mergeCell ref="L60:O60"/>
    <mergeCell ref="B57:I57"/>
    <mergeCell ref="J57:K57"/>
    <mergeCell ref="L57:O57"/>
    <mergeCell ref="B58:I58"/>
    <mergeCell ref="J58:K58"/>
    <mergeCell ref="L58:O58"/>
    <mergeCell ref="B52:I52"/>
    <mergeCell ref="J52:K52"/>
    <mergeCell ref="L52:O52"/>
    <mergeCell ref="A54:P54"/>
    <mergeCell ref="B56:I56"/>
    <mergeCell ref="J56:K56"/>
    <mergeCell ref="L56:O56"/>
    <mergeCell ref="B49:I49"/>
    <mergeCell ref="J49:K49"/>
    <mergeCell ref="L49:O49"/>
    <mergeCell ref="B50:I50"/>
    <mergeCell ref="J50:K50"/>
    <mergeCell ref="L50:O50"/>
    <mergeCell ref="B47:I47"/>
    <mergeCell ref="J47:K47"/>
    <mergeCell ref="L47:O47"/>
    <mergeCell ref="B48:I48"/>
    <mergeCell ref="J48:K48"/>
    <mergeCell ref="L48:O48"/>
    <mergeCell ref="B45:I45"/>
    <mergeCell ref="J45:K45"/>
    <mergeCell ref="L45:O45"/>
    <mergeCell ref="B46:I46"/>
    <mergeCell ref="J46:K46"/>
    <mergeCell ref="L46:O46"/>
    <mergeCell ref="B43:I43"/>
    <mergeCell ref="J43:K43"/>
    <mergeCell ref="L43:O43"/>
    <mergeCell ref="B44:I44"/>
    <mergeCell ref="J44:K44"/>
    <mergeCell ref="L44:O44"/>
    <mergeCell ref="B41:I41"/>
    <mergeCell ref="J41:K41"/>
    <mergeCell ref="L41:O41"/>
    <mergeCell ref="B42:I42"/>
    <mergeCell ref="J42:K42"/>
    <mergeCell ref="L42:O42"/>
    <mergeCell ref="B39:I39"/>
    <mergeCell ref="J39:K39"/>
    <mergeCell ref="L39:O39"/>
    <mergeCell ref="B40:I40"/>
    <mergeCell ref="J40:K40"/>
    <mergeCell ref="L40:O40"/>
    <mergeCell ref="B37:I37"/>
    <mergeCell ref="J37:K37"/>
    <mergeCell ref="L37:O37"/>
    <mergeCell ref="B38:I38"/>
    <mergeCell ref="J38:K38"/>
    <mergeCell ref="L38:O38"/>
    <mergeCell ref="B35:I35"/>
    <mergeCell ref="J35:K35"/>
    <mergeCell ref="L35:O35"/>
    <mergeCell ref="B36:I36"/>
    <mergeCell ref="J36:K36"/>
    <mergeCell ref="L36:O36"/>
    <mergeCell ref="B34:I34"/>
    <mergeCell ref="J34:K34"/>
    <mergeCell ref="L34:O34"/>
    <mergeCell ref="B29:I29"/>
    <mergeCell ref="J29:K29"/>
    <mergeCell ref="L29:O29"/>
    <mergeCell ref="A31:P31"/>
    <mergeCell ref="B33:I33"/>
    <mergeCell ref="J33:K33"/>
    <mergeCell ref="L33:O33"/>
    <mergeCell ref="B27:I27"/>
    <mergeCell ref="J27:K27"/>
    <mergeCell ref="L27:O27"/>
    <mergeCell ref="B28:I28"/>
    <mergeCell ref="J28:K28"/>
    <mergeCell ref="L28:O28"/>
    <mergeCell ref="B23:E23"/>
    <mergeCell ref="F23:G23"/>
    <mergeCell ref="I23:J23"/>
    <mergeCell ref="K23:L23"/>
    <mergeCell ref="M23:O23"/>
    <mergeCell ref="C25:K25"/>
    <mergeCell ref="B22:E22"/>
    <mergeCell ref="F22:G22"/>
    <mergeCell ref="I22:J22"/>
    <mergeCell ref="K22:L22"/>
    <mergeCell ref="M22:O22"/>
    <mergeCell ref="B21:E21"/>
    <mergeCell ref="F21:G21"/>
    <mergeCell ref="I21:J21"/>
    <mergeCell ref="K21:L21"/>
    <mergeCell ref="M21:O21"/>
    <mergeCell ref="F18:G18"/>
    <mergeCell ref="I18:J18"/>
    <mergeCell ref="K18:L18"/>
    <mergeCell ref="M18:O18"/>
    <mergeCell ref="B20:E20"/>
    <mergeCell ref="F20:G20"/>
    <mergeCell ref="I20:J20"/>
    <mergeCell ref="K20:L20"/>
    <mergeCell ref="M20:O20"/>
    <mergeCell ref="B51:I51"/>
    <mergeCell ref="J51:K51"/>
    <mergeCell ref="L51:O51"/>
    <mergeCell ref="B19:E19"/>
    <mergeCell ref="F19:G19"/>
    <mergeCell ref="I19:J19"/>
    <mergeCell ref="K19:L19"/>
    <mergeCell ref="M19:O19"/>
    <mergeCell ref="B15:E15"/>
    <mergeCell ref="F15:G15"/>
    <mergeCell ref="I15:J15"/>
    <mergeCell ref="K15:L15"/>
    <mergeCell ref="M15:O15"/>
    <mergeCell ref="B16:E16"/>
    <mergeCell ref="F16:G16"/>
    <mergeCell ref="I16:J16"/>
    <mergeCell ref="K16:L16"/>
    <mergeCell ref="M16:O16"/>
    <mergeCell ref="B17:E17"/>
    <mergeCell ref="F17:G17"/>
    <mergeCell ref="I17:J17"/>
    <mergeCell ref="K17:L17"/>
    <mergeCell ref="M17:O17"/>
    <mergeCell ref="B18:E18"/>
    <mergeCell ref="B11:E11"/>
    <mergeCell ref="F11:G11"/>
    <mergeCell ref="I11:J11"/>
    <mergeCell ref="K11:L11"/>
    <mergeCell ref="M11:O11"/>
    <mergeCell ref="B12:E12"/>
    <mergeCell ref="F12:G12"/>
    <mergeCell ref="A1:O1"/>
    <mergeCell ref="G3:O6"/>
    <mergeCell ref="A6:C6"/>
    <mergeCell ref="A8:O8"/>
    <mergeCell ref="B10:E10"/>
    <mergeCell ref="F10:G10"/>
    <mergeCell ref="I10:J10"/>
    <mergeCell ref="K10:L10"/>
    <mergeCell ref="M10:O10"/>
    <mergeCell ref="I12:J12"/>
    <mergeCell ref="K12:L12"/>
    <mergeCell ref="M12:O12"/>
    <mergeCell ref="A3:E3"/>
  </mergeCells>
  <pageMargins left="0.7" right="0.7" top="0.75" bottom="0.75" header="0.3" footer="0.3"/>
  <pageSetup paperSize="9" fitToHeight="0" orientation="landscape" horizontalDpi="300" verticalDpi="300" r:id="rId1"/>
  <rowBreaks count="2" manualBreakCount="2">
    <brk id="23" max="14" man="1"/>
    <brk id="52"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9</vt:i4>
      </vt:variant>
    </vt:vector>
  </HeadingPairs>
  <TitlesOfParts>
    <vt:vector size="21" baseType="lpstr">
      <vt:lpstr>Раздел1</vt:lpstr>
      <vt:lpstr>Лист1</vt:lpstr>
      <vt:lpstr>Раздел2,</vt:lpstr>
      <vt:lpstr>заработная плата 111</vt:lpstr>
      <vt:lpstr>налоги 119 </vt:lpstr>
      <vt:lpstr>налоги 290</vt:lpstr>
      <vt:lpstr>закупки обл 611</vt:lpstr>
      <vt:lpstr>закупки обл 611 (71380)</vt:lpstr>
      <vt:lpstr>закупки мест 611</vt:lpstr>
      <vt:lpstr>закупки вб</vt:lpstr>
      <vt:lpstr>кап.ремонт</vt:lpstr>
      <vt:lpstr>Лист2</vt:lpstr>
      <vt:lpstr>Раздел1!Заголовки_для_печати</vt:lpstr>
      <vt:lpstr>'Раздел2,'!Заголовки_для_печати</vt:lpstr>
      <vt:lpstr>'закупки мест 611'!Область_печати</vt:lpstr>
      <vt:lpstr>'закупки обл 611'!Область_печати</vt:lpstr>
      <vt:lpstr>'заработная плата 111'!Область_печати</vt:lpstr>
      <vt:lpstr>кап.ремонт!Область_печати</vt:lpstr>
      <vt:lpstr>'налоги 119 '!Область_печати</vt:lpstr>
      <vt:lpstr>Раздел1!Область_печати</vt:lpstr>
      <vt:lpstr>'Раздел2,'!Область_печати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Подготовлено экспертами Актион-МЦФЭР</dc:description>
  <cp:lastModifiedBy/>
  <dcterms:created xsi:type="dcterms:W3CDTF">2022-09-27T11:38:37Z</dcterms:created>
  <dcterms:modified xsi:type="dcterms:W3CDTF">2025-02-20T08:40:32Z</dcterms:modified>
</cp:coreProperties>
</file>