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3"/>
  </bookViews>
  <sheets>
    <sheet name="ст.211 по выд асиг" sheetId="1" r:id="rId1"/>
    <sheet name="ст. 212-340 по выд ассигн" sheetId="2" r:id="rId2"/>
    <sheet name="810" sheetId="3" r:id="rId3"/>
    <sheet name="811" sheetId="4" r:id="rId4"/>
  </sheets>
  <definedNames>
    <definedName name="_xlnm.Print_Area" localSheetId="2">'810'!$A$1:$DI$176</definedName>
    <definedName name="_xlnm.Print_Area" localSheetId="3">'811'!$A$1:$DU$254</definedName>
    <definedName name="_xlnm.Print_Area" localSheetId="1">'ст. 212-340 по выд ассигн'!$A$1:$DC$274</definedName>
    <definedName name="_xlnm.Print_Area" localSheetId="0">'ст.211 по выд асиг'!$A$1:$GU$50</definedName>
  </definedNames>
  <calcPr fullCalcOnLoad="1"/>
</workbook>
</file>

<file path=xl/sharedStrings.xml><?xml version="1.0" encoding="utf-8"?>
<sst xmlns="http://schemas.openxmlformats.org/spreadsheetml/2006/main" count="1050" uniqueCount="321">
  <si>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</si>
  <si>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</si>
  <si>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</si>
  <si>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</si>
  <si>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</si>
  <si>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</si>
  <si>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</si>
  <si>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</si>
  <si>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</si>
  <si>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</si>
  <si>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</si>
  <si>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</si>
  <si>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</si>
  <si>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</si>
  <si>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</si>
  <si>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</si>
  <si>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</si>
  <si>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Приложение № 2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</si>
  <si>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</si>
  <si>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</si>
  <si>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</si>
  <si>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</si>
  <si>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</si>
  <si>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</si>
  <si>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</si>
  <si>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</si>
  <si>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</si>
  <si>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</si>
  <si>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</si>
  <si>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</si>
  <si>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</si>
  <si>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</si>
  <si>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</si>
  <si>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</si>
  <si>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</si>
  <si>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</si>
  <si>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</si>
  <si>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</si>
  <si>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</si>
  <si>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</si>
  <si>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</si>
  <si>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</si>
  <si>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</si>
  <si>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</si>
  <si>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</si>
  <si>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</si>
  <si>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</si>
  <si>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</si>
  <si>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</si>
  <si>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</si>
  <si>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</si>
  <si>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</si>
  <si>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</si>
  <si>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</si>
  <si>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</si>
  <si>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</si>
  <si>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</si>
  <si>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</si>
  <si>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</si>
  <si>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</si>
  <si>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</si>
  <si>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</si>
  <si>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</si>
  <si>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</si>
  <si>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</si>
  <si>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</si>
  <si>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</si>
  <si>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</si>
  <si>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</si>
  <si>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</si>
  <si>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</si>
  <si>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</si>
  <si>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</si>
  <si>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</si>
  <si>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</si>
  <si>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</si>
  <si>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</si>
  <si>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</si>
  <si>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</si>
  <si>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</si>
  <si>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</si>
  <si>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</si>
  <si>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</si>
  <si>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</si>
  <si>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</si>
  <si>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</si>
  <si>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</si>
  <si>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</si>
  <si>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</si>
  <si>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</si>
  <si>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</si>
  <si>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</si>
  <si>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t>к Порядку составления и утверждения плана финансово-хозяйственной деятельности муниципальных бюджетных и автономных учреждений</t>
  </si>
  <si>
    <t>Директор</t>
  </si>
  <si>
    <t>4</t>
  </si>
  <si>
    <t>Уборщик служебных помещений</t>
  </si>
  <si>
    <t>Потребление электроэнергии</t>
  </si>
  <si>
    <t>Водоснабжение</t>
  </si>
  <si>
    <t>Водоотведение</t>
  </si>
  <si>
    <t>Годовое абонентское обслуживание телефонной точки (основной) (Ростелеком)</t>
  </si>
  <si>
    <t>Информационно-техническое обеспечение сети Интернет (Ростелеком)</t>
  </si>
  <si>
    <t>Бюджет г. Назарово</t>
  </si>
  <si>
    <t>Столяр</t>
  </si>
  <si>
    <t>Преподаватель</t>
  </si>
  <si>
    <t>5</t>
  </si>
  <si>
    <t>6</t>
  </si>
  <si>
    <t>7</t>
  </si>
  <si>
    <t>8</t>
  </si>
  <si>
    <t>9</t>
  </si>
  <si>
    <t>10</t>
  </si>
  <si>
    <t>Заместитель директора по учебно-воспитательной работе</t>
  </si>
  <si>
    <t>Заместитель директора по учебно-воспитательной работе (п. Бор)</t>
  </si>
  <si>
    <t>Заместитель директора по концертно-просветительской работе</t>
  </si>
  <si>
    <t>Заместитель директора по административно-хозяйственной деятельности</t>
  </si>
  <si>
    <t>Инспектор по кадрам</t>
  </si>
  <si>
    <t>Художник - декоратор</t>
  </si>
  <si>
    <t>Библиотекарь</t>
  </si>
  <si>
    <t>Специалист по охране труда</t>
  </si>
  <si>
    <t>Гардеробщик</t>
  </si>
  <si>
    <t>Дворник</t>
  </si>
  <si>
    <t>Слесарь-сантехник</t>
  </si>
  <si>
    <t>Электоромонтажник по силовым сетям и электрооборудованию</t>
  </si>
  <si>
    <t>Механик по обслуживанию звуковой техники</t>
  </si>
  <si>
    <t>Настройщик пианино и роялей, выполняющий важные (особо важные) и ответственные работы</t>
  </si>
  <si>
    <t>Подсобный рабочий</t>
  </si>
  <si>
    <t>Водитель автомобиля</t>
  </si>
  <si>
    <t>Сторож (вахтер)</t>
  </si>
  <si>
    <t>Методист</t>
  </si>
  <si>
    <t>Годовое абонентское обслуживание телефонной точки (дополнит.) (Ростелеком)</t>
  </si>
  <si>
    <t>Услуги междугородней связи (Ростелеком)</t>
  </si>
  <si>
    <t>Дератизация, дезинсекция помещения</t>
  </si>
  <si>
    <t>0703 0450000810 111</t>
  </si>
  <si>
    <t>Итого статья 213</t>
  </si>
  <si>
    <t>0703 0450000810 112</t>
  </si>
  <si>
    <t>0703 0450000810 244</t>
  </si>
  <si>
    <t xml:space="preserve"> Итого статья 221</t>
  </si>
  <si>
    <t xml:space="preserve"> Итого статья 223</t>
  </si>
  <si>
    <t xml:space="preserve"> Итого статья 225</t>
  </si>
  <si>
    <t>Итого статья 226</t>
  </si>
  <si>
    <t>Итого статья 290</t>
  </si>
  <si>
    <t>ВСЕГО:</t>
  </si>
  <si>
    <t xml:space="preserve">                                                                                                                      1. Расчеты (обоснования) выплат персоналу (строка 210)</t>
  </si>
  <si>
    <t>0703 0450088100 111</t>
  </si>
  <si>
    <t>Бюджет г.Назарово</t>
  </si>
  <si>
    <t>Должность, группа должностей</t>
  </si>
  <si>
    <t>Численность работников</t>
  </si>
  <si>
    <t>Фонд оплаты труда в год</t>
  </si>
  <si>
    <t xml:space="preserve">Заработная плата </t>
  </si>
  <si>
    <t>Итого статья 211</t>
  </si>
  <si>
    <t xml:space="preserve"> </t>
  </si>
  <si>
    <t>Расходы на оплату коммунальных услуг (10%)</t>
  </si>
  <si>
    <t>0703 0450088100 244</t>
  </si>
  <si>
    <t>бумага А-4</t>
  </si>
  <si>
    <t>Итого статья 310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</si>
  <si>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</si>
  <si>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</si>
  <si>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</si>
  <si>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</si>
  <si>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</si>
  <si>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</si>
  <si>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</si>
  <si>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</si>
  <si>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</si>
  <si>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статья 212</t>
  </si>
  <si>
    <t>Суточные</t>
  </si>
  <si>
    <t>0703 0450088110 244</t>
  </si>
  <si>
    <t>стол ученический регулируемый</t>
  </si>
  <si>
    <t>файлы</t>
  </si>
  <si>
    <t>фотобумага</t>
  </si>
  <si>
    <t>паста чистящая</t>
  </si>
  <si>
    <t>моющее средство</t>
  </si>
  <si>
    <t xml:space="preserve">мыло жидкое </t>
  </si>
  <si>
    <t>белизна</t>
  </si>
  <si>
    <t>мешки для мусора</t>
  </si>
  <si>
    <t>дезинфицирующее средство</t>
  </si>
  <si>
    <t>ткань для мытья пола</t>
  </si>
  <si>
    <t>доводчик дверной</t>
  </si>
  <si>
    <t>картридж</t>
  </si>
  <si>
    <t>лампа энергосберегающая</t>
  </si>
  <si>
    <t>лампа 18 Вт</t>
  </si>
  <si>
    <t>лампа ЛОН-95</t>
  </si>
  <si>
    <t>краска ВД</t>
  </si>
  <si>
    <t>шпатлевка</t>
  </si>
  <si>
    <t>валик</t>
  </si>
  <si>
    <t>кисть</t>
  </si>
  <si>
    <t>В том числе кредиторская задолженность 2016г. Связь</t>
  </si>
  <si>
    <t>Договора ГПХ</t>
  </si>
  <si>
    <t>КБК 059 0703 0450088100 810</t>
  </si>
  <si>
    <t>КБК 059 0703 0450088110 811</t>
  </si>
  <si>
    <t>услуги доступа к сети Интернет</t>
  </si>
  <si>
    <t>оплата проезда на конкурс в г. Красноярск и обратно</t>
  </si>
  <si>
    <t>техническое обслуживание системы видеонаблюдения</t>
  </si>
  <si>
    <t>заправка картриджей</t>
  </si>
  <si>
    <t>оплата договоров на обучение кадров и методическое обслуживание</t>
  </si>
  <si>
    <t>Услуги междугородней связи</t>
  </si>
  <si>
    <t>Медицинские услуги (мужчины) 4 чел. и санитарно-эпидемиологические работы и услуги</t>
  </si>
  <si>
    <t xml:space="preserve"> Итого статья 222</t>
  </si>
  <si>
    <t>20</t>
  </si>
  <si>
    <t>21</t>
  </si>
  <si>
    <t>22</t>
  </si>
  <si>
    <t>23</t>
  </si>
  <si>
    <t>расходы на развитие учебного процесса (приобретение аудиовизуальных пособий)</t>
  </si>
  <si>
    <t>Проезд</t>
  </si>
  <si>
    <t>Итого статья 291 (ВР 853)</t>
  </si>
  <si>
    <t xml:space="preserve">баян ученический </t>
  </si>
  <si>
    <t>эмаль белая ПФ</t>
  </si>
  <si>
    <t>Компенсационные выплаты работнику по уходу за ребенком (с рождения  до 3 лет)</t>
  </si>
  <si>
    <t>Потребление тепла</t>
  </si>
  <si>
    <t>Обслуживание узла учета тепловой энергии и теплового пункта (ООО "Теком")</t>
  </si>
  <si>
    <t>Реагирование на срабатывание средств тревожной сигнализации                                       (ООО "Стражник")</t>
  </si>
  <si>
    <t>Благодарственные письма в рамках (артистам)</t>
  </si>
  <si>
    <t>Подарки (артисты)</t>
  </si>
  <si>
    <t>Цветы для вручения артистам (букет)</t>
  </si>
  <si>
    <t>Благодарственные письма</t>
  </si>
  <si>
    <t>Фоторамки</t>
  </si>
  <si>
    <t>Фотобумага</t>
  </si>
  <si>
    <t>Воздушные шары</t>
  </si>
  <si>
    <t>Бумага для принтера (цветная)</t>
  </si>
  <si>
    <t>Краска оформительная</t>
  </si>
  <si>
    <t>Банеры</t>
  </si>
  <si>
    <t>Итого статья 266</t>
  </si>
  <si>
    <t xml:space="preserve"> Итого статья 343</t>
  </si>
  <si>
    <t xml:space="preserve"> Итого статья 346</t>
  </si>
  <si>
    <t>налог на негативное воздействие на окружающую среду</t>
  </si>
  <si>
    <t xml:space="preserve"> Итого статья 349</t>
  </si>
  <si>
    <t>6.7. Расчет (обоснование) расходов на приобретение основных средств (310); увеличение стоимости  горюче-смазочных материалов (343); увеличение стоимости материальных запасов однократного применения (349); увеличение стоимости прочих оборотных запасов (материалов) (346)</t>
  </si>
  <si>
    <t>ВСЕГО</t>
  </si>
  <si>
    <t>Благовенко Наталья Сергеевна</t>
  </si>
  <si>
    <t>7-45-95</t>
  </si>
  <si>
    <t>1.2. Расчеты (обоснования) выплат персоналу при направлении в служебные командировки (ВР 112)</t>
  </si>
  <si>
    <t>24</t>
  </si>
  <si>
    <t>Концертмейстер</t>
  </si>
  <si>
    <t>оплата услуг связи</t>
  </si>
  <si>
    <t>В том числе кредиторская задолженность 2018г. Годовое абонентское обслуживание телефонной точки основной                                (ООО "Пирамида")</t>
  </si>
  <si>
    <t>В том числе кредиторская задолженность 2018г. Водоснабжение и водоотведение</t>
  </si>
  <si>
    <t>В том числе кредиторская задолженность 2018г.                              Вывоз мусора</t>
  </si>
  <si>
    <t>рамки, дипломы</t>
  </si>
  <si>
    <t>0703 0450088110 853</t>
  </si>
  <si>
    <t xml:space="preserve"> Погашение пени за потребление теплоэнергии (штрафы за нарушение законодательства о закупках и нарушение условий контрактов)</t>
  </si>
  <si>
    <t xml:space="preserve"> Итого статья 293</t>
  </si>
  <si>
    <t>Пособие за первые 3 дня временной нетрудоспособности за счет работадателя</t>
  </si>
  <si>
    <t>0703 0450000810 321</t>
  </si>
  <si>
    <t>Выходное пособие при сокращении</t>
  </si>
  <si>
    <t>0703 0450000810 831</t>
  </si>
  <si>
    <t>Итого статья 296</t>
  </si>
  <si>
    <t>Компенсация за несвоевременную выплату заработной платы по исполнительному листу</t>
  </si>
  <si>
    <t>Компенсация морального вреда по исполнительному листу</t>
  </si>
  <si>
    <t>Итого статья 291 (ВР 852)</t>
  </si>
  <si>
    <t>Уплата государственной пошлины</t>
  </si>
  <si>
    <t xml:space="preserve"> Итого статья 295</t>
  </si>
  <si>
    <t>Административный штраф по постановлению № 10112 от 14.05.2019г.(нарушение санитарно-эпидимиологических требований  к условиям отдыха и оздоровления детей)</t>
  </si>
  <si>
    <t>Сохраняемый средний заработок при сокращении на время трудоустройства (2-ой месяц)</t>
  </si>
  <si>
    <t>Работы по монтажу, пуско-наладки и тестированию объектовой станции "Стрелец-Мониторинг"</t>
  </si>
  <si>
    <t>6.8. Расчет (обоснование) услуги, работы для целей капитальных вложений</t>
  </si>
  <si>
    <t xml:space="preserve"> Итого статья 228</t>
  </si>
  <si>
    <t>Компенсация за задержку выплаты заработной платы по исполнительному листу</t>
  </si>
  <si>
    <t>Сохраняемый средний заработок при сокращении на время трудоустройства (3-ий месяц)</t>
  </si>
  <si>
    <t>проведение испытаний электрооборудования зданий и сооружений</t>
  </si>
  <si>
    <t>домра мастерская ученическая</t>
  </si>
  <si>
    <t>специальная оценка условий труда</t>
  </si>
  <si>
    <t>6.9. Расчет (обоснование) услуги, работы страхование</t>
  </si>
  <si>
    <t xml:space="preserve"> Итого статья 227</t>
  </si>
  <si>
    <t>проверка теплосчетчика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</si>
  <si>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</si>
  <si>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Техническое обслуживание системы видеонаблюдения</t>
  </si>
  <si>
    <t>Бензин АИ-82</t>
  </si>
  <si>
    <t>МЕРОПРИЯТИЯ УЧРЕЖДЕНИЯ     КБК - 059 0703 0450000810 611</t>
  </si>
  <si>
    <t>Аккумуляторы для микрофонов</t>
  </si>
  <si>
    <t>Вуаль для оформления</t>
  </si>
  <si>
    <t>Сувенирная продукция с логотипом конкурса: авторучка</t>
  </si>
  <si>
    <t>Сувенирная продукция с логотипом конкурса: блокнот</t>
  </si>
  <si>
    <t>Радиостанция</t>
  </si>
  <si>
    <t>25</t>
  </si>
  <si>
    <t>26</t>
  </si>
  <si>
    <t>Ежемесячная надбавка к должностному окладу</t>
  </si>
  <si>
    <t>Техническое обслуживание объектовой станции ОС"Стрелец-Мониторинг"</t>
  </si>
  <si>
    <t>медосмотр водителя 11 мес. *500,00</t>
  </si>
  <si>
    <t>Услуги по страхованию автомобиля ГАЗ 32213</t>
  </si>
  <si>
    <t>призы</t>
  </si>
  <si>
    <t>книга учета</t>
  </si>
  <si>
    <t>дроссель 4*18</t>
  </si>
  <si>
    <t>замок врезной</t>
  </si>
  <si>
    <t>эмаль ПФ</t>
  </si>
  <si>
    <t>Информационно-техническое обеспечение сети Интернет                                           ООО "СибМедиаФон"</t>
  </si>
  <si>
    <t>Годовое абонентское обслуживание телефонной точки параллельный                             ООО "Пирамида"</t>
  </si>
  <si>
    <t>Годовое абонентское обслуживание телефонной точки основной                                 ООО "Пирамида"</t>
  </si>
  <si>
    <t>В том числе кредиторская задолженность 2019г. Интернет ООО "СибМедиаФон"</t>
  </si>
  <si>
    <t>В том числе кредиторская задолженность 2019г. Э/энергия</t>
  </si>
  <si>
    <t>Техническое обслуживание системы дымоудаления                     ООО "Зодиак"</t>
  </si>
  <si>
    <t>Техническое обслуживание пожарной сигнализации ООО "Стражник"</t>
  </si>
  <si>
    <t xml:space="preserve">    </t>
  </si>
  <si>
    <t>В том числе кредиторская задолженность 2019г.                         Бензин АИ-82</t>
  </si>
  <si>
    <t>бумага А-4 (остаток ден. средств на лиц. счетах организации на конец 2019г.)</t>
  </si>
  <si>
    <t xml:space="preserve">                                                                                                                                                         2. Расчеты (обоснования) расходов на социальные и иные выплаты населению</t>
  </si>
  <si>
    <t>0703 0450088110 831</t>
  </si>
  <si>
    <t>Судебные расходы по исполнительному листу</t>
  </si>
  <si>
    <t>Уплата государственной пошлины в местный бюджет по исполнительному листу</t>
  </si>
  <si>
    <t>Кредиторская задолженность 2019г.  Реагирование на срабатывание средств тревожной сигнализации                                                                                             (ООО "Стражник")</t>
  </si>
  <si>
    <t>Кредиторская задолженность 2019г.  Техническое обслуживание пожарной сигнализации                                                            ООО "Стражник"</t>
  </si>
  <si>
    <t>Кредиторская задолженность 2019г. Техническое обслуживание системы дымоудаления ООО "Зодиак"</t>
  </si>
  <si>
    <t>Заправка картриджа</t>
  </si>
  <si>
    <t xml:space="preserve">оплата по договорам ГПХ за уборку помещения во время голосования </t>
  </si>
  <si>
    <t>Ремонт кровли</t>
  </si>
  <si>
    <t>Установка цифрового тахографа на автомобиль "Газель"</t>
  </si>
  <si>
    <t>Найм жилого помещения</t>
  </si>
  <si>
    <t>контейнер под мусор</t>
  </si>
  <si>
    <t>музыкальные инструменты</t>
  </si>
  <si>
    <t>маркеры для магнитной доски</t>
  </si>
  <si>
    <t>Расчеты (обоснования) к плану финансово-хозяйственной деятельности МБУДО "ДШИ"                                                                                                                                                     на 01.01.2021г.</t>
  </si>
  <si>
    <t>Расчеты (обоснования) к плану финансово-хозяйственной деятельности МБУДО "ДШИ"  на 01.01.2021г.</t>
  </si>
  <si>
    <t>Индексация, 
5,2 %</t>
  </si>
  <si>
    <t>Вывоз мусора (ООО "Био") 9 месяцев</t>
  </si>
  <si>
    <t>Медицинские услуги (женщины) 31 чел и санитарно-эпидемиологические работы и услуги</t>
  </si>
  <si>
    <r>
      <t xml:space="preserve">КБК 059 0703 0450000810 611 (Сумма 6 246 953,20 </t>
    </r>
    <r>
      <rPr>
        <b/>
        <sz val="12"/>
        <rFont val="Times New Roman"/>
        <family val="1"/>
      </rPr>
      <t>рублей)</t>
    </r>
  </si>
  <si>
    <t>Расчеты (обоснования) к плану финансово-хозяйственной деятельности за счет средств поступающих от оказания дополнительных платных образовательных услуг  по учреждению МБУДО "ДШИ"  на 01.01.2021г. (Сумма  168 000,00  рублей)</t>
  </si>
  <si>
    <t xml:space="preserve">Расчеты (обоснования) к плану финансово-хозяйственной деятельности за счет средств добровольных пожертвований родителей обучающихся по учреждению МБУ ДО "ДШИ" на 01.01.2021г.  (Сумма  613 440,00 рублей) </t>
  </si>
  <si>
    <t>Техническое обслуживание оборудования и инвентаря. Оплата договоров по текущему ремонту.</t>
  </si>
  <si>
    <t>Секретарь</t>
  </si>
  <si>
    <t>Рабочий по комплексному обслуживанию и ремонту здания</t>
  </si>
  <si>
    <t>0703 0450000810 247</t>
  </si>
  <si>
    <t>КБК 059 0703 0450000810 611 (Сумма 15 868 686,08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</si>
</sst>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#,##0.0"/>
    <numFmt numFmtId="178" formatCode="#,##0.000"/>
    <numFmt numFmtId="179" formatCode="#,##0.0000"/>
  </numFmts>
  <fonts count="6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4" borderId="0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5" borderId="0" xfId="0" applyNumberFormat="1" applyFont="1" applyFill="1" applyBorder="1" applyAlignment="1">
      <alignment horizontal="left"/>
    </xf>
    <xf numFmtId="0" fontId="1" fillId="5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/>
    </xf>
    <xf numFmtId="0" fontId="1" fillId="34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vertical="center"/>
    </xf>
    <xf numFmtId="4" fontId="8" fillId="34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 vertical="top"/>
    </xf>
    <xf numFmtId="0" fontId="55" fillId="0" borderId="0" xfId="0" applyNumberFormat="1" applyFont="1" applyBorder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/>
    </xf>
    <xf numFmtId="0" fontId="57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center"/>
    </xf>
    <xf numFmtId="0" fontId="55" fillId="0" borderId="0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0" fontId="1" fillId="34" borderId="0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2" fillId="34" borderId="0" xfId="0" applyNumberFormat="1" applyFont="1" applyFill="1" applyBorder="1" applyAlignment="1">
      <alignment horizontal="left"/>
    </xf>
    <xf numFmtId="0" fontId="55" fillId="33" borderId="0" xfId="0" applyNumberFormat="1" applyFont="1" applyFill="1" applyBorder="1" applyAlignment="1">
      <alignment horizontal="left" vertical="center"/>
    </xf>
    <xf numFmtId="0" fontId="53" fillId="33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vertical="center"/>
    </xf>
    <xf numFmtId="0" fontId="1" fillId="34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" fillId="34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 vertical="center"/>
    </xf>
    <xf numFmtId="0" fontId="1" fillId="34" borderId="0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3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center" vertical="top"/>
    </xf>
    <xf numFmtId="4" fontId="1" fillId="34" borderId="0" xfId="0" applyNumberFormat="1" applyFont="1" applyFill="1" applyBorder="1" applyAlignment="1">
      <alignment horizontal="left" vertical="center"/>
    </xf>
    <xf numFmtId="0" fontId="1" fillId="34" borderId="0" xfId="0" applyNumberFormat="1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4" fillId="5" borderId="0" xfId="0" applyNumberFormat="1" applyFont="1" applyFill="1" applyBorder="1" applyAlignment="1">
      <alignment wrapText="1"/>
    </xf>
    <xf numFmtId="0" fontId="4" fillId="34" borderId="0" xfId="0" applyNumberFormat="1" applyFont="1" applyFill="1" applyBorder="1" applyAlignment="1">
      <alignment wrapText="1"/>
    </xf>
    <xf numFmtId="0" fontId="1" fillId="5" borderId="0" xfId="0" applyNumberFormat="1" applyFont="1" applyFill="1" applyBorder="1" applyAlignment="1">
      <alignment horizontal="left"/>
    </xf>
    <xf numFmtId="0" fontId="1" fillId="34" borderId="16" xfId="0" applyNumberFormat="1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1" fillId="34" borderId="0" xfId="0" applyNumberFormat="1" applyFont="1" applyFill="1" applyBorder="1" applyAlignment="1">
      <alignment horizontal="left" vertical="center"/>
    </xf>
    <xf numFmtId="4" fontId="8" fillId="34" borderId="0" xfId="0" applyNumberFormat="1" applyFont="1" applyFill="1" applyBorder="1" applyAlignment="1">
      <alignment horizontal="center" vertical="center"/>
    </xf>
    <xf numFmtId="49" fontId="1" fillId="34" borderId="16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55" fillId="34" borderId="0" xfId="0" applyNumberFormat="1" applyFont="1" applyFill="1" applyBorder="1" applyAlignment="1">
      <alignment horizontal="left" vertical="center"/>
    </xf>
    <xf numFmtId="0" fontId="1" fillId="34" borderId="0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left" vertical="center" wrapText="1"/>
    </xf>
    <xf numFmtId="0" fontId="1" fillId="34" borderId="16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3" fontId="1" fillId="34" borderId="16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4" fillId="5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center"/>
    </xf>
    <xf numFmtId="177" fontId="1" fillId="34" borderId="16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4" fontId="1" fillId="34" borderId="18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4" fontId="8" fillId="0" borderId="10" xfId="0" applyNumberFormat="1" applyFont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20" xfId="0" applyNumberFormat="1" applyFont="1" applyFill="1" applyBorder="1" applyAlignment="1">
      <alignment horizontal="center" vertical="center"/>
    </xf>
    <xf numFmtId="4" fontId="8" fillId="4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55" fillId="34" borderId="14" xfId="0" applyNumberFormat="1" applyFont="1" applyFill="1" applyBorder="1" applyAlignment="1">
      <alignment horizontal="center" vertical="center"/>
    </xf>
    <xf numFmtId="4" fontId="55" fillId="34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4" fontId="55" fillId="34" borderId="22" xfId="0" applyNumberFormat="1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left" vertical="center"/>
    </xf>
    <xf numFmtId="0" fontId="55" fillId="34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left" vertical="center"/>
    </xf>
    <xf numFmtId="0" fontId="55" fillId="0" borderId="10" xfId="0" applyNumberFormat="1" applyFont="1" applyBorder="1" applyAlignment="1">
      <alignment horizontal="left" vertical="center" wrapText="1"/>
    </xf>
    <xf numFmtId="49" fontId="55" fillId="0" borderId="16" xfId="0" applyNumberFormat="1" applyFont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0" fontId="55" fillId="5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20" xfId="0" applyNumberFormat="1" applyFont="1" applyBorder="1" applyAlignment="1">
      <alignment horizontal="center" vertical="center"/>
    </xf>
    <xf numFmtId="0" fontId="1" fillId="5" borderId="27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4" fontId="55" fillId="34" borderId="18" xfId="0" applyNumberFormat="1" applyFont="1" applyFill="1" applyBorder="1" applyAlignment="1">
      <alignment horizontal="center" vertical="center"/>
    </xf>
    <xf numFmtId="4" fontId="55" fillId="5" borderId="10" xfId="0" applyNumberFormat="1" applyFont="1" applyFill="1" applyBorder="1" applyAlignment="1">
      <alignment horizontal="center" vertical="center"/>
    </xf>
    <xf numFmtId="4" fontId="55" fillId="5" borderId="14" xfId="0" applyNumberFormat="1" applyFont="1" applyFill="1" applyBorder="1" applyAlignment="1">
      <alignment horizontal="center" vertical="center"/>
    </xf>
    <xf numFmtId="4" fontId="55" fillId="5" borderId="1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4" fontId="1" fillId="5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56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8" fillId="10" borderId="20" xfId="0" applyNumberFormat="1" applyFont="1" applyFill="1" applyBorder="1" applyAlignment="1">
      <alignment horizontal="center" vertical="center"/>
    </xf>
    <xf numFmtId="4" fontId="8" fillId="10" borderId="2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" fontId="55" fillId="33" borderId="18" xfId="0" applyNumberFormat="1" applyFont="1" applyFill="1" applyBorder="1" applyAlignment="1">
      <alignment horizontal="center" vertical="center"/>
    </xf>
    <xf numFmtId="0" fontId="1" fillId="5" borderId="16" xfId="0" applyNumberFormat="1" applyFont="1" applyFill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/>
    </xf>
    <xf numFmtId="0" fontId="8" fillId="0" borderId="25" xfId="0" applyNumberFormat="1" applyFont="1" applyBorder="1" applyAlignment="1">
      <alignment horizontal="left" vertical="center"/>
    </xf>
    <xf numFmtId="0" fontId="8" fillId="0" borderId="26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wrapText="1"/>
    </xf>
    <xf numFmtId="4" fontId="1" fillId="5" borderId="27" xfId="0" applyNumberFormat="1" applyFont="1" applyFill="1" applyBorder="1" applyAlignment="1">
      <alignment horizontal="center" vertical="center"/>
    </xf>
    <xf numFmtId="3" fontId="55" fillId="33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left" vertical="top"/>
    </xf>
    <xf numFmtId="49" fontId="8" fillId="0" borderId="32" xfId="0" applyNumberFormat="1" applyFont="1" applyBorder="1" applyAlignment="1">
      <alignment horizontal="left" vertical="top"/>
    </xf>
    <xf numFmtId="49" fontId="8" fillId="0" borderId="33" xfId="0" applyNumberFormat="1" applyFont="1" applyBorder="1" applyAlignment="1">
      <alignment horizontal="left" vertical="top"/>
    </xf>
    <xf numFmtId="0" fontId="8" fillId="0" borderId="3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4" fontId="8" fillId="4" borderId="30" xfId="0" applyNumberFormat="1" applyFont="1" applyFill="1" applyBorder="1" applyAlignment="1">
      <alignment horizontal="center" vertical="center"/>
    </xf>
    <xf numFmtId="4" fontId="8" fillId="4" borderId="35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3" fontId="1" fillId="34" borderId="18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1" fillId="0" borderId="20" xfId="0" applyNumberFormat="1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left" vertical="center" wrapText="1"/>
    </xf>
    <xf numFmtId="4" fontId="1" fillId="33" borderId="23" xfId="0" applyNumberFormat="1" applyFont="1" applyFill="1" applyBorder="1" applyAlignment="1">
      <alignment horizontal="left" vertical="center" wrapText="1"/>
    </xf>
    <xf numFmtId="4" fontId="1" fillId="33" borderId="36" xfId="0" applyNumberFormat="1" applyFont="1" applyFill="1" applyBorder="1" applyAlignment="1">
      <alignment horizontal="left" vertical="center" wrapText="1"/>
    </xf>
    <xf numFmtId="3" fontId="55" fillId="33" borderId="22" xfId="0" applyNumberFormat="1" applyFont="1" applyFill="1" applyBorder="1" applyAlignment="1">
      <alignment horizontal="center" vertical="center"/>
    </xf>
    <xf numFmtId="3" fontId="55" fillId="33" borderId="23" xfId="0" applyNumberFormat="1" applyFont="1" applyFill="1" applyBorder="1" applyAlignment="1">
      <alignment horizontal="center" vertical="center"/>
    </xf>
    <xf numFmtId="3" fontId="55" fillId="33" borderId="36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left" vertical="center" wrapText="1"/>
    </xf>
    <xf numFmtId="4" fontId="8" fillId="34" borderId="20" xfId="0" applyNumberFormat="1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left" vertical="center"/>
    </xf>
    <xf numFmtId="4" fontId="8" fillId="0" borderId="25" xfId="0" applyNumberFormat="1" applyFont="1" applyBorder="1" applyAlignment="1">
      <alignment horizontal="left" vertical="center"/>
    </xf>
    <xf numFmtId="4" fontId="8" fillId="0" borderId="26" xfId="0" applyNumberFormat="1" applyFont="1" applyBorder="1" applyAlignment="1">
      <alignment horizontal="left" vertic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/>
    </xf>
    <xf numFmtId="49" fontId="8" fillId="0" borderId="14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 indent="2"/>
    </xf>
    <xf numFmtId="0" fontId="6" fillId="0" borderId="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0" borderId="28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0" fontId="4" fillId="5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1" fillId="33" borderId="18" xfId="0" applyNumberFormat="1" applyFont="1" applyFill="1" applyBorder="1" applyAlignment="1">
      <alignment horizontal="left" vertical="center" wrapText="1"/>
    </xf>
    <xf numFmtId="4" fontId="1" fillId="4" borderId="20" xfId="0" applyNumberFormat="1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55" fillId="33" borderId="22" xfId="0" applyNumberFormat="1" applyFont="1" applyFill="1" applyBorder="1" applyAlignment="1">
      <alignment horizontal="center" vertical="center"/>
    </xf>
    <xf numFmtId="4" fontId="55" fillId="33" borderId="23" xfId="0" applyNumberFormat="1" applyFont="1" applyFill="1" applyBorder="1" applyAlignment="1">
      <alignment horizontal="center" vertical="center"/>
    </xf>
    <xf numFmtId="4" fontId="55" fillId="33" borderId="36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4" fontId="1" fillId="34" borderId="18" xfId="0" applyNumberFormat="1" applyFont="1" applyFill="1" applyBorder="1" applyAlignment="1">
      <alignment horizontal="left" vertical="center" wrapText="1"/>
    </xf>
    <xf numFmtId="4" fontId="1" fillId="34" borderId="22" xfId="0" applyNumberFormat="1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7" xfId="0" applyNumberFormat="1" applyFont="1" applyBorder="1" applyAlignment="1">
      <alignment horizontal="center" vertical="center" wrapText="1"/>
    </xf>
    <xf numFmtId="0" fontId="55" fillId="0" borderId="28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top"/>
    </xf>
    <xf numFmtId="0" fontId="55" fillId="34" borderId="18" xfId="0" applyNumberFormat="1" applyFont="1" applyFill="1" applyBorder="1" applyAlignment="1">
      <alignment horizontal="left" vertical="center" wrapText="1"/>
    </xf>
    <xf numFmtId="3" fontId="55" fillId="34" borderId="18" xfId="0" applyNumberFormat="1" applyFont="1" applyFill="1" applyBorder="1" applyAlignment="1">
      <alignment horizontal="center" vertical="center"/>
    </xf>
    <xf numFmtId="4" fontId="55" fillId="5" borderId="18" xfId="0" applyNumberFormat="1" applyFont="1" applyFill="1" applyBorder="1" applyAlignment="1">
      <alignment horizontal="center" vertical="center"/>
    </xf>
    <xf numFmtId="4" fontId="56" fillId="4" borderId="20" xfId="0" applyNumberFormat="1" applyFont="1" applyFill="1" applyBorder="1" applyAlignment="1">
      <alignment horizontal="center" vertical="center"/>
    </xf>
    <xf numFmtId="4" fontId="56" fillId="4" borderId="21" xfId="0" applyNumberFormat="1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vertical="top" wrapText="1"/>
    </xf>
    <xf numFmtId="0" fontId="58" fillId="0" borderId="38" xfId="0" applyFont="1" applyBorder="1" applyAlignment="1">
      <alignment vertical="top" wrapText="1"/>
    </xf>
    <xf numFmtId="0" fontId="58" fillId="0" borderId="40" xfId="0" applyFont="1" applyBorder="1" applyAlignment="1">
      <alignment vertical="top" wrapText="1"/>
    </xf>
    <xf numFmtId="0" fontId="55" fillId="35" borderId="10" xfId="0" applyFont="1" applyFill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49" fontId="55" fillId="0" borderId="10" xfId="0" applyNumberFormat="1" applyFont="1" applyBorder="1" applyAlignment="1">
      <alignment horizontal="center" vertical="center"/>
    </xf>
    <xf numFmtId="4" fontId="55" fillId="34" borderId="16" xfId="0" applyNumberFormat="1" applyFont="1" applyFill="1" applyBorder="1" applyAlignment="1">
      <alignment horizontal="left" vertical="center" wrapText="1"/>
    </xf>
    <xf numFmtId="0" fontId="58" fillId="34" borderId="16" xfId="0" applyFont="1" applyFill="1" applyBorder="1" applyAlignment="1">
      <alignment horizontal="left" vertical="center"/>
    </xf>
    <xf numFmtId="0" fontId="55" fillId="34" borderId="14" xfId="0" applyNumberFormat="1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center" vertical="center"/>
    </xf>
    <xf numFmtId="0" fontId="55" fillId="0" borderId="18" xfId="0" applyNumberFormat="1" applyFont="1" applyBorder="1" applyAlignment="1">
      <alignment horizontal="left" vertical="center" wrapText="1"/>
    </xf>
    <xf numFmtId="0" fontId="55" fillId="35" borderId="37" xfId="0" applyFont="1" applyFill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4" fontId="55" fillId="34" borderId="27" xfId="0" applyNumberFormat="1" applyFont="1" applyFill="1" applyBorder="1" applyAlignment="1">
      <alignment horizontal="left" vertical="center" wrapText="1"/>
    </xf>
    <xf numFmtId="0" fontId="58" fillId="34" borderId="27" xfId="0" applyFont="1" applyFill="1" applyBorder="1" applyAlignment="1">
      <alignment horizontal="left" vertical="center"/>
    </xf>
    <xf numFmtId="0" fontId="55" fillId="0" borderId="11" xfId="0" applyNumberFormat="1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6" fillId="0" borderId="30" xfId="0" applyNumberFormat="1" applyFont="1" applyBorder="1" applyAlignment="1">
      <alignment horizontal="center" vertical="center"/>
    </xf>
    <xf numFmtId="4" fontId="56" fillId="4" borderId="30" xfId="0" applyNumberFormat="1" applyFont="1" applyFill="1" applyBorder="1" applyAlignment="1">
      <alignment horizontal="center" vertical="center"/>
    </xf>
    <xf numFmtId="4" fontId="56" fillId="4" borderId="35" xfId="0" applyNumberFormat="1" applyFont="1" applyFill="1" applyBorder="1" applyAlignment="1">
      <alignment horizontal="center" vertical="center"/>
    </xf>
    <xf numFmtId="0" fontId="55" fillId="0" borderId="34" xfId="0" applyNumberFormat="1" applyFont="1" applyBorder="1" applyAlignment="1">
      <alignment horizontal="left" vertical="center" wrapText="1"/>
    </xf>
    <xf numFmtId="49" fontId="55" fillId="0" borderId="29" xfId="0" applyNumberFormat="1" applyFont="1" applyBorder="1" applyAlignment="1">
      <alignment horizontal="center" vertical="center"/>
    </xf>
    <xf numFmtId="49" fontId="55" fillId="0" borderId="30" xfId="0" applyNumberFormat="1" applyFont="1" applyBorder="1" applyAlignment="1">
      <alignment horizontal="center" vertical="center"/>
    </xf>
    <xf numFmtId="49" fontId="56" fillId="0" borderId="31" xfId="0" applyNumberFormat="1" applyFont="1" applyBorder="1" applyAlignment="1">
      <alignment horizontal="left" vertical="top"/>
    </xf>
    <xf numFmtId="49" fontId="56" fillId="0" borderId="32" xfId="0" applyNumberFormat="1" applyFont="1" applyBorder="1" applyAlignment="1">
      <alignment horizontal="left" vertical="top"/>
    </xf>
    <xf numFmtId="49" fontId="56" fillId="0" borderId="33" xfId="0" applyNumberFormat="1" applyFont="1" applyBorder="1" applyAlignment="1">
      <alignment horizontal="left" vertical="top"/>
    </xf>
    <xf numFmtId="0" fontId="57" fillId="0" borderId="0" xfId="0" applyNumberFormat="1" applyFont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wrapText="1"/>
    </xf>
    <xf numFmtId="0" fontId="58" fillId="0" borderId="0" xfId="0" applyFont="1" applyAlignment="1">
      <alignment horizontal="left" wrapText="1"/>
    </xf>
    <xf numFmtId="4" fontId="3" fillId="36" borderId="41" xfId="0" applyNumberFormat="1" applyFont="1" applyFill="1" applyBorder="1" applyAlignment="1">
      <alignment horizontal="left"/>
    </xf>
    <xf numFmtId="0" fontId="11" fillId="36" borderId="25" xfId="0" applyFont="1" applyFill="1" applyBorder="1" applyAlignment="1">
      <alignment horizontal="left"/>
    </xf>
    <xf numFmtId="0" fontId="11" fillId="36" borderId="42" xfId="0" applyFont="1" applyFill="1" applyBorder="1" applyAlignment="1">
      <alignment horizontal="left"/>
    </xf>
    <xf numFmtId="0" fontId="57" fillId="0" borderId="41" xfId="0" applyNumberFormat="1" applyFont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59" fillId="0" borderId="42" xfId="0" applyFont="1" applyBorder="1" applyAlignment="1">
      <alignment horizontal="left"/>
    </xf>
    <xf numFmtId="4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4" fontId="1" fillId="3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5" borderId="0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8" xfId="0" applyNumberFormat="1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179" fontId="1" fillId="0" borderId="1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4" fillId="36" borderId="41" xfId="0" applyNumberFormat="1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36" borderId="42" xfId="0" applyFont="1" applyFill="1" applyBorder="1" applyAlignment="1">
      <alignment/>
    </xf>
    <xf numFmtId="4" fontId="8" fillId="6" borderId="20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1" fillId="0" borderId="27" xfId="0" applyNumberFormat="1" applyFont="1" applyBorder="1" applyAlignment="1">
      <alignment horizontal="center" vertical="center"/>
    </xf>
    <xf numFmtId="4" fontId="1" fillId="34" borderId="27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/>
    </xf>
    <xf numFmtId="49" fontId="8" fillId="0" borderId="26" xfId="0" applyNumberFormat="1" applyFont="1" applyBorder="1" applyAlignment="1">
      <alignment horizontal="left" vertical="top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" fontId="55" fillId="3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4" fontId="8" fillId="4" borderId="24" xfId="0" applyNumberFormat="1" applyFont="1" applyFill="1" applyBorder="1" applyAlignment="1">
      <alignment horizontal="center" vertical="center"/>
    </xf>
    <xf numFmtId="4" fontId="8" fillId="4" borderId="25" xfId="0" applyNumberFormat="1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4" fontId="55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8" fillId="10" borderId="20" xfId="0" applyNumberFormat="1" applyFont="1" applyFill="1" applyBorder="1" applyAlignment="1">
      <alignment horizontal="center" vertical="center"/>
    </xf>
    <xf numFmtId="0" fontId="8" fillId="1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5" fillId="0" borderId="44" xfId="0" applyFont="1" applyBorder="1" applyAlignment="1">
      <alignment/>
    </xf>
    <xf numFmtId="0" fontId="5" fillId="35" borderId="0" xfId="0" applyFont="1" applyFill="1" applyAlignment="1">
      <alignment/>
    </xf>
    <xf numFmtId="0" fontId="10" fillId="0" borderId="0" xfId="0" applyFont="1" applyAlignment="1">
      <alignment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22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33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3"/>
  <sheetViews>
    <sheetView view="pageBreakPreview" zoomScale="90" zoomScaleSheetLayoutView="90" zoomScalePageLayoutView="0" workbookViewId="0" topLeftCell="B38">
      <selection activeCell="EP53" sqref="EP53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0.6171875" style="1" customWidth="1"/>
    <col min="7" max="7" width="0.2421875" style="1" hidden="1" customWidth="1"/>
    <col min="8" max="22" width="0.875" style="1" customWidth="1"/>
    <col min="23" max="23" width="1.75390625" style="1" customWidth="1"/>
    <col min="24" max="24" width="9.75390625" style="1" customWidth="1"/>
    <col min="25" max="25" width="0.875" style="1" hidden="1" customWidth="1"/>
    <col min="26" max="40" width="0.875" style="1" customWidth="1"/>
    <col min="41" max="41" width="0.875" style="1" hidden="1" customWidth="1"/>
    <col min="42" max="50" width="0.875" style="1" customWidth="1"/>
    <col min="51" max="51" width="1.00390625" style="1" customWidth="1"/>
    <col min="52" max="56" width="0.875" style="1" customWidth="1"/>
    <col min="57" max="57" width="0.74609375" style="1" customWidth="1"/>
    <col min="58" max="58" width="0.875" style="1" hidden="1" customWidth="1"/>
    <col min="59" max="74" width="0.875" style="1" customWidth="1"/>
    <col min="75" max="75" width="0.6171875" style="1" customWidth="1"/>
    <col min="76" max="76" width="0.12890625" style="1" hidden="1" customWidth="1"/>
    <col min="77" max="93" width="0.875" style="1" customWidth="1"/>
    <col min="94" max="94" width="0.6171875" style="1" customWidth="1"/>
    <col min="95" max="95" width="0.875" style="1" hidden="1" customWidth="1"/>
    <col min="96" max="111" width="0.875" style="1" customWidth="1"/>
    <col min="112" max="112" width="0.74609375" style="1" customWidth="1"/>
    <col min="113" max="113" width="0.875" style="1" hidden="1" customWidth="1"/>
    <col min="114" max="127" width="0.875" style="1" customWidth="1"/>
    <col min="128" max="128" width="0.74609375" style="1" customWidth="1"/>
    <col min="129" max="129" width="0.875" style="1" hidden="1" customWidth="1"/>
    <col min="130" max="131" width="0.875" style="1" customWidth="1"/>
    <col min="132" max="132" width="1.12109375" style="1" customWidth="1"/>
    <col min="133" max="143" width="0.875" style="1" customWidth="1"/>
    <col min="144" max="144" width="0.74609375" style="1" customWidth="1"/>
    <col min="145" max="145" width="0.2421875" style="1" customWidth="1"/>
    <col min="146" max="160" width="0.875" style="1" customWidth="1"/>
    <col min="161" max="161" width="2.625" style="1" customWidth="1"/>
    <col min="162" max="162" width="0.875" style="1" hidden="1" customWidth="1"/>
    <col min="163" max="16384" width="0.875" style="1" customWidth="1"/>
  </cols>
  <sheetData>
    <row r="1" s="8" customFormat="1" ht="12">
      <c r="DA1" s="8" t="s">
        <v>17</v>
      </c>
    </row>
    <row r="2" spans="105:161" s="8" customFormat="1" ht="47.25" customHeight="1">
      <c r="DA2" s="113" t="s">
        <v>92</v>
      </c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</row>
    <row r="3" ht="3" customHeight="1"/>
    <row r="4" s="9" customFormat="1" ht="11.25"/>
    <row r="5" ht="12.75" hidden="1"/>
    <row r="6" s="2" customFormat="1" ht="15" hidden="1">
      <c r="FE6" s="55"/>
    </row>
    <row r="7" ht="12.75" hidden="1"/>
    <row r="8" spans="1:161" s="7" customFormat="1" ht="15.75">
      <c r="A8" s="117" t="s">
        <v>309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</row>
    <row r="9" spans="34:115" ht="15.75">
      <c r="AH9" s="117" t="s">
        <v>320</v>
      </c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</row>
    <row r="10" spans="1:161" s="2" customFormat="1" ht="15">
      <c r="A10" s="114" t="s">
        <v>16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</row>
    <row r="11" ht="6" customHeight="1"/>
    <row r="12" spans="1:161" s="6" customFormat="1" ht="14.25">
      <c r="A12" s="6" t="s">
        <v>15</v>
      </c>
      <c r="X12" s="116" t="s">
        <v>131</v>
      </c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24:161" s="6" customFormat="1" ht="6" customHeight="1"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</row>
    <row r="14" spans="1:161" s="6" customFormat="1" ht="14.25">
      <c r="A14" s="118" t="s">
        <v>14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9" t="s">
        <v>101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</row>
    <row r="15" ht="9.75" customHeight="1"/>
    <row r="16" spans="1:161" s="2" customFormat="1" ht="15">
      <c r="A16" s="114" t="s">
        <v>13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</row>
    <row r="17" ht="10.5" customHeight="1"/>
    <row r="18" spans="1:162" s="3" customFormat="1" ht="13.5" customHeight="1">
      <c r="A18" s="110" t="s">
        <v>0</v>
      </c>
      <c r="B18" s="110"/>
      <c r="C18" s="110"/>
      <c r="D18" s="110"/>
      <c r="E18" s="110"/>
      <c r="F18" s="110"/>
      <c r="G18" s="110" t="s">
        <v>10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 t="s">
        <v>4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 t="s">
        <v>1</v>
      </c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 t="s">
        <v>274</v>
      </c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 t="s">
        <v>8</v>
      </c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 t="s">
        <v>9</v>
      </c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57"/>
    </row>
    <row r="19" spans="1:162" s="3" customFormat="1" ht="13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 t="s">
        <v>3</v>
      </c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 t="s">
        <v>2</v>
      </c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57"/>
    </row>
    <row r="20" spans="1:162" s="3" customFormat="1" ht="39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 t="s">
        <v>5</v>
      </c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 t="s">
        <v>6</v>
      </c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 t="s">
        <v>7</v>
      </c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57"/>
    </row>
    <row r="21" spans="1:162" s="4" customFormat="1" ht="12.75">
      <c r="A21" s="115">
        <v>1</v>
      </c>
      <c r="B21" s="115"/>
      <c r="C21" s="115"/>
      <c r="D21" s="115"/>
      <c r="E21" s="115"/>
      <c r="F21" s="115"/>
      <c r="G21" s="115">
        <v>2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>
        <v>3</v>
      </c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>
        <v>4</v>
      </c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>
        <v>5</v>
      </c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>
        <v>6</v>
      </c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>
        <v>7</v>
      </c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>
        <v>8</v>
      </c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>
        <v>9</v>
      </c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>
        <v>10</v>
      </c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54"/>
    </row>
    <row r="22" spans="1:162" s="5" customFormat="1" ht="17.25" customHeight="1">
      <c r="A22" s="98" t="s">
        <v>31</v>
      </c>
      <c r="B22" s="98"/>
      <c r="C22" s="98"/>
      <c r="D22" s="98"/>
      <c r="E22" s="98"/>
      <c r="F22" s="98"/>
      <c r="G22" s="99" t="s">
        <v>93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100">
        <v>1</v>
      </c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1">
        <f>BF22+BX22+CQ22</f>
        <v>18867.21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>
        <v>12352</v>
      </c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>
        <v>0</v>
      </c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>
        <v>6515.21</v>
      </c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>
        <v>0</v>
      </c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>
        <f>AO22*60%</f>
        <v>11320.326</v>
      </c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>
        <f>(AO22+DY22)*12+0.05</f>
        <v>362250.482</v>
      </c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90"/>
    </row>
    <row r="23" spans="1:162" s="5" customFormat="1" ht="36" customHeight="1">
      <c r="A23" s="94"/>
      <c r="B23" s="98" t="s">
        <v>35</v>
      </c>
      <c r="C23" s="109"/>
      <c r="D23" s="109"/>
      <c r="E23" s="109"/>
      <c r="F23" s="109"/>
      <c r="G23" s="99" t="s">
        <v>110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100">
        <v>1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1">
        <f>BF23+CQ23</f>
        <v>14733.59</v>
      </c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>
        <v>9882</v>
      </c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>
        <v>0</v>
      </c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>
        <v>4851.59</v>
      </c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>
        <v>0</v>
      </c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>
        <f>AO23*60%</f>
        <v>8840.154</v>
      </c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>
        <f>(AO23+DY23)*12-0.05</f>
        <v>282884.87799999997</v>
      </c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90"/>
    </row>
    <row r="24" spans="1:162" s="5" customFormat="1" ht="40.5" customHeight="1">
      <c r="A24" s="94"/>
      <c r="B24" s="98" t="s">
        <v>41</v>
      </c>
      <c r="C24" s="109"/>
      <c r="D24" s="109"/>
      <c r="E24" s="109"/>
      <c r="F24" s="109"/>
      <c r="G24" s="99" t="s">
        <v>111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00">
        <v>0.5</v>
      </c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1">
        <f>BF24+CQ24</f>
        <v>6065</v>
      </c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>
        <v>4323</v>
      </c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>
        <v>0</v>
      </c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>
        <v>1742</v>
      </c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>
        <v>0</v>
      </c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>
        <f>AO24*60%</f>
        <v>3639</v>
      </c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>
        <f>(AO24+DY24)*12</f>
        <v>116448</v>
      </c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90"/>
    </row>
    <row r="25" spans="1:162" s="5" customFormat="1" ht="37.5" customHeight="1">
      <c r="A25" s="94"/>
      <c r="B25" s="98" t="s">
        <v>94</v>
      </c>
      <c r="C25" s="109"/>
      <c r="D25" s="109"/>
      <c r="E25" s="109"/>
      <c r="F25" s="109"/>
      <c r="G25" s="99" t="s">
        <v>112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00">
        <v>1</v>
      </c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1">
        <f>BF25+CQ25</f>
        <v>16260.86</v>
      </c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>
        <v>9882</v>
      </c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>
        <v>0</v>
      </c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>
        <v>6378.86</v>
      </c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>
        <v>0</v>
      </c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>
        <f>AO25*60%</f>
        <v>9756.516</v>
      </c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>
        <f>(AO25+DY25)*12+0.05</f>
        <v>312208.562</v>
      </c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90"/>
    </row>
    <row r="26" spans="1:162" s="5" customFormat="1" ht="37.5" customHeight="1">
      <c r="A26" s="94"/>
      <c r="B26" s="98" t="s">
        <v>104</v>
      </c>
      <c r="C26" s="109"/>
      <c r="D26" s="109"/>
      <c r="E26" s="109"/>
      <c r="F26" s="109"/>
      <c r="G26" s="109"/>
      <c r="H26" s="99" t="s">
        <v>113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100">
        <v>1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1">
        <f>BG26+CR26</f>
        <v>15092.96</v>
      </c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>
        <v>9882</v>
      </c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>
        <v>0</v>
      </c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>
        <v>5210.96</v>
      </c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>
        <v>0</v>
      </c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>
        <f>AP26*60%</f>
        <v>9055.776</v>
      </c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>
        <f>(AP26+DZ26)*12-0.07</f>
        <v>289784.76199999993</v>
      </c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</row>
    <row r="27" spans="1:162" s="5" customFormat="1" ht="21" customHeight="1">
      <c r="A27" s="94"/>
      <c r="B27" s="98" t="s">
        <v>105</v>
      </c>
      <c r="C27" s="98"/>
      <c r="D27" s="98"/>
      <c r="E27" s="98"/>
      <c r="F27" s="98"/>
      <c r="G27" s="98"/>
      <c r="H27" s="99" t="s">
        <v>114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100">
        <v>1</v>
      </c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1">
        <f>BG27+CR27+DJ27</f>
        <v>12130</v>
      </c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>
        <v>3896</v>
      </c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>
        <v>0</v>
      </c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>
        <v>4338</v>
      </c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>
        <v>3896</v>
      </c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>
        <f>AP27*60%</f>
        <v>7278</v>
      </c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>
        <f>(AP27+DZ27)*12</f>
        <v>232896</v>
      </c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</row>
    <row r="28" spans="1:162" s="5" customFormat="1" ht="21" customHeight="1">
      <c r="A28" s="94"/>
      <c r="B28" s="98" t="s">
        <v>106</v>
      </c>
      <c r="C28" s="98"/>
      <c r="D28" s="98"/>
      <c r="E28" s="98"/>
      <c r="F28" s="98"/>
      <c r="G28" s="98"/>
      <c r="H28" s="99" t="s">
        <v>115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>
        <v>0.75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1">
        <f>BG28+CR28+DJ28</f>
        <v>10456.560000000001</v>
      </c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>
        <v>5005.5</v>
      </c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>
        <v>0</v>
      </c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>
        <v>445.56</v>
      </c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>
        <v>5005.5</v>
      </c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>
        <f>AP28*60%</f>
        <v>6273.936000000001</v>
      </c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>
        <f>(AP28+DZ28)*12+0.05</f>
        <v>200766.00200000004</v>
      </c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</row>
    <row r="29" spans="1:162" s="5" customFormat="1" ht="18.75" customHeight="1">
      <c r="A29" s="94"/>
      <c r="B29" s="98" t="s">
        <v>107</v>
      </c>
      <c r="C29" s="98"/>
      <c r="D29" s="98"/>
      <c r="E29" s="98"/>
      <c r="F29" s="98"/>
      <c r="G29" s="98"/>
      <c r="H29" s="99" t="s">
        <v>116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00">
        <v>0.5</v>
      </c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1">
        <f>BG29+CR29+DJ29</f>
        <v>6971.04</v>
      </c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>
        <v>3337</v>
      </c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>
        <v>0</v>
      </c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>
        <v>297.04</v>
      </c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>
        <v>3337</v>
      </c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>
        <f>AP29*60%</f>
        <v>4182.624</v>
      </c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>
        <f>(AP29+DZ29)*12+0.07</f>
        <v>133844.038</v>
      </c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</row>
    <row r="30" spans="1:162" s="5" customFormat="1" ht="20.25" customHeight="1">
      <c r="A30" s="94"/>
      <c r="B30" s="98" t="s">
        <v>108</v>
      </c>
      <c r="C30" s="109"/>
      <c r="D30" s="109"/>
      <c r="E30" s="109"/>
      <c r="F30" s="109"/>
      <c r="G30" s="109"/>
      <c r="H30" s="99" t="s">
        <v>317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00">
        <v>1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1">
        <f>BG30+CR30+DJ30</f>
        <v>12130</v>
      </c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>
        <v>3511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>
        <v>0</v>
      </c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>
        <v>5108</v>
      </c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>
        <v>3511</v>
      </c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>
        <f>AP30*60%</f>
        <v>7278</v>
      </c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>
        <f>(AP30+DZ30)*12</f>
        <v>232896</v>
      </c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</row>
    <row r="31" spans="1:162" s="5" customFormat="1" ht="26.25" customHeight="1">
      <c r="A31" s="94"/>
      <c r="B31" s="98" t="s">
        <v>109</v>
      </c>
      <c r="C31" s="109"/>
      <c r="D31" s="109"/>
      <c r="E31" s="109"/>
      <c r="F31" s="109"/>
      <c r="G31" s="99" t="s">
        <v>117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100">
        <v>0.75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1">
        <f>BF31+CQ31+DI31</f>
        <v>9097.5</v>
      </c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>
        <v>3211.5</v>
      </c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>
        <v>0</v>
      </c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>
        <v>2674.5</v>
      </c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6">
        <v>3211.5</v>
      </c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8"/>
      <c r="DY31" s="101">
        <f>AO31*60%</f>
        <v>5458.5</v>
      </c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>
        <f>(AO31+DY31)*12</f>
        <v>174672</v>
      </c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90"/>
    </row>
    <row r="32" spans="1:162" s="5" customFormat="1" ht="18" customHeight="1">
      <c r="A32" s="98" t="s">
        <v>154</v>
      </c>
      <c r="B32" s="98"/>
      <c r="C32" s="98"/>
      <c r="D32" s="98"/>
      <c r="E32" s="98"/>
      <c r="F32" s="98"/>
      <c r="G32" s="99" t="s">
        <v>118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>
        <v>1.5</v>
      </c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1">
        <f>BF32+CQ32+DI32</f>
        <v>18195</v>
      </c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>
        <v>4524</v>
      </c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>
        <v>0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>
        <v>13671</v>
      </c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6">
        <v>0</v>
      </c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8"/>
      <c r="DY32" s="101">
        <f>AO32*60%</f>
        <v>10917</v>
      </c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>
        <f>(AO32+DY32)*12</f>
        <v>349344</v>
      </c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90"/>
    </row>
    <row r="33" spans="1:162" s="5" customFormat="1" ht="25.5" customHeight="1">
      <c r="A33" s="94"/>
      <c r="B33" s="98" t="s">
        <v>155</v>
      </c>
      <c r="C33" s="98"/>
      <c r="D33" s="98"/>
      <c r="E33" s="98"/>
      <c r="F33" s="98"/>
      <c r="G33" s="98"/>
      <c r="H33" s="99" t="s">
        <v>95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00">
        <v>3</v>
      </c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>
        <f aca="true" t="shared" si="0" ref="AP33:AP38">BG33+CR33+DJ33</f>
        <v>36390</v>
      </c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>
        <v>9048</v>
      </c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>
        <v>0</v>
      </c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>
        <v>27342</v>
      </c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>
        <v>0</v>
      </c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>
        <f aca="true" t="shared" si="1" ref="DZ33:DZ38">AP33*60%</f>
        <v>21834</v>
      </c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>
        <f>(AP33+DZ33)*12</f>
        <v>698688</v>
      </c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</row>
    <row r="34" spans="1:162" s="5" customFormat="1" ht="18" customHeight="1">
      <c r="A34" s="94"/>
      <c r="B34" s="98" t="s">
        <v>156</v>
      </c>
      <c r="C34" s="98"/>
      <c r="D34" s="98"/>
      <c r="E34" s="98"/>
      <c r="F34" s="98"/>
      <c r="G34" s="98"/>
      <c r="H34" s="99" t="s">
        <v>119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0">
        <v>1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1">
        <f t="shared" si="0"/>
        <v>12130</v>
      </c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>
        <v>3016</v>
      </c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>
        <v>0</v>
      </c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>
        <v>9114</v>
      </c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>
        <f t="shared" si="1"/>
        <v>7278</v>
      </c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>
        <f>(AP34+DZ34)*12</f>
        <v>232896</v>
      </c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</row>
    <row r="35" spans="1:162" s="5" customFormat="1" ht="18" customHeight="1">
      <c r="A35" s="94"/>
      <c r="B35" s="98" t="s">
        <v>157</v>
      </c>
      <c r="C35" s="98"/>
      <c r="D35" s="98"/>
      <c r="E35" s="98"/>
      <c r="F35" s="98"/>
      <c r="G35" s="98"/>
      <c r="H35" s="99" t="s">
        <v>120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>
        <v>0.5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1">
        <f t="shared" si="0"/>
        <v>6065</v>
      </c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>
        <v>2141</v>
      </c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>
        <v>0</v>
      </c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>
        <v>1783</v>
      </c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>
        <v>2141</v>
      </c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>
        <f t="shared" si="1"/>
        <v>3639</v>
      </c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>
        <f>(AP35+DZ35)*12</f>
        <v>116448</v>
      </c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</row>
    <row r="36" spans="1:162" s="5" customFormat="1" ht="37.5" customHeight="1">
      <c r="A36" s="94"/>
      <c r="B36" s="98" t="s">
        <v>158</v>
      </c>
      <c r="C36" s="98"/>
      <c r="D36" s="98"/>
      <c r="E36" s="98"/>
      <c r="F36" s="98"/>
      <c r="G36" s="98"/>
      <c r="H36" s="99" t="s">
        <v>121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>
        <v>0.75</v>
      </c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1">
        <f t="shared" si="0"/>
        <v>9097.5</v>
      </c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>
        <v>3211.5</v>
      </c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>
        <v>0</v>
      </c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>
        <v>2674.5</v>
      </c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>
        <v>3211.5</v>
      </c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>
        <f t="shared" si="1"/>
        <v>5458.5</v>
      </c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>
        <f>(AP36+DZ36)*12</f>
        <v>174672</v>
      </c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</row>
    <row r="37" spans="1:162" s="5" customFormat="1" ht="18" customHeight="1">
      <c r="A37" s="94"/>
      <c r="B37" s="98" t="s">
        <v>159</v>
      </c>
      <c r="C37" s="98"/>
      <c r="D37" s="98"/>
      <c r="E37" s="98"/>
      <c r="F37" s="98"/>
      <c r="G37" s="98"/>
      <c r="H37" s="99" t="s">
        <v>102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>
        <v>0.25</v>
      </c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1">
        <f t="shared" si="0"/>
        <v>3032.5</v>
      </c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>
        <v>1416.75</v>
      </c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>
        <v>0</v>
      </c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>
        <v>1615.75</v>
      </c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>
        <v>0</v>
      </c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>
        <f t="shared" si="1"/>
        <v>1819.5</v>
      </c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>
        <f>(AP37+DZ37)*12</f>
        <v>58224</v>
      </c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</row>
    <row r="38" spans="1:162" s="5" customFormat="1" ht="25.5" customHeight="1">
      <c r="A38" s="94"/>
      <c r="B38" s="98" t="s">
        <v>160</v>
      </c>
      <c r="C38" s="98"/>
      <c r="D38" s="98"/>
      <c r="E38" s="98"/>
      <c r="F38" s="98"/>
      <c r="G38" s="98"/>
      <c r="H38" s="99" t="s">
        <v>122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>
        <v>1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1">
        <f t="shared" si="0"/>
        <v>13942.08</v>
      </c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>
        <v>4282</v>
      </c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>
        <v>0</v>
      </c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>
        <v>5378.08</v>
      </c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>
        <v>4282</v>
      </c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>
        <f t="shared" si="1"/>
        <v>8365.248</v>
      </c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>
        <f>(AP38+DZ38)*12+0.02</f>
        <v>267687.956</v>
      </c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</row>
    <row r="39" spans="1:162" s="5" customFormat="1" ht="52.5" customHeight="1">
      <c r="A39" s="98" t="s">
        <v>161</v>
      </c>
      <c r="B39" s="98"/>
      <c r="C39" s="98"/>
      <c r="D39" s="98"/>
      <c r="E39" s="98"/>
      <c r="F39" s="98"/>
      <c r="G39" s="99" t="s">
        <v>123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00">
        <v>1.5</v>
      </c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1">
        <f>BF39+CQ39+DI39</f>
        <v>20913.13</v>
      </c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>
        <v>8500.5</v>
      </c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>
        <v>0</v>
      </c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>
        <v>3912.13</v>
      </c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21">
        <v>8500.5</v>
      </c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01">
        <f>AO39*60%</f>
        <v>12547.878</v>
      </c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>
        <f>(AO39+DY39)*12-0.1</f>
        <v>401531.99600000004</v>
      </c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90"/>
    </row>
    <row r="40" spans="1:162" s="5" customFormat="1" ht="19.5" customHeight="1">
      <c r="A40" s="98" t="s">
        <v>162</v>
      </c>
      <c r="B40" s="98"/>
      <c r="C40" s="98"/>
      <c r="D40" s="98"/>
      <c r="E40" s="98"/>
      <c r="F40" s="98"/>
      <c r="G40" s="99" t="s">
        <v>124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00">
        <v>0.75</v>
      </c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1">
        <f>BF40+CQ40+DI40</f>
        <v>9097.5</v>
      </c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>
        <v>2262</v>
      </c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>
        <v>0</v>
      </c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21">
        <v>6835.5</v>
      </c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01">
        <f>AO40*60%</f>
        <v>5458.5</v>
      </c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>
        <f>(AO40+DY40)*12</f>
        <v>174672</v>
      </c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90"/>
    </row>
    <row r="41" spans="1:162" s="5" customFormat="1" ht="19.5" customHeight="1">
      <c r="A41" s="94"/>
      <c r="B41" s="98" t="s">
        <v>197</v>
      </c>
      <c r="C41" s="98"/>
      <c r="D41" s="98"/>
      <c r="E41" s="98"/>
      <c r="F41" s="98"/>
      <c r="G41" s="98"/>
      <c r="H41" s="99" t="s">
        <v>125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>
        <v>0.75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>
        <f>BG41+CR41+DJ41</f>
        <v>11327.939999999999</v>
      </c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>
        <v>2633.25</v>
      </c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>
        <v>0</v>
      </c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>
        <v>6061.44</v>
      </c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>
        <v>2633.25</v>
      </c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>
        <f>AP41*60%</f>
        <v>6796.763999999999</v>
      </c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>
        <f>(AP41+DZ41)*12-0.05</f>
        <v>217496.398</v>
      </c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</row>
    <row r="42" spans="1:162" s="5" customFormat="1" ht="24.75" customHeight="1">
      <c r="A42" s="94"/>
      <c r="B42" s="98" t="s">
        <v>198</v>
      </c>
      <c r="C42" s="98"/>
      <c r="D42" s="98"/>
      <c r="E42" s="98"/>
      <c r="F42" s="98"/>
      <c r="G42" s="98"/>
      <c r="H42" s="99" t="s">
        <v>95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00">
        <v>0.25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>
        <f>BG42+CR42+DJ42</f>
        <v>3032.5</v>
      </c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>
        <v>754</v>
      </c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>
        <v>0</v>
      </c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>
        <v>2278.5</v>
      </c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4">
        <v>0</v>
      </c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1">
        <f>AP42*60%</f>
        <v>1819.5</v>
      </c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>
        <f>(AP42+DZ42)*12</f>
        <v>58224</v>
      </c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</row>
    <row r="43" spans="1:162" s="5" customFormat="1" ht="36" customHeight="1">
      <c r="A43" s="94"/>
      <c r="B43" s="98" t="s">
        <v>199</v>
      </c>
      <c r="C43" s="98"/>
      <c r="D43" s="98"/>
      <c r="E43" s="98"/>
      <c r="F43" s="98"/>
      <c r="G43" s="98"/>
      <c r="H43" s="99" t="s">
        <v>318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>
        <v>0.5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1">
        <f>BG43+CR43+DJ43</f>
        <v>6065</v>
      </c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>
        <v>1508</v>
      </c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>
        <v>0</v>
      </c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>
        <v>4557</v>
      </c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4">
        <v>0</v>
      </c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1">
        <f>AP43*60%</f>
        <v>3639</v>
      </c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>
        <f>(AP43+DZ43)*12</f>
        <v>116448</v>
      </c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</row>
    <row r="44" spans="1:162" s="5" customFormat="1" ht="18.75" customHeight="1">
      <c r="A44" s="98" t="s">
        <v>200</v>
      </c>
      <c r="B44" s="98"/>
      <c r="C44" s="98"/>
      <c r="D44" s="98"/>
      <c r="E44" s="98"/>
      <c r="F44" s="98"/>
      <c r="G44" s="99" t="s">
        <v>126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00">
        <v>4</v>
      </c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1">
        <f>BF44+CQ44+DI44+BX44</f>
        <v>50616.25</v>
      </c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>
        <v>12064</v>
      </c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>
        <v>2096.25</v>
      </c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>
        <v>36456</v>
      </c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4">
        <v>0</v>
      </c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1">
        <f>AO44*60%</f>
        <v>30369.75</v>
      </c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>
        <f>(AO44+DY44)*12-0.04</f>
        <v>971831.96</v>
      </c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90"/>
    </row>
    <row r="45" spans="1:162" s="5" customFormat="1" ht="18.75" customHeight="1">
      <c r="A45" s="94"/>
      <c r="B45" s="98" t="s">
        <v>230</v>
      </c>
      <c r="C45" s="98"/>
      <c r="D45" s="98"/>
      <c r="E45" s="98"/>
      <c r="F45" s="98"/>
      <c r="G45" s="98"/>
      <c r="H45" s="99" t="s">
        <v>127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>
        <v>1</v>
      </c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1">
        <f>BG45+CR45+DJ45</f>
        <v>12130</v>
      </c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>
        <v>7410</v>
      </c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>
        <v>0</v>
      </c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>
        <v>4720</v>
      </c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1">
        <f>AP45*60%</f>
        <v>7278</v>
      </c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>
        <f>(AP45+DZ45)*12</f>
        <v>232896</v>
      </c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</row>
    <row r="46" spans="1:162" s="5" customFormat="1" ht="18.75" customHeight="1">
      <c r="A46" s="94"/>
      <c r="B46" s="98" t="s">
        <v>272</v>
      </c>
      <c r="C46" s="98"/>
      <c r="D46" s="98"/>
      <c r="E46" s="98"/>
      <c r="F46" s="98"/>
      <c r="G46" s="98"/>
      <c r="H46" s="99" t="s">
        <v>231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>
        <v>4.63</v>
      </c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1">
        <f>BG46+CR46+DJ46</f>
        <v>8978.28</v>
      </c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>
        <v>6200</v>
      </c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>
        <v>0</v>
      </c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>
        <v>1983.19</v>
      </c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>
        <v>795.09</v>
      </c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>
        <f>AP46*60%</f>
        <v>5386.968</v>
      </c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>
        <f>(AP46+DZ46)*12*Z46</f>
        <v>798133.1788799999</v>
      </c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</row>
    <row r="47" spans="1:162" s="5" customFormat="1" ht="21" customHeight="1" thickBot="1">
      <c r="A47" s="98" t="s">
        <v>273</v>
      </c>
      <c r="B47" s="98"/>
      <c r="C47" s="98"/>
      <c r="D47" s="98"/>
      <c r="E47" s="98"/>
      <c r="F47" s="98"/>
      <c r="G47" s="99" t="s">
        <v>103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>
        <v>50.53</v>
      </c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1">
        <f>BF47+CQ47+DI47</f>
        <v>8927.08</v>
      </c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>
        <v>7720</v>
      </c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>
        <v>0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>
        <f>(428.31+468.43)</f>
        <v>896.74</v>
      </c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>
        <v>310.34</v>
      </c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>
        <f>AO47*60%</f>
        <v>5356.248</v>
      </c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23">
        <f>(AO47+DY47)*12*Y47+3.1</f>
        <v>8660841.86608</v>
      </c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90"/>
    </row>
    <row r="48" spans="1:225" s="5" customFormat="1" ht="24.75" customHeight="1" thickBot="1">
      <c r="A48" s="111" t="s">
        <v>11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20" t="s">
        <v>12</v>
      </c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12">
        <f>SUM(AO22:BE47)</f>
        <v>351744.48000000004</v>
      </c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 t="s">
        <v>12</v>
      </c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 t="s">
        <v>12</v>
      </c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 t="s">
        <v>12</v>
      </c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 t="s">
        <v>12</v>
      </c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 t="s">
        <v>12</v>
      </c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26"/>
      <c r="EO48" s="127">
        <f>EO47+EP46+EP45+EO44+EP43+EP42+EO40+EP41+EO39+EP38+EP37+EP36+EP34+EP35+EP33+EO32+EO31+EP30+EP29+EP28+EP27+EP26+EO25+EO24+EO23+EO22</f>
        <v>15868686.078960003</v>
      </c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9"/>
      <c r="FF48" s="91"/>
      <c r="GX48" s="124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</row>
    <row r="49" spans="206:225" ht="12.75"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</row>
    <row r="50" spans="138:225" ht="12.75"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</row>
    <row r="51" spans="138:208" ht="12.75"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</row>
    <row r="52" spans="142:173" ht="12.75">
      <c r="EL52" s="44"/>
      <c r="EM52" s="44"/>
      <c r="EN52" s="105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</row>
    <row r="53" spans="142:203" ht="12.75"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102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</row>
  </sheetData>
  <sheetProtection/>
  <mergeCells count="302">
    <mergeCell ref="GX48:HQ48"/>
    <mergeCell ref="BY46:CQ46"/>
    <mergeCell ref="CR46:DI46"/>
    <mergeCell ref="DJ46:DY46"/>
    <mergeCell ref="DZ46:EO46"/>
    <mergeCell ref="EP46:FF46"/>
    <mergeCell ref="DI47:DX47"/>
    <mergeCell ref="BX48:CP48"/>
    <mergeCell ref="DY48:EN48"/>
    <mergeCell ref="EO48:FE48"/>
    <mergeCell ref="AH9:DK9"/>
    <mergeCell ref="DI39:DX39"/>
    <mergeCell ref="DI44:DX44"/>
    <mergeCell ref="DY32:EN32"/>
    <mergeCell ref="EO32:FE32"/>
    <mergeCell ref="BX47:CP47"/>
    <mergeCell ref="DY47:EN47"/>
    <mergeCell ref="EO47:FE47"/>
    <mergeCell ref="BX44:CP44"/>
    <mergeCell ref="DY44:EN44"/>
    <mergeCell ref="EO44:FE44"/>
    <mergeCell ref="CR45:DI45"/>
    <mergeCell ref="DJ45:DY45"/>
    <mergeCell ref="DZ45:EO45"/>
    <mergeCell ref="CQ44:DH44"/>
    <mergeCell ref="A47:F47"/>
    <mergeCell ref="G47:X47"/>
    <mergeCell ref="Y47:AN47"/>
    <mergeCell ref="AO47:BE47"/>
    <mergeCell ref="BF47:BW47"/>
    <mergeCell ref="B46:G46"/>
    <mergeCell ref="H46:Y46"/>
    <mergeCell ref="Z46:AO46"/>
    <mergeCell ref="AP46:BF46"/>
    <mergeCell ref="BG46:BX46"/>
    <mergeCell ref="CQ47:DH47"/>
    <mergeCell ref="A44:F44"/>
    <mergeCell ref="G44:X44"/>
    <mergeCell ref="Y44:AN44"/>
    <mergeCell ref="AO44:BE44"/>
    <mergeCell ref="BF44:BW44"/>
    <mergeCell ref="B45:G45"/>
    <mergeCell ref="H45:Y45"/>
    <mergeCell ref="Z45:AO45"/>
    <mergeCell ref="A39:F39"/>
    <mergeCell ref="G39:X39"/>
    <mergeCell ref="Y39:AN39"/>
    <mergeCell ref="AO39:BE39"/>
    <mergeCell ref="BF39:BW39"/>
    <mergeCell ref="BX39:CP39"/>
    <mergeCell ref="DY40:EN40"/>
    <mergeCell ref="EO40:FE40"/>
    <mergeCell ref="DY39:EN39"/>
    <mergeCell ref="EO39:FE39"/>
    <mergeCell ref="CR33:DI33"/>
    <mergeCell ref="DJ33:DY33"/>
    <mergeCell ref="CQ40:DH40"/>
    <mergeCell ref="DI40:DX40"/>
    <mergeCell ref="DZ33:EO33"/>
    <mergeCell ref="EP33:FF33"/>
    <mergeCell ref="A21:F21"/>
    <mergeCell ref="A18:F20"/>
    <mergeCell ref="A22:F22"/>
    <mergeCell ref="A32:F32"/>
    <mergeCell ref="G32:X32"/>
    <mergeCell ref="AO21:BE21"/>
    <mergeCell ref="AO22:BE22"/>
    <mergeCell ref="Y25:AN25"/>
    <mergeCell ref="Y31:AN31"/>
    <mergeCell ref="B25:F25"/>
    <mergeCell ref="Y48:AN48"/>
    <mergeCell ref="Y21:AN21"/>
    <mergeCell ref="G21:X21"/>
    <mergeCell ref="G22:X22"/>
    <mergeCell ref="Y22:AN22"/>
    <mergeCell ref="Y32:AN32"/>
    <mergeCell ref="Y23:AN23"/>
    <mergeCell ref="Y24:AN24"/>
    <mergeCell ref="G40:X40"/>
    <mergeCell ref="Y40:AN40"/>
    <mergeCell ref="BX21:CP21"/>
    <mergeCell ref="BX22:CP22"/>
    <mergeCell ref="BX32:CP32"/>
    <mergeCell ref="DI18:DX20"/>
    <mergeCell ref="CQ32:DH32"/>
    <mergeCell ref="DI32:DX32"/>
    <mergeCell ref="BX23:CP23"/>
    <mergeCell ref="CQ23:DH23"/>
    <mergeCell ref="DI23:DX23"/>
    <mergeCell ref="BY27:CQ27"/>
    <mergeCell ref="DI48:DX48"/>
    <mergeCell ref="DI21:DX21"/>
    <mergeCell ref="DI22:DX22"/>
    <mergeCell ref="AP14:FE14"/>
    <mergeCell ref="AO19:BE20"/>
    <mergeCell ref="BF48:BW48"/>
    <mergeCell ref="AO32:BE32"/>
    <mergeCell ref="BF32:BW32"/>
    <mergeCell ref="BF20:BW20"/>
    <mergeCell ref="BX20:CP20"/>
    <mergeCell ref="BF21:BW21"/>
    <mergeCell ref="A10:FE10"/>
    <mergeCell ref="X12:FE12"/>
    <mergeCell ref="A8:FE8"/>
    <mergeCell ref="EO21:FE21"/>
    <mergeCell ref="A14:AO14"/>
    <mergeCell ref="CQ20:DH20"/>
    <mergeCell ref="CQ21:DH21"/>
    <mergeCell ref="DY18:EN20"/>
    <mergeCell ref="DY21:EN21"/>
    <mergeCell ref="CQ48:DH48"/>
    <mergeCell ref="AO48:BE48"/>
    <mergeCell ref="CQ39:DH39"/>
    <mergeCell ref="DA2:FE2"/>
    <mergeCell ref="DY22:EN22"/>
    <mergeCell ref="CQ22:DH22"/>
    <mergeCell ref="BF19:DH19"/>
    <mergeCell ref="BF22:BW22"/>
    <mergeCell ref="A16:FE16"/>
    <mergeCell ref="A40:F40"/>
    <mergeCell ref="AO40:BE40"/>
    <mergeCell ref="EO18:FE20"/>
    <mergeCell ref="A48:X48"/>
    <mergeCell ref="G18:X20"/>
    <mergeCell ref="Y18:AN20"/>
    <mergeCell ref="AO18:DH18"/>
    <mergeCell ref="EO22:FE22"/>
    <mergeCell ref="B31:F31"/>
    <mergeCell ref="G23:X23"/>
    <mergeCell ref="G24:X24"/>
    <mergeCell ref="G25:X25"/>
    <mergeCell ref="G31:X31"/>
    <mergeCell ref="B30:G30"/>
    <mergeCell ref="H26:Y26"/>
    <mergeCell ref="B29:G29"/>
    <mergeCell ref="H29:Y29"/>
    <mergeCell ref="B26:G26"/>
    <mergeCell ref="H30:Y30"/>
    <mergeCell ref="B27:G27"/>
    <mergeCell ref="H27:Y27"/>
    <mergeCell ref="DY23:EN23"/>
    <mergeCell ref="B23:F23"/>
    <mergeCell ref="B24:F24"/>
    <mergeCell ref="EO23:FE23"/>
    <mergeCell ref="AO24:BE24"/>
    <mergeCell ref="BF24:BW24"/>
    <mergeCell ref="BX24:CP24"/>
    <mergeCell ref="CQ24:DH24"/>
    <mergeCell ref="DI24:DX24"/>
    <mergeCell ref="DY24:EN24"/>
    <mergeCell ref="EO24:FE24"/>
    <mergeCell ref="AO23:BE23"/>
    <mergeCell ref="BF23:BW23"/>
    <mergeCell ref="AO25:BE25"/>
    <mergeCell ref="BF25:BW25"/>
    <mergeCell ref="BX25:CP25"/>
    <mergeCell ref="CQ25:DH25"/>
    <mergeCell ref="DI25:DX25"/>
    <mergeCell ref="DY25:EN25"/>
    <mergeCell ref="EO25:FE25"/>
    <mergeCell ref="AO31:BE31"/>
    <mergeCell ref="BF31:BW31"/>
    <mergeCell ref="BX31:CP31"/>
    <mergeCell ref="CQ31:DH31"/>
    <mergeCell ref="DI31:DX31"/>
    <mergeCell ref="DY31:EN31"/>
    <mergeCell ref="EO31:FE31"/>
    <mergeCell ref="CR28:DI28"/>
    <mergeCell ref="DJ28:DY28"/>
    <mergeCell ref="DZ27:EO27"/>
    <mergeCell ref="EP27:FF27"/>
    <mergeCell ref="B28:G28"/>
    <mergeCell ref="H28:Y28"/>
    <mergeCell ref="Z28:AO28"/>
    <mergeCell ref="AP28:BF28"/>
    <mergeCell ref="BG28:BX28"/>
    <mergeCell ref="DJ30:DY30"/>
    <mergeCell ref="DZ30:EO30"/>
    <mergeCell ref="AP29:BF29"/>
    <mergeCell ref="CR29:DI29"/>
    <mergeCell ref="DJ29:DY29"/>
    <mergeCell ref="EP30:FF30"/>
    <mergeCell ref="BG29:BX29"/>
    <mergeCell ref="BY29:CQ29"/>
    <mergeCell ref="AP30:BF30"/>
    <mergeCell ref="BG30:BX30"/>
    <mergeCell ref="BG26:BX26"/>
    <mergeCell ref="BY26:CQ26"/>
    <mergeCell ref="CR26:DI26"/>
    <mergeCell ref="DJ26:DY26"/>
    <mergeCell ref="EP28:FF28"/>
    <mergeCell ref="DZ26:EO26"/>
    <mergeCell ref="EP26:FF26"/>
    <mergeCell ref="Z26:AO26"/>
    <mergeCell ref="AP26:BF26"/>
    <mergeCell ref="CR27:DI27"/>
    <mergeCell ref="DJ27:DY27"/>
    <mergeCell ref="DZ29:EO29"/>
    <mergeCell ref="EP29:FF29"/>
    <mergeCell ref="BY28:CQ28"/>
    <mergeCell ref="Z27:AO27"/>
    <mergeCell ref="AP27:BF27"/>
    <mergeCell ref="BG27:BX27"/>
    <mergeCell ref="BY30:CQ30"/>
    <mergeCell ref="CR30:DI30"/>
    <mergeCell ref="DZ28:EO28"/>
    <mergeCell ref="Z29:AO29"/>
    <mergeCell ref="Z30:AO30"/>
    <mergeCell ref="B33:G33"/>
    <mergeCell ref="H33:Y33"/>
    <mergeCell ref="Z33:AO33"/>
    <mergeCell ref="AP33:BF33"/>
    <mergeCell ref="BG33:BX33"/>
    <mergeCell ref="BY33:CQ33"/>
    <mergeCell ref="B34:G34"/>
    <mergeCell ref="H34:Y34"/>
    <mergeCell ref="Z34:AO34"/>
    <mergeCell ref="AP34:BF34"/>
    <mergeCell ref="BG34:BX34"/>
    <mergeCell ref="BY34:CQ34"/>
    <mergeCell ref="CR34:DI34"/>
    <mergeCell ref="DJ34:DY34"/>
    <mergeCell ref="DZ34:EO34"/>
    <mergeCell ref="EP34:FF34"/>
    <mergeCell ref="B35:G35"/>
    <mergeCell ref="H35:Y35"/>
    <mergeCell ref="Z35:AO35"/>
    <mergeCell ref="AP35:BF35"/>
    <mergeCell ref="BG35:BX35"/>
    <mergeCell ref="BY35:CQ35"/>
    <mergeCell ref="CR35:DI35"/>
    <mergeCell ref="DJ35:DY35"/>
    <mergeCell ref="DZ35:EO35"/>
    <mergeCell ref="EP35:FF35"/>
    <mergeCell ref="B36:G36"/>
    <mergeCell ref="H36:Y36"/>
    <mergeCell ref="Z36:AO36"/>
    <mergeCell ref="AP36:BF36"/>
    <mergeCell ref="BG36:BX36"/>
    <mergeCell ref="BY36:CQ36"/>
    <mergeCell ref="CR36:DI36"/>
    <mergeCell ref="DJ36:DY36"/>
    <mergeCell ref="DZ36:EO36"/>
    <mergeCell ref="EP36:FF36"/>
    <mergeCell ref="B37:G37"/>
    <mergeCell ref="H37:Y37"/>
    <mergeCell ref="Z37:AO37"/>
    <mergeCell ref="AP37:BF37"/>
    <mergeCell ref="BG37:BX37"/>
    <mergeCell ref="BY37:CQ37"/>
    <mergeCell ref="CR37:DI37"/>
    <mergeCell ref="DJ37:DY37"/>
    <mergeCell ref="DZ37:EO37"/>
    <mergeCell ref="EP37:FF37"/>
    <mergeCell ref="B38:G38"/>
    <mergeCell ref="H38:Y38"/>
    <mergeCell ref="Z38:AO38"/>
    <mergeCell ref="AP38:BF38"/>
    <mergeCell ref="BG38:BX38"/>
    <mergeCell ref="BY38:CQ38"/>
    <mergeCell ref="CR38:DI38"/>
    <mergeCell ref="DJ38:DY38"/>
    <mergeCell ref="DZ38:EO38"/>
    <mergeCell ref="EP38:FF38"/>
    <mergeCell ref="B41:G41"/>
    <mergeCell ref="H41:Y41"/>
    <mergeCell ref="Z41:AO41"/>
    <mergeCell ref="AP41:BF41"/>
    <mergeCell ref="BG41:BX41"/>
    <mergeCell ref="BY41:CQ41"/>
    <mergeCell ref="BF40:BW40"/>
    <mergeCell ref="BX40:CP40"/>
    <mergeCell ref="AP45:BF45"/>
    <mergeCell ref="BG45:BX45"/>
    <mergeCell ref="BY45:CQ45"/>
    <mergeCell ref="EN52:FE52"/>
    <mergeCell ref="CR42:DI42"/>
    <mergeCell ref="DJ42:DY42"/>
    <mergeCell ref="DZ42:EO42"/>
    <mergeCell ref="EP42:FF42"/>
    <mergeCell ref="FF53:GU53"/>
    <mergeCell ref="CR41:DI41"/>
    <mergeCell ref="DJ41:DY41"/>
    <mergeCell ref="DZ41:EO41"/>
    <mergeCell ref="EP41:FF41"/>
    <mergeCell ref="EP45:FF45"/>
    <mergeCell ref="CR43:DI43"/>
    <mergeCell ref="DJ43:DY43"/>
    <mergeCell ref="DZ43:EO43"/>
    <mergeCell ref="EP43:FF43"/>
    <mergeCell ref="B42:G42"/>
    <mergeCell ref="H42:Y42"/>
    <mergeCell ref="Z42:AO42"/>
    <mergeCell ref="AP42:BF42"/>
    <mergeCell ref="BG42:BX42"/>
    <mergeCell ref="BY42:CQ42"/>
    <mergeCell ref="B43:G43"/>
    <mergeCell ref="H43:Y43"/>
    <mergeCell ref="Z43:AO43"/>
    <mergeCell ref="AP43:BF43"/>
    <mergeCell ref="BG43:BX43"/>
    <mergeCell ref="BY43:CQ43"/>
  </mergeCells>
  <printOptions/>
  <pageMargins left="0.5905511811023623" right="0.2755905511811024" top="0.1968503937007874" bottom="0.15748031496062992" header="0.1968503937007874" footer="0.1574803149606299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F284"/>
  <sheetViews>
    <sheetView view="pageBreakPreview" zoomScaleSheetLayoutView="100" zoomScalePageLayoutView="0" workbookViewId="0" topLeftCell="A203">
      <selection activeCell="H224" sqref="H224:BC225"/>
    </sheetView>
  </sheetViews>
  <sheetFormatPr defaultColWidth="0.875" defaultRowHeight="12" customHeight="1"/>
  <cols>
    <col min="1" max="19" width="0.875" style="2" customWidth="1"/>
    <col min="20" max="20" width="1.12109375" style="2" customWidth="1"/>
    <col min="21" max="21" width="2.375" style="2" customWidth="1"/>
    <col min="22" max="22" width="1.75390625" style="2" customWidth="1"/>
    <col min="23" max="23" width="1.37890625" style="2" customWidth="1"/>
    <col min="24" max="29" width="0.875" style="2" customWidth="1"/>
    <col min="30" max="30" width="3.25390625" style="2" customWidth="1"/>
    <col min="31" max="40" width="0.875" style="2" customWidth="1"/>
    <col min="41" max="41" width="1.00390625" style="2" customWidth="1"/>
    <col min="42" max="42" width="2.25390625" style="2" customWidth="1"/>
    <col min="43" max="43" width="3.25390625" style="2" customWidth="1"/>
    <col min="44" max="48" width="0.875" style="2" customWidth="1"/>
    <col min="49" max="49" width="0.6171875" style="2" customWidth="1"/>
    <col min="50" max="51" width="0.875" style="2" hidden="1" customWidth="1"/>
    <col min="52" max="88" width="0.875" style="2" customWidth="1"/>
    <col min="89" max="89" width="0.12890625" style="2" customWidth="1"/>
    <col min="90" max="90" width="0.875" style="2" hidden="1" customWidth="1"/>
    <col min="91" max="103" width="0.875" style="2" customWidth="1"/>
    <col min="104" max="104" width="0" style="2" hidden="1" customWidth="1"/>
    <col min="105" max="106" width="0.875" style="2" customWidth="1"/>
    <col min="107" max="107" width="13.00390625" style="2" customWidth="1"/>
    <col min="108" max="108" width="17.25390625" style="2" customWidth="1"/>
    <col min="109" max="16384" width="0.875" style="2" customWidth="1"/>
  </cols>
  <sheetData>
    <row r="1" ht="3" customHeight="1"/>
    <row r="2" spans="1:105" s="6" customFormat="1" ht="32.25" customHeight="1" hidden="1">
      <c r="A2" s="200" t="s">
        <v>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</row>
    <row r="3" ht="10.5" customHeight="1" hidden="1"/>
    <row r="4" spans="1:105" s="3" customFormat="1" ht="45" customHeight="1" hidden="1">
      <c r="A4" s="184" t="s">
        <v>0</v>
      </c>
      <c r="B4" s="185"/>
      <c r="C4" s="185"/>
      <c r="D4" s="185"/>
      <c r="E4" s="185"/>
      <c r="F4" s="186"/>
      <c r="G4" s="184" t="s">
        <v>24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6"/>
      <c r="AE4" s="184" t="s">
        <v>20</v>
      </c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6"/>
      <c r="BD4" s="184" t="s">
        <v>90</v>
      </c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6"/>
      <c r="BT4" s="184" t="s">
        <v>21</v>
      </c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6"/>
      <c r="CJ4" s="184" t="s">
        <v>22</v>
      </c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6"/>
    </row>
    <row r="5" spans="1:105" s="4" customFormat="1" ht="12.75" hidden="1">
      <c r="A5" s="115">
        <v>1</v>
      </c>
      <c r="B5" s="115"/>
      <c r="C5" s="115"/>
      <c r="D5" s="115"/>
      <c r="E5" s="115"/>
      <c r="F5" s="115"/>
      <c r="G5" s="115">
        <v>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>
        <v>3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>
        <v>4</v>
      </c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>
        <v>5</v>
      </c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>
        <v>6</v>
      </c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s="5" customFormat="1" ht="15" customHeight="1" hidden="1">
      <c r="A6" s="137"/>
      <c r="B6" s="137"/>
      <c r="C6" s="137"/>
      <c r="D6" s="137"/>
      <c r="E6" s="137"/>
      <c r="F6" s="137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</row>
    <row r="7" spans="1:105" s="5" customFormat="1" ht="15" customHeight="1" hidden="1">
      <c r="A7" s="137"/>
      <c r="B7" s="137"/>
      <c r="C7" s="137"/>
      <c r="D7" s="137"/>
      <c r="E7" s="137"/>
      <c r="F7" s="137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</row>
    <row r="8" spans="1:105" s="5" customFormat="1" ht="15" customHeight="1" hidden="1">
      <c r="A8" s="137"/>
      <c r="B8" s="137"/>
      <c r="C8" s="137"/>
      <c r="D8" s="137"/>
      <c r="E8" s="137"/>
      <c r="F8" s="137"/>
      <c r="G8" s="246" t="s">
        <v>11</v>
      </c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164" t="s">
        <v>12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 t="s">
        <v>12</v>
      </c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 t="s">
        <v>12</v>
      </c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</row>
    <row r="9" spans="1:161" s="5" customFormat="1" ht="39.75" customHeight="1">
      <c r="A9" s="292" t="s">
        <v>308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</row>
    <row r="10" spans="1:105" s="5" customFormat="1" ht="15" customHeight="1">
      <c r="A10" s="117" t="s">
        <v>313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1" ht="12" customHeight="1" hidden="1"/>
    <row r="12" spans="1:105" s="6" customFormat="1" ht="14.25" hidden="1">
      <c r="A12" s="114" t="s">
        <v>23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</row>
    <row r="13" ht="10.5" customHeight="1" hidden="1"/>
    <row r="14" spans="1:105" s="3" customFormat="1" ht="55.5" customHeight="1" hidden="1">
      <c r="A14" s="184" t="s">
        <v>0</v>
      </c>
      <c r="B14" s="185"/>
      <c r="C14" s="185"/>
      <c r="D14" s="185"/>
      <c r="E14" s="185"/>
      <c r="F14" s="186"/>
      <c r="G14" s="184" t="s">
        <v>24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6"/>
      <c r="AE14" s="184" t="s">
        <v>25</v>
      </c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6"/>
      <c r="AZ14" s="184" t="s">
        <v>26</v>
      </c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6"/>
      <c r="BR14" s="184" t="s">
        <v>27</v>
      </c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6"/>
      <c r="CJ14" s="184" t="s">
        <v>22</v>
      </c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6"/>
    </row>
    <row r="15" spans="1:105" s="4" customFormat="1" ht="12.75" hidden="1">
      <c r="A15" s="115">
        <v>1</v>
      </c>
      <c r="B15" s="115"/>
      <c r="C15" s="115"/>
      <c r="D15" s="115"/>
      <c r="E15" s="115"/>
      <c r="F15" s="115"/>
      <c r="G15" s="115">
        <v>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>
        <v>3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>
        <v>4</v>
      </c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>
        <v>5</v>
      </c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>
        <v>6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  <row r="16" spans="1:105" s="5" customFormat="1" ht="51.75" customHeight="1" hidden="1" thickBot="1">
      <c r="A16" s="137" t="s">
        <v>31</v>
      </c>
      <c r="B16" s="137"/>
      <c r="C16" s="137"/>
      <c r="D16" s="137"/>
      <c r="E16" s="137"/>
      <c r="F16" s="137"/>
      <c r="G16" s="163" t="s">
        <v>206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83">
        <v>0</v>
      </c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</row>
    <row r="17" spans="1:105" s="5" customFormat="1" ht="14.25" customHeight="1" hidden="1" thickBot="1">
      <c r="A17" s="226"/>
      <c r="B17" s="227"/>
      <c r="C17" s="227"/>
      <c r="D17" s="227"/>
      <c r="E17" s="227"/>
      <c r="F17" s="227"/>
      <c r="G17" s="289" t="s">
        <v>220</v>
      </c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1"/>
      <c r="AE17" s="230" t="s">
        <v>12</v>
      </c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 t="s">
        <v>12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 t="s">
        <v>12</v>
      </c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95">
        <f>CJ16</f>
        <v>0</v>
      </c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6"/>
    </row>
    <row r="18" ht="10.5" customHeight="1" hidden="1"/>
    <row r="19" ht="45.75" customHeight="1" hidden="1"/>
    <row r="20" spans="1:161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</row>
    <row r="21" spans="1:105" s="6" customFormat="1" ht="41.25" customHeight="1">
      <c r="A21" s="297" t="s">
        <v>28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</row>
    <row r="23" spans="1:105" ht="64.5" customHeight="1">
      <c r="A23" s="184" t="s">
        <v>0</v>
      </c>
      <c r="B23" s="185"/>
      <c r="C23" s="185"/>
      <c r="D23" s="185"/>
      <c r="E23" s="185"/>
      <c r="F23" s="186"/>
      <c r="G23" s="184" t="s">
        <v>85</v>
      </c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6"/>
      <c r="BW23" s="184" t="s">
        <v>30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6"/>
      <c r="CM23" s="184" t="s">
        <v>29</v>
      </c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6"/>
    </row>
    <row r="24" spans="1:105" s="1" customFormat="1" ht="12.75">
      <c r="A24" s="115">
        <v>1</v>
      </c>
      <c r="B24" s="115"/>
      <c r="C24" s="115"/>
      <c r="D24" s="115"/>
      <c r="E24" s="115"/>
      <c r="F24" s="115"/>
      <c r="G24" s="115">
        <v>2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>
        <v>3</v>
      </c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>
        <v>4</v>
      </c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</row>
    <row r="25" spans="1:105" ht="15" customHeight="1">
      <c r="A25" s="137" t="s">
        <v>31</v>
      </c>
      <c r="B25" s="137"/>
      <c r="C25" s="137"/>
      <c r="D25" s="137"/>
      <c r="E25" s="137"/>
      <c r="F25" s="137"/>
      <c r="G25" s="10"/>
      <c r="H25" s="157" t="s">
        <v>42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8"/>
      <c r="BW25" s="159" t="s">
        <v>12</v>
      </c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</row>
    <row r="26" spans="1:111" s="1" customFormat="1" ht="12.75">
      <c r="A26" s="274" t="s">
        <v>32</v>
      </c>
      <c r="B26" s="275"/>
      <c r="C26" s="275"/>
      <c r="D26" s="275"/>
      <c r="E26" s="275"/>
      <c r="F26" s="276"/>
      <c r="G26" s="12"/>
      <c r="H26" s="280" t="s">
        <v>2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1"/>
      <c r="BW26" s="388">
        <v>15868686.08</v>
      </c>
      <c r="BX26" s="389"/>
      <c r="BY26" s="389"/>
      <c r="BZ26" s="389"/>
      <c r="CA26" s="389"/>
      <c r="CB26" s="389"/>
      <c r="CC26" s="389"/>
      <c r="CD26" s="389"/>
      <c r="CE26" s="389"/>
      <c r="CF26" s="389"/>
      <c r="CG26" s="389"/>
      <c r="CH26" s="389"/>
      <c r="CI26" s="389"/>
      <c r="CJ26" s="389"/>
      <c r="CK26" s="389"/>
      <c r="CL26" s="390"/>
      <c r="CM26" s="388">
        <v>3491110.94</v>
      </c>
      <c r="CN26" s="389"/>
      <c r="CO26" s="389"/>
      <c r="CP26" s="389"/>
      <c r="CQ26" s="389"/>
      <c r="CR26" s="389"/>
      <c r="CS26" s="389"/>
      <c r="CT26" s="389"/>
      <c r="CU26" s="389"/>
      <c r="CV26" s="389"/>
      <c r="CW26" s="389"/>
      <c r="CX26" s="389"/>
      <c r="CY26" s="389"/>
      <c r="CZ26" s="389"/>
      <c r="DA26" s="390"/>
      <c r="DB26" s="44"/>
      <c r="DC26" s="44"/>
      <c r="DD26" s="44"/>
      <c r="DE26" s="44"/>
      <c r="DF26" s="44"/>
      <c r="DG26" s="44"/>
    </row>
    <row r="27" spans="1:111" s="1" customFormat="1" ht="12.75">
      <c r="A27" s="277"/>
      <c r="B27" s="278"/>
      <c r="C27" s="278"/>
      <c r="D27" s="278"/>
      <c r="E27" s="278"/>
      <c r="F27" s="279"/>
      <c r="G27" s="11"/>
      <c r="H27" s="282" t="s">
        <v>43</v>
      </c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3"/>
      <c r="BW27" s="391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3"/>
      <c r="CM27" s="391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3"/>
      <c r="DB27" s="44"/>
      <c r="DC27" s="44"/>
      <c r="DD27" s="44"/>
      <c r="DE27" s="44"/>
      <c r="DF27" s="44"/>
      <c r="DG27" s="44"/>
    </row>
    <row r="28" spans="1:111" s="1" customFormat="1" ht="13.5" customHeight="1">
      <c r="A28" s="137" t="s">
        <v>33</v>
      </c>
      <c r="B28" s="137"/>
      <c r="C28" s="137"/>
      <c r="D28" s="137"/>
      <c r="E28" s="137"/>
      <c r="F28" s="137"/>
      <c r="G28" s="10"/>
      <c r="H28" s="271" t="s">
        <v>44</v>
      </c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2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44"/>
      <c r="DC28" s="44"/>
      <c r="DD28" s="44"/>
      <c r="DE28" s="44"/>
      <c r="DF28" s="44"/>
      <c r="DG28" s="44"/>
    </row>
    <row r="29" spans="1:111" s="1" customFormat="1" ht="26.25" customHeight="1">
      <c r="A29" s="137" t="s">
        <v>34</v>
      </c>
      <c r="B29" s="137"/>
      <c r="C29" s="137"/>
      <c r="D29" s="137"/>
      <c r="E29" s="137"/>
      <c r="F29" s="137"/>
      <c r="G29" s="10"/>
      <c r="H29" s="271" t="s">
        <v>45</v>
      </c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2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44"/>
      <c r="DC29" s="44"/>
      <c r="DD29" s="44"/>
      <c r="DE29" s="44"/>
      <c r="DF29" s="44"/>
      <c r="DG29" s="44"/>
    </row>
    <row r="30" spans="1:111" s="1" customFormat="1" ht="26.25" customHeight="1">
      <c r="A30" s="137" t="s">
        <v>35</v>
      </c>
      <c r="B30" s="137"/>
      <c r="C30" s="137"/>
      <c r="D30" s="137"/>
      <c r="E30" s="137"/>
      <c r="F30" s="137"/>
      <c r="G30" s="10"/>
      <c r="H30" s="157" t="s">
        <v>46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8"/>
      <c r="BW30" s="101" t="s">
        <v>12</v>
      </c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44"/>
      <c r="DC30" s="44"/>
      <c r="DD30" s="44"/>
      <c r="DE30" s="44"/>
      <c r="DF30" s="44"/>
      <c r="DG30" s="44"/>
    </row>
    <row r="31" spans="1:111" s="1" customFormat="1" ht="12.75">
      <c r="A31" s="274" t="s">
        <v>36</v>
      </c>
      <c r="B31" s="275"/>
      <c r="C31" s="275"/>
      <c r="D31" s="275"/>
      <c r="E31" s="275"/>
      <c r="F31" s="276"/>
      <c r="G31" s="12"/>
      <c r="H31" s="280" t="s">
        <v>2</v>
      </c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1"/>
      <c r="BW31" s="388">
        <v>15868686.08</v>
      </c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90"/>
      <c r="CM31" s="388">
        <v>460191.9</v>
      </c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90"/>
      <c r="DB31" s="44"/>
      <c r="DC31" s="44"/>
      <c r="DD31" s="44"/>
      <c r="DE31" s="44"/>
      <c r="DF31" s="44"/>
      <c r="DG31" s="44"/>
    </row>
    <row r="32" spans="1:111" s="1" customFormat="1" ht="25.5" customHeight="1">
      <c r="A32" s="277"/>
      <c r="B32" s="278"/>
      <c r="C32" s="278"/>
      <c r="D32" s="278"/>
      <c r="E32" s="278"/>
      <c r="F32" s="279"/>
      <c r="G32" s="11"/>
      <c r="H32" s="282" t="s">
        <v>47</v>
      </c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3"/>
      <c r="BW32" s="391"/>
      <c r="BX32" s="392"/>
      <c r="BY32" s="392"/>
      <c r="BZ32" s="392"/>
      <c r="CA32" s="392"/>
      <c r="CB32" s="392"/>
      <c r="CC32" s="392"/>
      <c r="CD32" s="392"/>
      <c r="CE32" s="392"/>
      <c r="CF32" s="392"/>
      <c r="CG32" s="392"/>
      <c r="CH32" s="392"/>
      <c r="CI32" s="392"/>
      <c r="CJ32" s="392"/>
      <c r="CK32" s="392"/>
      <c r="CL32" s="393"/>
      <c r="CM32" s="391"/>
      <c r="CN32" s="392"/>
      <c r="CO32" s="392"/>
      <c r="CP32" s="392"/>
      <c r="CQ32" s="392"/>
      <c r="CR32" s="392"/>
      <c r="CS32" s="392"/>
      <c r="CT32" s="392"/>
      <c r="CU32" s="392"/>
      <c r="CV32" s="392"/>
      <c r="CW32" s="392"/>
      <c r="CX32" s="392"/>
      <c r="CY32" s="392"/>
      <c r="CZ32" s="392"/>
      <c r="DA32" s="393"/>
      <c r="DB32" s="44"/>
      <c r="DC32" s="44"/>
      <c r="DD32" s="44"/>
      <c r="DE32" s="44"/>
      <c r="DF32" s="44"/>
      <c r="DG32" s="44"/>
    </row>
    <row r="33" spans="1:111" s="1" customFormat="1" ht="26.25" customHeight="1">
      <c r="A33" s="137" t="s">
        <v>37</v>
      </c>
      <c r="B33" s="137"/>
      <c r="C33" s="137"/>
      <c r="D33" s="137"/>
      <c r="E33" s="137"/>
      <c r="F33" s="137"/>
      <c r="G33" s="10"/>
      <c r="H33" s="271" t="s">
        <v>48</v>
      </c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2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44"/>
      <c r="DC33" s="44"/>
      <c r="DD33" s="44"/>
      <c r="DE33" s="44"/>
      <c r="DF33" s="44"/>
      <c r="DG33" s="44"/>
    </row>
    <row r="34" spans="1:111" s="1" customFormat="1" ht="27" customHeight="1">
      <c r="A34" s="137" t="s">
        <v>38</v>
      </c>
      <c r="B34" s="137"/>
      <c r="C34" s="137"/>
      <c r="D34" s="137"/>
      <c r="E34" s="137"/>
      <c r="F34" s="137"/>
      <c r="G34" s="10"/>
      <c r="H34" s="271" t="s">
        <v>49</v>
      </c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2"/>
      <c r="BW34" s="101">
        <v>15868686.08</v>
      </c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>
        <v>31737.37</v>
      </c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44"/>
      <c r="DC34" s="44"/>
      <c r="DD34" s="44"/>
      <c r="DE34" s="44"/>
      <c r="DF34" s="44"/>
      <c r="DG34" s="44"/>
    </row>
    <row r="35" spans="1:111" s="1" customFormat="1" ht="27" customHeight="1">
      <c r="A35" s="137" t="s">
        <v>39</v>
      </c>
      <c r="B35" s="137"/>
      <c r="C35" s="137"/>
      <c r="D35" s="137"/>
      <c r="E35" s="137"/>
      <c r="F35" s="137"/>
      <c r="G35" s="10"/>
      <c r="H35" s="271" t="s">
        <v>50</v>
      </c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2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44"/>
      <c r="DC35" s="44"/>
      <c r="DD35" s="44"/>
      <c r="DE35" s="44"/>
      <c r="DF35" s="44"/>
      <c r="DG35" s="44"/>
    </row>
    <row r="36" spans="1:111" s="1" customFormat="1" ht="27" customHeight="1">
      <c r="A36" s="137" t="s">
        <v>40</v>
      </c>
      <c r="B36" s="137"/>
      <c r="C36" s="137"/>
      <c r="D36" s="137"/>
      <c r="E36" s="137"/>
      <c r="F36" s="137"/>
      <c r="G36" s="10"/>
      <c r="H36" s="271" t="s">
        <v>50</v>
      </c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2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44"/>
      <c r="DC36" s="44"/>
      <c r="DD36" s="44"/>
      <c r="DE36" s="44"/>
      <c r="DF36" s="44"/>
      <c r="DG36" s="44"/>
    </row>
    <row r="37" spans="1:107" s="1" customFormat="1" ht="26.25" customHeight="1" thickBot="1">
      <c r="A37" s="172" t="s">
        <v>41</v>
      </c>
      <c r="B37" s="172"/>
      <c r="C37" s="172"/>
      <c r="D37" s="172"/>
      <c r="E37" s="172"/>
      <c r="F37" s="172"/>
      <c r="G37" s="12"/>
      <c r="H37" s="284" t="s">
        <v>51</v>
      </c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5"/>
      <c r="BW37" s="123">
        <v>15868686.08</v>
      </c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>
        <v>809302.99</v>
      </c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44"/>
      <c r="DC37" s="44"/>
    </row>
    <row r="38" spans="1:162" s="1" customFormat="1" ht="13.5" customHeight="1" thickBot="1">
      <c r="A38" s="238"/>
      <c r="B38" s="239"/>
      <c r="C38" s="239"/>
      <c r="D38" s="239"/>
      <c r="E38" s="239"/>
      <c r="F38" s="239"/>
      <c r="G38" s="286" t="s">
        <v>132</v>
      </c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8"/>
      <c r="BW38" s="195" t="s">
        <v>12</v>
      </c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28">
        <f>CM26+CM31+CM34+CM37</f>
        <v>4792343.2</v>
      </c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9"/>
      <c r="DC38" s="72"/>
      <c r="DO38" s="44"/>
      <c r="DP38" s="44"/>
      <c r="DQ38" s="44"/>
      <c r="DR38" s="44"/>
      <c r="EG38" s="188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</row>
    <row r="39" ht="3" customHeight="1">
      <c r="DC39" s="73"/>
    </row>
    <row r="40" spans="1:107" s="8" customFormat="1" ht="48" customHeight="1">
      <c r="A40" s="273" t="s">
        <v>263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273"/>
      <c r="BZ40" s="273"/>
      <c r="CA40" s="273"/>
      <c r="CB40" s="273"/>
      <c r="CC40" s="273"/>
      <c r="CD40" s="273"/>
      <c r="CE40" s="273"/>
      <c r="CF40" s="273"/>
      <c r="CG40" s="273"/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CW40" s="273"/>
      <c r="CX40" s="273"/>
      <c r="CY40" s="273"/>
      <c r="CZ40" s="273"/>
      <c r="DA40" s="273"/>
      <c r="DC40" s="74"/>
    </row>
    <row r="42" spans="1:105" s="6" customFormat="1" ht="14.25">
      <c r="A42" s="114" t="s">
        <v>52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</row>
    <row r="43" ht="6" customHeight="1"/>
    <row r="44" spans="1:105" s="6" customFormat="1" ht="14.25">
      <c r="A44" s="6" t="s">
        <v>15</v>
      </c>
      <c r="X44" s="265" t="s">
        <v>131</v>
      </c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</row>
    <row r="45" spans="24:105" s="6" customFormat="1" ht="6" customHeight="1"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</row>
    <row r="46" spans="1:105" s="6" customFormat="1" ht="14.25">
      <c r="A46" s="118" t="s">
        <v>14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9" t="s">
        <v>101</v>
      </c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</row>
    <row r="47" ht="10.5" customHeight="1"/>
    <row r="48" spans="1:105" s="3" customFormat="1" ht="40.5" customHeight="1">
      <c r="A48" s="184" t="s">
        <v>0</v>
      </c>
      <c r="B48" s="185"/>
      <c r="C48" s="185"/>
      <c r="D48" s="185"/>
      <c r="E48" s="185"/>
      <c r="F48" s="185"/>
      <c r="G48" s="186"/>
      <c r="H48" s="184" t="s">
        <v>55</v>
      </c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6"/>
      <c r="BD48" s="184" t="s">
        <v>56</v>
      </c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6"/>
      <c r="BT48" s="184" t="s">
        <v>57</v>
      </c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6"/>
      <c r="CJ48" s="184" t="s">
        <v>54</v>
      </c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6"/>
    </row>
    <row r="49" spans="1:105" s="4" customFormat="1" ht="12.75">
      <c r="A49" s="115">
        <v>1</v>
      </c>
      <c r="B49" s="115"/>
      <c r="C49" s="115"/>
      <c r="D49" s="115"/>
      <c r="E49" s="115"/>
      <c r="F49" s="115"/>
      <c r="G49" s="115"/>
      <c r="H49" s="115">
        <v>2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>
        <v>3</v>
      </c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>
        <v>4</v>
      </c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>
        <v>5</v>
      </c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</row>
    <row r="50" spans="1:105" s="5" customFormat="1" ht="27.75" customHeight="1">
      <c r="A50" s="137" t="s">
        <v>31</v>
      </c>
      <c r="B50" s="137"/>
      <c r="C50" s="137"/>
      <c r="D50" s="137"/>
      <c r="E50" s="137"/>
      <c r="F50" s="137"/>
      <c r="G50" s="137"/>
      <c r="H50" s="163" t="s">
        <v>240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01">
        <v>0</v>
      </c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</row>
    <row r="51" spans="1:105" s="5" customFormat="1" ht="16.5" customHeight="1" hidden="1">
      <c r="A51" s="137" t="s">
        <v>35</v>
      </c>
      <c r="B51" s="137"/>
      <c r="C51" s="137"/>
      <c r="D51" s="137"/>
      <c r="E51" s="137"/>
      <c r="F51" s="137"/>
      <c r="G51" s="137"/>
      <c r="H51" s="163" t="s">
        <v>242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59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</row>
    <row r="52" spans="1:105" s="5" customFormat="1" ht="15" customHeight="1">
      <c r="A52" s="137"/>
      <c r="B52" s="137"/>
      <c r="C52" s="137"/>
      <c r="D52" s="137"/>
      <c r="E52" s="137"/>
      <c r="F52" s="137"/>
      <c r="G52" s="137"/>
      <c r="H52" s="269" t="s">
        <v>220</v>
      </c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70"/>
      <c r="BD52" s="164" t="s">
        <v>12</v>
      </c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 t="s">
        <v>12</v>
      </c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263">
        <f>CJ50+CJ51</f>
        <v>0</v>
      </c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</row>
    <row r="53" spans="1:107" s="5" customFormat="1" ht="15" customHeight="1">
      <c r="A53" s="28"/>
      <c r="B53" s="28"/>
      <c r="C53" s="28"/>
      <c r="D53" s="28"/>
      <c r="E53" s="28"/>
      <c r="F53" s="28"/>
      <c r="G53" s="28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52"/>
      <c r="CE53" s="52"/>
      <c r="CF53" s="52"/>
      <c r="CG53" s="52"/>
      <c r="CH53" s="52"/>
      <c r="CI53" s="5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1"/>
      <c r="DC53" s="31"/>
    </row>
    <row r="54" spans="1:107" s="5" customFormat="1" ht="15" customHeight="1" hidden="1">
      <c r="A54" s="6" t="s">
        <v>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16" t="s">
        <v>241</v>
      </c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31"/>
      <c r="DC54" s="31"/>
    </row>
    <row r="55" spans="1:107" s="5" customFormat="1" ht="5.25" customHeight="1" hidden="1">
      <c r="A55" s="28"/>
      <c r="B55" s="28"/>
      <c r="C55" s="28"/>
      <c r="D55" s="28"/>
      <c r="E55" s="28"/>
      <c r="F55" s="28"/>
      <c r="G55" s="28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52"/>
      <c r="CE55" s="52"/>
      <c r="CF55" s="52"/>
      <c r="CG55" s="52"/>
      <c r="CH55" s="52"/>
      <c r="CI55" s="5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1"/>
      <c r="DC55" s="31"/>
    </row>
    <row r="56" spans="1:107" s="5" customFormat="1" ht="15" customHeight="1" hidden="1">
      <c r="A56" s="28"/>
      <c r="B56" s="118" t="s">
        <v>14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9" t="s">
        <v>101</v>
      </c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31"/>
    </row>
    <row r="57" spans="1:107" s="5" customFormat="1" ht="15" customHeight="1" hidden="1">
      <c r="A57" s="28"/>
      <c r="B57" s="28"/>
      <c r="C57" s="28"/>
      <c r="D57" s="28"/>
      <c r="E57" s="28"/>
      <c r="F57" s="28"/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52"/>
      <c r="CE57" s="52"/>
      <c r="CF57" s="52"/>
      <c r="CG57" s="52"/>
      <c r="CH57" s="52"/>
      <c r="CI57" s="5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1"/>
      <c r="DC57" s="31"/>
    </row>
    <row r="58" spans="1:107" s="5" customFormat="1" ht="24.75" customHeight="1" hidden="1">
      <c r="A58" s="184" t="s">
        <v>0</v>
      </c>
      <c r="B58" s="185"/>
      <c r="C58" s="185"/>
      <c r="D58" s="185"/>
      <c r="E58" s="185"/>
      <c r="F58" s="185"/>
      <c r="G58" s="186"/>
      <c r="H58" s="184" t="s">
        <v>55</v>
      </c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6"/>
      <c r="BD58" s="184" t="s">
        <v>56</v>
      </c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6"/>
      <c r="BT58" s="184" t="s">
        <v>57</v>
      </c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6"/>
      <c r="CJ58" s="184" t="s">
        <v>54</v>
      </c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6"/>
      <c r="DB58" s="31"/>
      <c r="DC58" s="31"/>
    </row>
    <row r="59" spans="1:107" s="5" customFormat="1" ht="15" customHeight="1" hidden="1">
      <c r="A59" s="115">
        <v>1</v>
      </c>
      <c r="B59" s="115"/>
      <c r="C59" s="115"/>
      <c r="D59" s="115"/>
      <c r="E59" s="115"/>
      <c r="F59" s="115"/>
      <c r="G59" s="115"/>
      <c r="H59" s="115">
        <v>2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>
        <v>3</v>
      </c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>
        <v>4</v>
      </c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>
        <v>5</v>
      </c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31"/>
      <c r="DC59" s="31"/>
    </row>
    <row r="60" spans="1:107" s="5" customFormat="1" ht="26.25" customHeight="1" hidden="1">
      <c r="A60" s="137" t="s">
        <v>31</v>
      </c>
      <c r="B60" s="137"/>
      <c r="C60" s="137"/>
      <c r="D60" s="137"/>
      <c r="E60" s="137"/>
      <c r="F60" s="137"/>
      <c r="G60" s="137"/>
      <c r="H60" s="163" t="s">
        <v>251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31"/>
      <c r="DC60" s="31"/>
    </row>
    <row r="61" spans="1:107" s="5" customFormat="1" ht="27" customHeight="1" hidden="1">
      <c r="A61" s="137" t="s">
        <v>35</v>
      </c>
      <c r="B61" s="137"/>
      <c r="C61" s="137"/>
      <c r="D61" s="137"/>
      <c r="E61" s="137"/>
      <c r="F61" s="137"/>
      <c r="G61" s="137"/>
      <c r="H61" s="163" t="s">
        <v>256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31"/>
      <c r="DC61" s="31"/>
    </row>
    <row r="62" spans="1:107" s="5" customFormat="1" ht="15" customHeight="1" hidden="1">
      <c r="A62" s="137"/>
      <c r="B62" s="137"/>
      <c r="C62" s="137"/>
      <c r="D62" s="137"/>
      <c r="E62" s="137"/>
      <c r="F62" s="137"/>
      <c r="G62" s="137"/>
      <c r="H62" s="269" t="s">
        <v>220</v>
      </c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70"/>
      <c r="BD62" s="164" t="s">
        <v>12</v>
      </c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 t="s">
        <v>12</v>
      </c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263">
        <f>CJ61+CJ60</f>
        <v>0</v>
      </c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31"/>
      <c r="DC62" s="31"/>
    </row>
    <row r="63" spans="1:113" s="5" customFormat="1" ht="15" customHeight="1" hidden="1">
      <c r="A63" s="28"/>
      <c r="B63" s="28"/>
      <c r="C63" s="28"/>
      <c r="D63" s="28"/>
      <c r="E63" s="28"/>
      <c r="F63" s="28"/>
      <c r="G63" s="28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52"/>
      <c r="CF63" s="52"/>
      <c r="CG63" s="52"/>
      <c r="CH63" s="52"/>
      <c r="CI63" s="5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1"/>
      <c r="DC63" s="31"/>
      <c r="DD63" s="31"/>
      <c r="DE63" s="31"/>
      <c r="DF63" s="31"/>
      <c r="DG63" s="31"/>
      <c r="DH63" s="31"/>
      <c r="DI63" s="31"/>
    </row>
    <row r="64" spans="1:113" s="5" customFormat="1" ht="15" customHeight="1" hidden="1">
      <c r="A64" s="118" t="s">
        <v>15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116" t="s">
        <v>243</v>
      </c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32"/>
      <c r="DA64" s="32"/>
      <c r="DB64" s="31"/>
      <c r="DC64" s="31"/>
      <c r="DD64" s="31"/>
      <c r="DE64" s="31"/>
      <c r="DF64" s="31"/>
      <c r="DG64" s="31"/>
      <c r="DH64" s="31"/>
      <c r="DI64" s="31"/>
    </row>
    <row r="65" spans="1:113" s="5" customFormat="1" ht="7.5" customHeight="1" hidden="1">
      <c r="A65" s="28"/>
      <c r="B65" s="28"/>
      <c r="C65" s="28"/>
      <c r="D65" s="28"/>
      <c r="E65" s="28"/>
      <c r="F65" s="28"/>
      <c r="G65" s="28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52"/>
      <c r="CF65" s="52"/>
      <c r="CG65" s="52"/>
      <c r="CH65" s="52"/>
      <c r="CI65" s="5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1"/>
      <c r="DC65" s="31"/>
      <c r="DD65" s="31"/>
      <c r="DE65" s="31"/>
      <c r="DF65" s="31"/>
      <c r="DG65" s="31"/>
      <c r="DH65" s="31"/>
      <c r="DI65" s="31"/>
    </row>
    <row r="66" spans="1:113" s="5" customFormat="1" ht="15" customHeight="1" hidden="1">
      <c r="A66" s="28"/>
      <c r="B66" s="118" t="s">
        <v>14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9" t="s">
        <v>101</v>
      </c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31"/>
      <c r="DD66" s="31"/>
      <c r="DE66" s="31"/>
      <c r="DF66" s="31"/>
      <c r="DG66" s="31"/>
      <c r="DH66" s="31"/>
      <c r="DI66" s="31"/>
    </row>
    <row r="67" spans="1:113" s="5" customFormat="1" ht="15" customHeight="1" hidden="1">
      <c r="A67" s="28"/>
      <c r="B67" s="28"/>
      <c r="C67" s="28"/>
      <c r="D67" s="28"/>
      <c r="E67" s="28"/>
      <c r="F67" s="28"/>
      <c r="G67" s="28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52"/>
      <c r="CF67" s="52"/>
      <c r="CG67" s="52"/>
      <c r="CH67" s="52"/>
      <c r="CI67" s="5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1"/>
      <c r="DC67" s="31"/>
      <c r="DD67" s="31"/>
      <c r="DE67" s="31"/>
      <c r="DF67" s="31"/>
      <c r="DG67" s="31"/>
      <c r="DH67" s="31"/>
      <c r="DI67" s="31"/>
    </row>
    <row r="68" spans="1:113" s="5" customFormat="1" ht="39" customHeight="1" hidden="1">
      <c r="A68" s="184" t="s">
        <v>0</v>
      </c>
      <c r="B68" s="185"/>
      <c r="C68" s="185"/>
      <c r="D68" s="185"/>
      <c r="E68" s="185"/>
      <c r="F68" s="185"/>
      <c r="G68" s="186"/>
      <c r="H68" s="184" t="s">
        <v>55</v>
      </c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6"/>
      <c r="BD68" s="184" t="s">
        <v>56</v>
      </c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6"/>
      <c r="BT68" s="184" t="s">
        <v>57</v>
      </c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6"/>
      <c r="CJ68" s="184" t="s">
        <v>54</v>
      </c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5"/>
      <c r="CV68" s="185"/>
      <c r="CW68" s="185"/>
      <c r="CX68" s="185"/>
      <c r="CY68" s="185"/>
      <c r="CZ68" s="185"/>
      <c r="DA68" s="186"/>
      <c r="DB68" s="31"/>
      <c r="DC68" s="31"/>
      <c r="DD68" s="31"/>
      <c r="DE68" s="31"/>
      <c r="DF68" s="31"/>
      <c r="DG68" s="31"/>
      <c r="DH68" s="31"/>
      <c r="DI68" s="31"/>
    </row>
    <row r="69" spans="1:113" s="5" customFormat="1" ht="12.75" customHeight="1" hidden="1">
      <c r="A69" s="115">
        <v>1</v>
      </c>
      <c r="B69" s="115"/>
      <c r="C69" s="115"/>
      <c r="D69" s="115"/>
      <c r="E69" s="115"/>
      <c r="F69" s="115"/>
      <c r="G69" s="115"/>
      <c r="H69" s="115">
        <v>2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>
        <v>3</v>
      </c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>
        <v>4</v>
      </c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>
        <v>5</v>
      </c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31"/>
      <c r="DC69" s="31"/>
      <c r="DD69" s="31"/>
      <c r="DE69" s="31"/>
      <c r="DF69" s="31"/>
      <c r="DG69" s="31"/>
      <c r="DH69" s="31"/>
      <c r="DI69" s="31"/>
    </row>
    <row r="70" spans="1:113" s="5" customFormat="1" ht="27" customHeight="1" hidden="1">
      <c r="A70" s="137" t="s">
        <v>31</v>
      </c>
      <c r="B70" s="137"/>
      <c r="C70" s="137"/>
      <c r="D70" s="137"/>
      <c r="E70" s="137"/>
      <c r="F70" s="137"/>
      <c r="G70" s="137"/>
      <c r="H70" s="163" t="s">
        <v>245</v>
      </c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31"/>
      <c r="DC70" s="31"/>
      <c r="DD70" s="31"/>
      <c r="DE70" s="31"/>
      <c r="DF70" s="31"/>
      <c r="DG70" s="31"/>
      <c r="DH70" s="31"/>
      <c r="DI70" s="31"/>
    </row>
    <row r="71" spans="1:113" s="5" customFormat="1" ht="24.75" customHeight="1" hidden="1">
      <c r="A71" s="137" t="s">
        <v>35</v>
      </c>
      <c r="B71" s="137"/>
      <c r="C71" s="137"/>
      <c r="D71" s="137"/>
      <c r="E71" s="137"/>
      <c r="F71" s="137"/>
      <c r="G71" s="137"/>
      <c r="H71" s="163" t="s">
        <v>255</v>
      </c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31"/>
      <c r="DC71" s="31"/>
      <c r="DD71" s="31"/>
      <c r="DE71" s="31"/>
      <c r="DF71" s="31"/>
      <c r="DG71" s="31"/>
      <c r="DH71" s="31"/>
      <c r="DI71" s="31"/>
    </row>
    <row r="72" spans="1:113" s="5" customFormat="1" ht="15" customHeight="1" hidden="1">
      <c r="A72" s="137" t="s">
        <v>35</v>
      </c>
      <c r="B72" s="137"/>
      <c r="C72" s="137"/>
      <c r="D72" s="137"/>
      <c r="E72" s="137"/>
      <c r="F72" s="137"/>
      <c r="G72" s="137"/>
      <c r="H72" s="163" t="s">
        <v>246</v>
      </c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31"/>
      <c r="DC72" s="31"/>
      <c r="DD72" s="31"/>
      <c r="DE72" s="31"/>
      <c r="DF72" s="31"/>
      <c r="DG72" s="31"/>
      <c r="DH72" s="31"/>
      <c r="DI72" s="31"/>
    </row>
    <row r="73" spans="1:113" s="5" customFormat="1" ht="15" customHeight="1" hidden="1">
      <c r="A73" s="137"/>
      <c r="B73" s="137"/>
      <c r="C73" s="137"/>
      <c r="D73" s="137"/>
      <c r="E73" s="137"/>
      <c r="F73" s="137"/>
      <c r="G73" s="137"/>
      <c r="H73" s="269" t="s">
        <v>244</v>
      </c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70"/>
      <c r="BD73" s="164" t="s">
        <v>12</v>
      </c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 t="s">
        <v>12</v>
      </c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263">
        <f>CJ72+CJ71+CJ70</f>
        <v>0</v>
      </c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31"/>
      <c r="DC73" s="31"/>
      <c r="DD73" s="31"/>
      <c r="DE73" s="31"/>
      <c r="DF73" s="31"/>
      <c r="DG73" s="31"/>
      <c r="DH73" s="31"/>
      <c r="DI73" s="31"/>
    </row>
    <row r="74" spans="1:113" s="5" customFormat="1" ht="15" customHeight="1" hidden="1">
      <c r="A74" s="28"/>
      <c r="B74" s="28"/>
      <c r="C74" s="28"/>
      <c r="D74" s="28"/>
      <c r="E74" s="28"/>
      <c r="F74" s="28"/>
      <c r="G74" s="28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5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1"/>
      <c r="DC74" s="31"/>
      <c r="DD74" s="31"/>
      <c r="DE74" s="31"/>
      <c r="DF74" s="31"/>
      <c r="DG74" s="31"/>
      <c r="DH74" s="31"/>
      <c r="DI74" s="31"/>
    </row>
    <row r="75" spans="106:113" s="5" customFormat="1" ht="39.75" customHeight="1" hidden="1">
      <c r="DB75" s="31"/>
      <c r="DC75" s="31"/>
      <c r="DD75" s="31"/>
      <c r="DE75" s="31"/>
      <c r="DF75" s="31"/>
      <c r="DG75" s="31"/>
      <c r="DH75" s="31"/>
      <c r="DI75" s="31"/>
    </row>
    <row r="76" spans="106:113" s="5" customFormat="1" ht="13.5" customHeight="1" hidden="1">
      <c r="DB76" s="31"/>
      <c r="DC76" s="31"/>
      <c r="DD76" s="31"/>
      <c r="DE76" s="31"/>
      <c r="DF76" s="31"/>
      <c r="DG76" s="31"/>
      <c r="DH76" s="31"/>
      <c r="DI76" s="31"/>
    </row>
    <row r="77" spans="106:113" s="5" customFormat="1" ht="26.25" customHeight="1" hidden="1">
      <c r="DB77" s="31"/>
      <c r="DC77" s="31"/>
      <c r="DD77" s="31"/>
      <c r="DE77" s="31"/>
      <c r="DF77" s="31"/>
      <c r="DG77" s="31"/>
      <c r="DH77" s="31"/>
      <c r="DI77" s="31"/>
    </row>
    <row r="78" spans="106:113" s="5" customFormat="1" ht="15" customHeight="1" hidden="1">
      <c r="DB78" s="31"/>
      <c r="DC78" s="31"/>
      <c r="DD78" s="31"/>
      <c r="DE78" s="31"/>
      <c r="DF78" s="31"/>
      <c r="DG78" s="31"/>
      <c r="DH78" s="31"/>
      <c r="DI78" s="31"/>
    </row>
    <row r="79" spans="106:113" s="5" customFormat="1" ht="15" customHeight="1" hidden="1">
      <c r="DB79" s="31"/>
      <c r="DC79" s="31"/>
      <c r="DD79" s="31"/>
      <c r="DE79" s="31"/>
      <c r="DF79" s="31"/>
      <c r="DG79" s="31"/>
      <c r="DH79" s="31"/>
      <c r="DI79" s="31"/>
    </row>
    <row r="80" spans="106:113" s="5" customFormat="1" ht="15" customHeight="1" hidden="1">
      <c r="DB80" s="31"/>
      <c r="DC80" s="31"/>
      <c r="DD80" s="31"/>
      <c r="DE80" s="31"/>
      <c r="DF80" s="31"/>
      <c r="DG80" s="31"/>
      <c r="DH80" s="31"/>
      <c r="DI80" s="31"/>
    </row>
    <row r="81" spans="1:113" s="5" customFormat="1" ht="15" customHeight="1" hidden="1">
      <c r="A81" s="28"/>
      <c r="B81" s="28"/>
      <c r="C81" s="28"/>
      <c r="D81" s="28"/>
      <c r="E81" s="28"/>
      <c r="F81" s="28"/>
      <c r="G81" s="28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5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1"/>
      <c r="DC81" s="31"/>
      <c r="DD81" s="31"/>
      <c r="DE81" s="31"/>
      <c r="DF81" s="31"/>
      <c r="DG81" s="31"/>
      <c r="DH81" s="31"/>
      <c r="DI81" s="31"/>
    </row>
    <row r="82" spans="1:113" s="5" customFormat="1" ht="15" customHeight="1" hidden="1">
      <c r="A82" s="28"/>
      <c r="B82" s="28"/>
      <c r="C82" s="28"/>
      <c r="D82" s="28"/>
      <c r="E82" s="28"/>
      <c r="F82" s="28"/>
      <c r="G82" s="28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5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1"/>
      <c r="DC82" s="31"/>
      <c r="DD82" s="31"/>
      <c r="DE82" s="31"/>
      <c r="DF82" s="31"/>
      <c r="DG82" s="31"/>
      <c r="DH82" s="31"/>
      <c r="DI82" s="31"/>
    </row>
    <row r="83" spans="1:113" s="5" customFormat="1" ht="12.75" hidden="1">
      <c r="A83" s="28"/>
      <c r="B83" s="28"/>
      <c r="C83" s="28"/>
      <c r="D83" s="28"/>
      <c r="E83" s="28"/>
      <c r="F83" s="28"/>
      <c r="G83" s="28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52"/>
      <c r="CF83" s="52"/>
      <c r="CG83" s="52"/>
      <c r="CH83" s="52"/>
      <c r="CI83" s="5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1"/>
      <c r="DC83" s="31"/>
      <c r="DD83" s="31"/>
      <c r="DE83" s="31"/>
      <c r="DF83" s="31"/>
      <c r="DG83" s="31"/>
      <c r="DH83" s="31"/>
      <c r="DI83" s="31"/>
    </row>
    <row r="84" spans="1:113" s="5" customFormat="1" ht="15" customHeight="1" hidden="1">
      <c r="A84" s="28"/>
      <c r="B84" s="28"/>
      <c r="C84" s="28"/>
      <c r="D84" s="28"/>
      <c r="E84" s="28"/>
      <c r="F84" s="28"/>
      <c r="G84" s="28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52"/>
      <c r="CF84" s="52"/>
      <c r="CG84" s="52"/>
      <c r="CH84" s="52"/>
      <c r="CI84" s="5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1"/>
      <c r="DC84" s="31"/>
      <c r="DD84" s="31"/>
      <c r="DE84" s="31"/>
      <c r="DF84" s="31"/>
      <c r="DG84" s="31"/>
      <c r="DH84" s="31"/>
      <c r="DI84" s="31"/>
    </row>
    <row r="85" spans="83:113" s="1" customFormat="1" ht="12" customHeight="1" hidden="1"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</row>
    <row r="86" spans="1:105" s="6" customFormat="1" ht="14.25" hidden="1">
      <c r="A86" s="114" t="s">
        <v>58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</row>
    <row r="87" ht="12" customHeight="1" hidden="1"/>
    <row r="88" spans="1:105" s="6" customFormat="1" ht="14.25" hidden="1">
      <c r="A88" s="6" t="s">
        <v>15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</row>
    <row r="89" spans="24:105" s="6" customFormat="1" ht="6" customHeight="1" hidden="1"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</row>
    <row r="90" spans="1:105" s="6" customFormat="1" ht="14.25" hidden="1">
      <c r="A90" s="118" t="s">
        <v>14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9" t="s">
        <v>101</v>
      </c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</row>
    <row r="91" ht="10.5" customHeight="1" hidden="1"/>
    <row r="92" spans="1:105" s="3" customFormat="1" ht="55.5" customHeight="1" hidden="1">
      <c r="A92" s="184" t="s">
        <v>0</v>
      </c>
      <c r="B92" s="185"/>
      <c r="C92" s="185"/>
      <c r="D92" s="185"/>
      <c r="E92" s="185"/>
      <c r="F92" s="185"/>
      <c r="G92" s="186"/>
      <c r="H92" s="184" t="s">
        <v>19</v>
      </c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6"/>
      <c r="BD92" s="184" t="s">
        <v>59</v>
      </c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6"/>
      <c r="BT92" s="184" t="s">
        <v>60</v>
      </c>
      <c r="BU92" s="185"/>
      <c r="BV92" s="185"/>
      <c r="BW92" s="185"/>
      <c r="BX92" s="185"/>
      <c r="BY92" s="185"/>
      <c r="BZ92" s="185"/>
      <c r="CA92" s="185"/>
      <c r="CB92" s="185"/>
      <c r="CC92" s="185"/>
      <c r="CD92" s="186"/>
      <c r="CE92" s="184" t="s">
        <v>91</v>
      </c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6"/>
    </row>
    <row r="93" spans="1:105" s="4" customFormat="1" ht="12.75" hidden="1">
      <c r="A93" s="115">
        <v>1</v>
      </c>
      <c r="B93" s="115"/>
      <c r="C93" s="115"/>
      <c r="D93" s="115"/>
      <c r="E93" s="115"/>
      <c r="F93" s="115"/>
      <c r="G93" s="115"/>
      <c r="H93" s="115">
        <v>2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>
        <v>3</v>
      </c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>
        <v>4</v>
      </c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>
        <v>5</v>
      </c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</row>
    <row r="94" spans="1:105" s="5" customFormat="1" ht="15" customHeight="1" hidden="1">
      <c r="A94" s="137"/>
      <c r="B94" s="137"/>
      <c r="C94" s="137"/>
      <c r="D94" s="137"/>
      <c r="E94" s="137"/>
      <c r="F94" s="137"/>
      <c r="G94" s="137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</row>
    <row r="95" spans="1:105" s="5" customFormat="1" ht="15" customHeight="1" hidden="1">
      <c r="A95" s="137"/>
      <c r="B95" s="137"/>
      <c r="C95" s="137"/>
      <c r="D95" s="137"/>
      <c r="E95" s="137"/>
      <c r="F95" s="137"/>
      <c r="G95" s="137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</row>
    <row r="96" spans="1:105" s="14" customFormat="1" ht="15" customHeight="1" hidden="1">
      <c r="A96" s="268"/>
      <c r="B96" s="268"/>
      <c r="C96" s="268"/>
      <c r="D96" s="268"/>
      <c r="E96" s="268"/>
      <c r="F96" s="268"/>
      <c r="G96" s="268"/>
      <c r="H96" s="266" t="s">
        <v>11</v>
      </c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7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 t="s">
        <v>12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</row>
    <row r="97" ht="12" customHeight="1" hidden="1"/>
    <row r="98" spans="1:105" s="6" customFormat="1" ht="14.25" hidden="1">
      <c r="A98" s="114" t="s">
        <v>61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</row>
    <row r="99" ht="6" customHeight="1" hidden="1"/>
    <row r="100" spans="1:105" s="6" customFormat="1" ht="14.25" hidden="1">
      <c r="A100" s="6" t="s">
        <v>15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</row>
    <row r="101" spans="24:105" s="6" customFormat="1" ht="6" customHeight="1" hidden="1"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</row>
    <row r="102" spans="1:105" s="6" customFormat="1" ht="14.25" hidden="1">
      <c r="A102" s="118" t="s">
        <v>14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</row>
    <row r="103" ht="10.5" customHeight="1" hidden="1"/>
    <row r="104" spans="1:105" s="3" customFormat="1" ht="45" customHeight="1" hidden="1">
      <c r="A104" s="184" t="s">
        <v>0</v>
      </c>
      <c r="B104" s="185"/>
      <c r="C104" s="185"/>
      <c r="D104" s="185"/>
      <c r="E104" s="185"/>
      <c r="F104" s="185"/>
      <c r="G104" s="186"/>
      <c r="H104" s="184" t="s">
        <v>55</v>
      </c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6"/>
      <c r="BD104" s="184" t="s">
        <v>56</v>
      </c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6"/>
      <c r="BT104" s="184" t="s">
        <v>57</v>
      </c>
      <c r="BU104" s="185"/>
      <c r="BV104" s="185"/>
      <c r="BW104" s="185"/>
      <c r="BX104" s="185"/>
      <c r="BY104" s="185"/>
      <c r="BZ104" s="185"/>
      <c r="CA104" s="185"/>
      <c r="CB104" s="185"/>
      <c r="CC104" s="185"/>
      <c r="CD104" s="185"/>
      <c r="CE104" s="185"/>
      <c r="CF104" s="185"/>
      <c r="CG104" s="185"/>
      <c r="CH104" s="185"/>
      <c r="CI104" s="186"/>
      <c r="CJ104" s="184" t="s">
        <v>54</v>
      </c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185"/>
      <c r="CZ104" s="185"/>
      <c r="DA104" s="186"/>
    </row>
    <row r="105" spans="1:105" s="4" customFormat="1" ht="12.75" hidden="1">
      <c r="A105" s="115">
        <v>1</v>
      </c>
      <c r="B105" s="115"/>
      <c r="C105" s="115"/>
      <c r="D105" s="115"/>
      <c r="E105" s="115"/>
      <c r="F105" s="115"/>
      <c r="G105" s="115"/>
      <c r="H105" s="115">
        <v>2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>
        <v>3</v>
      </c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>
        <v>4</v>
      </c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>
        <v>5</v>
      </c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</row>
    <row r="106" spans="1:105" s="5" customFormat="1" ht="15" customHeight="1" hidden="1">
      <c r="A106" s="137"/>
      <c r="B106" s="137"/>
      <c r="C106" s="137"/>
      <c r="D106" s="137"/>
      <c r="E106" s="137"/>
      <c r="F106" s="137"/>
      <c r="G106" s="137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</row>
    <row r="107" spans="1:105" s="5" customFormat="1" ht="15" customHeight="1" hidden="1">
      <c r="A107" s="137"/>
      <c r="B107" s="137"/>
      <c r="C107" s="137"/>
      <c r="D107" s="137"/>
      <c r="E107" s="137"/>
      <c r="F107" s="137"/>
      <c r="G107" s="137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  <c r="CH107" s="164"/>
      <c r="CI107" s="164"/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</row>
    <row r="108" spans="1:105" s="5" customFormat="1" ht="15" customHeight="1" hidden="1">
      <c r="A108" s="137"/>
      <c r="B108" s="137"/>
      <c r="C108" s="137"/>
      <c r="D108" s="137"/>
      <c r="E108" s="137"/>
      <c r="F108" s="137"/>
      <c r="G108" s="137"/>
      <c r="H108" s="246" t="s">
        <v>11</v>
      </c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7"/>
      <c r="BD108" s="164" t="s">
        <v>12</v>
      </c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 t="s">
        <v>12</v>
      </c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</row>
    <row r="109" ht="12" customHeight="1" hidden="1"/>
    <row r="110" spans="1:105" s="6" customFormat="1" ht="27" customHeight="1" hidden="1">
      <c r="A110" s="200" t="s">
        <v>62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</row>
    <row r="111" ht="6" customHeight="1" hidden="1"/>
    <row r="112" spans="1:105" s="6" customFormat="1" ht="14.25" hidden="1">
      <c r="A112" s="6" t="s">
        <v>15</v>
      </c>
      <c r="X112" s="116" t="s">
        <v>133</v>
      </c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</row>
    <row r="113" spans="24:105" s="6" customFormat="1" ht="6" customHeight="1" hidden="1"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</row>
    <row r="114" spans="1:105" s="6" customFormat="1" ht="14.25" hidden="1">
      <c r="A114" s="118" t="s">
        <v>14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9" t="s">
        <v>101</v>
      </c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</row>
    <row r="115" ht="10.5" customHeight="1" hidden="1"/>
    <row r="116" spans="1:105" s="3" customFormat="1" ht="41.25" customHeight="1" hidden="1">
      <c r="A116" s="184" t="s">
        <v>0</v>
      </c>
      <c r="B116" s="185"/>
      <c r="C116" s="185"/>
      <c r="D116" s="185"/>
      <c r="E116" s="185"/>
      <c r="F116" s="185"/>
      <c r="G116" s="186"/>
      <c r="H116" s="184" t="s">
        <v>55</v>
      </c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6"/>
      <c r="BD116" s="184" t="s">
        <v>56</v>
      </c>
      <c r="BE116" s="185"/>
      <c r="BF116" s="185"/>
      <c r="BG116" s="185"/>
      <c r="BH116" s="185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6"/>
      <c r="BT116" s="184" t="s">
        <v>57</v>
      </c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6"/>
      <c r="CJ116" s="184" t="s">
        <v>54</v>
      </c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85"/>
      <c r="CU116" s="185"/>
      <c r="CV116" s="185"/>
      <c r="CW116" s="185"/>
      <c r="CX116" s="185"/>
      <c r="CY116" s="185"/>
      <c r="CZ116" s="185"/>
      <c r="DA116" s="186"/>
    </row>
    <row r="117" spans="1:105" s="4" customFormat="1" ht="12.75" hidden="1">
      <c r="A117" s="115">
        <v>1</v>
      </c>
      <c r="B117" s="115"/>
      <c r="C117" s="115"/>
      <c r="D117" s="115"/>
      <c r="E117" s="115"/>
      <c r="F117" s="115"/>
      <c r="G117" s="115"/>
      <c r="H117" s="115">
        <v>2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>
        <v>3</v>
      </c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>
        <v>4</v>
      </c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>
        <v>5</v>
      </c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</row>
    <row r="118" spans="1:105" s="5" customFormat="1" ht="17.25" customHeight="1" hidden="1">
      <c r="A118" s="137"/>
      <c r="B118" s="137"/>
      <c r="C118" s="137"/>
      <c r="D118" s="137"/>
      <c r="E118" s="137"/>
      <c r="F118" s="137"/>
      <c r="G118" s="137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</row>
    <row r="119" spans="1:105" s="5" customFormat="1" ht="15" customHeight="1" hidden="1">
      <c r="A119" s="137"/>
      <c r="B119" s="137"/>
      <c r="C119" s="137"/>
      <c r="D119" s="137"/>
      <c r="E119" s="137"/>
      <c r="F119" s="137"/>
      <c r="G119" s="137"/>
      <c r="H119" s="266" t="s">
        <v>11</v>
      </c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7"/>
      <c r="BD119" s="120" t="s">
        <v>12</v>
      </c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 t="s">
        <v>12</v>
      </c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263">
        <f>CJ118</f>
        <v>0</v>
      </c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4"/>
      <c r="CX119" s="264"/>
      <c r="CY119" s="264"/>
      <c r="CZ119" s="264"/>
      <c r="DA119" s="264"/>
    </row>
    <row r="120" spans="1:105" s="6" customFormat="1" ht="14.25">
      <c r="A120" s="114" t="s">
        <v>63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</row>
    <row r="121" ht="9" customHeight="1"/>
    <row r="122" spans="1:105" s="6" customFormat="1" ht="14.25">
      <c r="A122" s="6" t="s">
        <v>15</v>
      </c>
      <c r="X122" s="265" t="s">
        <v>134</v>
      </c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</row>
    <row r="123" spans="24:105" s="6" customFormat="1" ht="6.75" customHeight="1"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</row>
    <row r="124" spans="1:105" s="6" customFormat="1" ht="14.25">
      <c r="A124" s="118" t="s">
        <v>14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9" t="s">
        <v>101</v>
      </c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/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</row>
    <row r="125" ht="9" customHeight="1"/>
    <row r="126" spans="1:105" s="6" customFormat="1" ht="13.5" customHeight="1">
      <c r="A126" s="114" t="s">
        <v>64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</row>
    <row r="127" ht="10.5" customHeight="1" hidden="1"/>
    <row r="128" spans="1:105" s="3" customFormat="1" ht="39" customHeight="1">
      <c r="A128" s="260" t="s">
        <v>0</v>
      </c>
      <c r="B128" s="261"/>
      <c r="C128" s="261"/>
      <c r="D128" s="261"/>
      <c r="E128" s="261"/>
      <c r="F128" s="261"/>
      <c r="G128" s="262"/>
      <c r="H128" s="260" t="s">
        <v>19</v>
      </c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2"/>
      <c r="AP128" s="260" t="s">
        <v>65</v>
      </c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61"/>
      <c r="BE128" s="262"/>
      <c r="BF128" s="260" t="s">
        <v>66</v>
      </c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61"/>
      <c r="BR128" s="261"/>
      <c r="BS128" s="261"/>
      <c r="BT128" s="261"/>
      <c r="BU128" s="262"/>
      <c r="BV128" s="260" t="s">
        <v>67</v>
      </c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1"/>
      <c r="CG128" s="261"/>
      <c r="CH128" s="261"/>
      <c r="CI128" s="261"/>
      <c r="CJ128" s="261"/>
      <c r="CK128" s="262"/>
      <c r="CL128" s="260" t="s">
        <v>22</v>
      </c>
      <c r="CM128" s="261"/>
      <c r="CN128" s="261"/>
      <c r="CO128" s="261"/>
      <c r="CP128" s="261"/>
      <c r="CQ128" s="261"/>
      <c r="CR128" s="261"/>
      <c r="CS128" s="261"/>
      <c r="CT128" s="261"/>
      <c r="CU128" s="261"/>
      <c r="CV128" s="261"/>
      <c r="CW128" s="261"/>
      <c r="CX128" s="261"/>
      <c r="CY128" s="261"/>
      <c r="CZ128" s="261"/>
      <c r="DA128" s="262"/>
    </row>
    <row r="129" spans="1:105" s="4" customFormat="1" ht="12.75">
      <c r="A129" s="115">
        <v>1</v>
      </c>
      <c r="B129" s="115"/>
      <c r="C129" s="115"/>
      <c r="D129" s="115"/>
      <c r="E129" s="115"/>
      <c r="F129" s="115"/>
      <c r="G129" s="115"/>
      <c r="H129" s="115">
        <v>2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>
        <v>3</v>
      </c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>
        <v>4</v>
      </c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>
        <v>5</v>
      </c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>
        <v>6</v>
      </c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</row>
    <row r="130" spans="1:105" s="4" customFormat="1" ht="36.75" customHeight="1">
      <c r="A130" s="159" t="s">
        <v>31</v>
      </c>
      <c r="B130" s="159"/>
      <c r="C130" s="159"/>
      <c r="D130" s="159"/>
      <c r="E130" s="159"/>
      <c r="F130" s="159"/>
      <c r="G130" s="159"/>
      <c r="H130" s="248" t="s">
        <v>285</v>
      </c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104">
        <v>4</v>
      </c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>
        <v>12</v>
      </c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1">
        <v>400</v>
      </c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>
        <f>AP130*BF130*BV130</f>
        <v>19200</v>
      </c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</row>
    <row r="131" spans="1:105" s="4" customFormat="1" ht="64.5" customHeight="1" hidden="1">
      <c r="A131" s="253">
        <v>2</v>
      </c>
      <c r="B131" s="253"/>
      <c r="C131" s="253"/>
      <c r="D131" s="253"/>
      <c r="E131" s="253"/>
      <c r="F131" s="253"/>
      <c r="G131" s="253"/>
      <c r="H131" s="294" t="s">
        <v>233</v>
      </c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</row>
    <row r="132" spans="1:105" s="5" customFormat="1" ht="39" customHeight="1">
      <c r="A132" s="298">
        <v>2</v>
      </c>
      <c r="B132" s="298"/>
      <c r="C132" s="298"/>
      <c r="D132" s="298"/>
      <c r="E132" s="298"/>
      <c r="F132" s="298"/>
      <c r="G132" s="298"/>
      <c r="H132" s="248" t="s">
        <v>284</v>
      </c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104">
        <v>1</v>
      </c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>
        <v>12</v>
      </c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1">
        <v>200</v>
      </c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>
        <f>AP132*BF132*BV132</f>
        <v>2400</v>
      </c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</row>
    <row r="133" spans="1:105" s="5" customFormat="1" ht="17.25" customHeight="1">
      <c r="A133" s="298">
        <v>3</v>
      </c>
      <c r="B133" s="298"/>
      <c r="C133" s="298"/>
      <c r="D133" s="298"/>
      <c r="E133" s="298"/>
      <c r="F133" s="298"/>
      <c r="G133" s="298"/>
      <c r="H133" s="248" t="s">
        <v>194</v>
      </c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104">
        <v>1</v>
      </c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>
        <v>12</v>
      </c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1">
        <v>500</v>
      </c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>
        <f>AP133*BF133*BV133</f>
        <v>6000</v>
      </c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</row>
    <row r="134" spans="1:105" s="5" customFormat="1" ht="26.25" customHeight="1" hidden="1">
      <c r="A134" s="298">
        <v>4</v>
      </c>
      <c r="B134" s="298"/>
      <c r="C134" s="298"/>
      <c r="D134" s="298"/>
      <c r="E134" s="298"/>
      <c r="F134" s="298"/>
      <c r="G134" s="298"/>
      <c r="H134" s="294" t="s">
        <v>185</v>
      </c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</row>
    <row r="135" spans="1:105" s="5" customFormat="1" ht="38.25" customHeight="1" thickBot="1">
      <c r="A135" s="253">
        <v>4</v>
      </c>
      <c r="B135" s="253"/>
      <c r="C135" s="253"/>
      <c r="D135" s="253"/>
      <c r="E135" s="253"/>
      <c r="F135" s="253"/>
      <c r="G135" s="253"/>
      <c r="H135" s="299" t="s">
        <v>283</v>
      </c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24">
        <v>1</v>
      </c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>
        <v>12</v>
      </c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123">
        <v>800</v>
      </c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>
        <f>AP135*BF135*BV135</f>
        <v>9600</v>
      </c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</row>
    <row r="136" spans="1:105" s="5" customFormat="1" ht="27.75" customHeight="1" hidden="1" thickBot="1">
      <c r="A136" s="253">
        <v>5</v>
      </c>
      <c r="B136" s="253"/>
      <c r="C136" s="253"/>
      <c r="D136" s="253"/>
      <c r="E136" s="253"/>
      <c r="F136" s="253"/>
      <c r="G136" s="253"/>
      <c r="H136" s="294" t="s">
        <v>286</v>
      </c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</row>
    <row r="137" spans="1:127" s="5" customFormat="1" ht="12.75" customHeight="1" thickBot="1">
      <c r="A137" s="301"/>
      <c r="B137" s="195"/>
      <c r="C137" s="195"/>
      <c r="D137" s="195"/>
      <c r="E137" s="195"/>
      <c r="F137" s="195"/>
      <c r="G137" s="195"/>
      <c r="H137" s="256" t="s">
        <v>135</v>
      </c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/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257"/>
      <c r="AM137" s="257"/>
      <c r="AN137" s="257"/>
      <c r="AO137" s="258"/>
      <c r="AP137" s="195" t="s">
        <v>12</v>
      </c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 t="s">
        <v>12</v>
      </c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 t="s">
        <v>12</v>
      </c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28">
        <f>CL130+CL132+CL133+CL135</f>
        <v>37200</v>
      </c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9"/>
      <c r="DD137" s="130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  <c r="DW137" s="131"/>
    </row>
    <row r="138" ht="10.5" customHeight="1"/>
    <row r="139" spans="1:105" s="6" customFormat="1" ht="14.25" hidden="1">
      <c r="A139" s="114" t="s">
        <v>68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</row>
    <row r="140" ht="10.5" customHeight="1" hidden="1"/>
    <row r="141" spans="1:105" s="3" customFormat="1" ht="45" customHeight="1" hidden="1">
      <c r="A141" s="184" t="s">
        <v>0</v>
      </c>
      <c r="B141" s="185"/>
      <c r="C141" s="185"/>
      <c r="D141" s="185"/>
      <c r="E141" s="185"/>
      <c r="F141" s="185"/>
      <c r="G141" s="186"/>
      <c r="H141" s="184" t="s">
        <v>19</v>
      </c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6"/>
      <c r="BD141" s="184" t="s">
        <v>69</v>
      </c>
      <c r="BE141" s="185"/>
      <c r="BF141" s="185"/>
      <c r="BG141" s="185"/>
      <c r="BH141" s="185"/>
      <c r="BI141" s="185"/>
      <c r="BJ141" s="185"/>
      <c r="BK141" s="185"/>
      <c r="BL141" s="185"/>
      <c r="BM141" s="185"/>
      <c r="BN141" s="185"/>
      <c r="BO141" s="185"/>
      <c r="BP141" s="185"/>
      <c r="BQ141" s="185"/>
      <c r="BR141" s="185"/>
      <c r="BS141" s="186"/>
      <c r="BT141" s="184" t="s">
        <v>70</v>
      </c>
      <c r="BU141" s="185"/>
      <c r="BV141" s="185"/>
      <c r="BW141" s="185"/>
      <c r="BX141" s="185"/>
      <c r="BY141" s="185"/>
      <c r="BZ141" s="185"/>
      <c r="CA141" s="185"/>
      <c r="CB141" s="185"/>
      <c r="CC141" s="185"/>
      <c r="CD141" s="185"/>
      <c r="CE141" s="185"/>
      <c r="CF141" s="185"/>
      <c r="CG141" s="185"/>
      <c r="CH141" s="185"/>
      <c r="CI141" s="186"/>
      <c r="CJ141" s="184" t="s">
        <v>53</v>
      </c>
      <c r="CK141" s="185"/>
      <c r="CL141" s="185"/>
      <c r="CM141" s="185"/>
      <c r="CN141" s="185"/>
      <c r="CO141" s="185"/>
      <c r="CP141" s="185"/>
      <c r="CQ141" s="185"/>
      <c r="CR141" s="185"/>
      <c r="CS141" s="185"/>
      <c r="CT141" s="185"/>
      <c r="CU141" s="185"/>
      <c r="CV141" s="185"/>
      <c r="CW141" s="185"/>
      <c r="CX141" s="185"/>
      <c r="CY141" s="185"/>
      <c r="CZ141" s="185"/>
      <c r="DA141" s="186"/>
    </row>
    <row r="142" spans="1:105" s="4" customFormat="1" ht="12.75" hidden="1">
      <c r="A142" s="115">
        <v>1</v>
      </c>
      <c r="B142" s="115"/>
      <c r="C142" s="115"/>
      <c r="D142" s="115"/>
      <c r="E142" s="115"/>
      <c r="F142" s="115"/>
      <c r="G142" s="115"/>
      <c r="H142" s="115">
        <v>2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>
        <v>3</v>
      </c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>
        <v>4</v>
      </c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>
        <v>5</v>
      </c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</row>
    <row r="143" spans="1:105" s="5" customFormat="1" ht="15" customHeight="1" hidden="1">
      <c r="A143" s="137"/>
      <c r="B143" s="137"/>
      <c r="C143" s="137"/>
      <c r="D143" s="137"/>
      <c r="E143" s="137"/>
      <c r="F143" s="137"/>
      <c r="G143" s="137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</row>
    <row r="144" spans="1:105" s="5" customFormat="1" ht="15" customHeight="1" hidden="1">
      <c r="A144" s="137"/>
      <c r="B144" s="137"/>
      <c r="C144" s="137"/>
      <c r="D144" s="137"/>
      <c r="E144" s="137"/>
      <c r="F144" s="137"/>
      <c r="G144" s="137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</row>
    <row r="145" spans="1:105" s="5" customFormat="1" ht="15" customHeight="1" hidden="1">
      <c r="A145" s="137"/>
      <c r="B145" s="137"/>
      <c r="C145" s="137"/>
      <c r="D145" s="137"/>
      <c r="E145" s="137"/>
      <c r="F145" s="137"/>
      <c r="G145" s="137"/>
      <c r="H145" s="246" t="s">
        <v>11</v>
      </c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7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</row>
    <row r="146" ht="10.5" customHeight="1"/>
    <row r="147" spans="1:105" s="6" customFormat="1" ht="14.25">
      <c r="A147" s="114" t="s">
        <v>71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</row>
    <row r="148" ht="10.5" customHeight="1"/>
    <row r="149" spans="1:140" s="3" customFormat="1" ht="36.75" customHeight="1">
      <c r="A149" s="260" t="s">
        <v>0</v>
      </c>
      <c r="B149" s="261"/>
      <c r="C149" s="261"/>
      <c r="D149" s="261"/>
      <c r="E149" s="261"/>
      <c r="F149" s="261"/>
      <c r="G149" s="262"/>
      <c r="H149" s="260" t="s">
        <v>55</v>
      </c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2"/>
      <c r="AP149" s="260" t="s">
        <v>72</v>
      </c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2"/>
      <c r="BF149" s="260" t="s">
        <v>73</v>
      </c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2"/>
      <c r="BV149" s="260" t="s">
        <v>310</v>
      </c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2"/>
      <c r="CL149" s="260" t="s">
        <v>75</v>
      </c>
      <c r="CM149" s="261"/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261"/>
      <c r="CZ149" s="261"/>
      <c r="DA149" s="262"/>
      <c r="DD149" s="78"/>
      <c r="DE149" s="78"/>
      <c r="DF149" s="78"/>
      <c r="DG149" s="78"/>
      <c r="DH149" s="352"/>
      <c r="DI149" s="353"/>
      <c r="DJ149" s="353"/>
      <c r="DK149" s="353"/>
      <c r="DL149" s="353"/>
      <c r="DM149" s="353"/>
      <c r="DN149" s="353"/>
      <c r="DO149" s="353"/>
      <c r="DP149" s="353"/>
      <c r="DQ149" s="353"/>
      <c r="DR149" s="353"/>
      <c r="DS149" s="353"/>
      <c r="DT149" s="353"/>
      <c r="DU149" s="353"/>
      <c r="DV149" s="353"/>
      <c r="DW149" s="353"/>
      <c r="DX149" s="353"/>
      <c r="DY149" s="353"/>
      <c r="DZ149" s="353"/>
      <c r="EA149" s="353"/>
      <c r="EB149" s="353"/>
      <c r="EC149" s="353"/>
      <c r="ED149" s="78"/>
      <c r="EE149" s="78"/>
      <c r="EF149" s="78"/>
      <c r="EG149" s="78"/>
      <c r="EH149" s="78"/>
      <c r="EI149" s="78"/>
      <c r="EJ149" s="78"/>
    </row>
    <row r="150" spans="1:140" s="4" customFormat="1" ht="15" customHeight="1">
      <c r="A150" s="115">
        <v>1</v>
      </c>
      <c r="B150" s="115"/>
      <c r="C150" s="115"/>
      <c r="D150" s="115"/>
      <c r="E150" s="115"/>
      <c r="F150" s="115"/>
      <c r="G150" s="115"/>
      <c r="H150" s="115">
        <v>2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>
        <v>4</v>
      </c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>
        <v>5</v>
      </c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>
        <v>6</v>
      </c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>
        <v>6</v>
      </c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D150" s="76"/>
      <c r="DE150" s="76"/>
      <c r="DF150" s="76"/>
      <c r="DG150" s="76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76"/>
      <c r="EF150" s="76"/>
      <c r="EG150" s="76"/>
      <c r="EH150" s="76"/>
      <c r="EI150" s="76"/>
      <c r="EJ150" s="76"/>
    </row>
    <row r="151" spans="1:140" s="4" customFormat="1" ht="13.5" customHeight="1" hidden="1">
      <c r="A151" s="137" t="s">
        <v>31</v>
      </c>
      <c r="B151" s="137"/>
      <c r="C151" s="137"/>
      <c r="D151" s="137"/>
      <c r="E151" s="137"/>
      <c r="F151" s="137"/>
      <c r="G151" s="137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83"/>
      <c r="CM151" s="183"/>
      <c r="CN151" s="183"/>
      <c r="CO151" s="183"/>
      <c r="CP151" s="183"/>
      <c r="CQ151" s="183"/>
      <c r="CR151" s="183"/>
      <c r="CS151" s="183"/>
      <c r="CT151" s="183"/>
      <c r="CU151" s="183"/>
      <c r="CV151" s="183"/>
      <c r="CW151" s="183"/>
      <c r="CX151" s="183"/>
      <c r="CY151" s="183"/>
      <c r="CZ151" s="183"/>
      <c r="DA151" s="183"/>
      <c r="DD151" s="79"/>
      <c r="DE151" s="83"/>
      <c r="DF151" s="83"/>
      <c r="DG151" s="83"/>
      <c r="DH151" s="79"/>
      <c r="DI151" s="366"/>
      <c r="DJ151" s="366"/>
      <c r="DK151" s="366"/>
      <c r="DL151" s="366"/>
      <c r="DM151" s="366"/>
      <c r="DN151" s="366"/>
      <c r="DO151" s="366"/>
      <c r="DP151" s="366"/>
      <c r="DQ151" s="366"/>
      <c r="DR151" s="366"/>
      <c r="DS151" s="366"/>
      <c r="DT151" s="366"/>
      <c r="DU151" s="366"/>
      <c r="DV151" s="366"/>
      <c r="DW151" s="366"/>
      <c r="DX151" s="366"/>
      <c r="DY151" s="366"/>
      <c r="DZ151" s="366"/>
      <c r="EA151" s="366"/>
      <c r="EB151" s="366"/>
      <c r="EC151" s="366"/>
      <c r="ED151" s="79"/>
      <c r="EE151" s="76"/>
      <c r="EF151" s="76"/>
      <c r="EG151" s="76"/>
      <c r="EH151" s="76"/>
      <c r="EI151" s="76"/>
      <c r="EJ151" s="76"/>
    </row>
    <row r="152" spans="1:140" s="5" customFormat="1" ht="23.25" customHeight="1" hidden="1">
      <c r="A152" s="137" t="s">
        <v>35</v>
      </c>
      <c r="B152" s="137"/>
      <c r="C152" s="137"/>
      <c r="D152" s="137"/>
      <c r="E152" s="137"/>
      <c r="F152" s="137"/>
      <c r="G152" s="137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  <c r="AI152" s="294"/>
      <c r="AJ152" s="294"/>
      <c r="AK152" s="294"/>
      <c r="AL152" s="294"/>
      <c r="AM152" s="294"/>
      <c r="AN152" s="294"/>
      <c r="AO152" s="294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D152" s="79"/>
      <c r="DE152" s="84"/>
      <c r="DF152" s="84"/>
      <c r="DG152" s="84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5"/>
      <c r="EF152" s="75"/>
      <c r="EG152" s="75"/>
      <c r="EH152" s="75"/>
      <c r="EI152" s="75"/>
      <c r="EJ152" s="75"/>
    </row>
    <row r="153" spans="1:140" s="5" customFormat="1" ht="15" customHeight="1" hidden="1">
      <c r="A153" s="137" t="s">
        <v>35</v>
      </c>
      <c r="B153" s="137"/>
      <c r="C153" s="137"/>
      <c r="D153" s="137"/>
      <c r="E153" s="137"/>
      <c r="F153" s="137"/>
      <c r="G153" s="137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D153" s="79"/>
      <c r="DE153" s="84"/>
      <c r="DF153" s="84"/>
      <c r="DG153" s="84"/>
      <c r="DH153" s="79"/>
      <c r="DI153" s="366"/>
      <c r="DJ153" s="366"/>
      <c r="DK153" s="366"/>
      <c r="DL153" s="366"/>
      <c r="DM153" s="366"/>
      <c r="DN153" s="366"/>
      <c r="DO153" s="366"/>
      <c r="DP153" s="366"/>
      <c r="DQ153" s="366"/>
      <c r="DR153" s="366"/>
      <c r="DS153" s="366"/>
      <c r="DT153" s="366"/>
      <c r="DU153" s="366"/>
      <c r="DV153" s="366"/>
      <c r="DW153" s="366"/>
      <c r="DX153" s="366"/>
      <c r="DY153" s="366"/>
      <c r="DZ153" s="366"/>
      <c r="EA153" s="366"/>
      <c r="EB153" s="366"/>
      <c r="EC153" s="366"/>
      <c r="ED153" s="366"/>
      <c r="EE153" s="75"/>
      <c r="EF153" s="75"/>
      <c r="EG153" s="75"/>
      <c r="EH153" s="75"/>
      <c r="EI153" s="75"/>
      <c r="EJ153" s="75"/>
    </row>
    <row r="154" spans="1:140" s="5" customFormat="1" ht="24" customHeight="1" hidden="1">
      <c r="A154" s="137" t="s">
        <v>94</v>
      </c>
      <c r="B154" s="137"/>
      <c r="C154" s="137"/>
      <c r="D154" s="137"/>
      <c r="E154" s="137"/>
      <c r="F154" s="137"/>
      <c r="G154" s="137"/>
      <c r="H154" s="294" t="s">
        <v>287</v>
      </c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4"/>
      <c r="AN154" s="294"/>
      <c r="AO154" s="294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/>
      <c r="BS154" s="259"/>
      <c r="BT154" s="259"/>
      <c r="BU154" s="259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D154" s="79"/>
      <c r="DE154" s="84"/>
      <c r="DF154" s="84"/>
      <c r="DG154" s="84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5"/>
      <c r="EF154" s="75"/>
      <c r="EG154" s="75"/>
      <c r="EH154" s="75"/>
      <c r="EI154" s="75"/>
      <c r="EJ154" s="75"/>
    </row>
    <row r="155" spans="1:140" s="5" customFormat="1" ht="15" customHeight="1">
      <c r="A155" s="137" t="s">
        <v>31</v>
      </c>
      <c r="B155" s="137"/>
      <c r="C155" s="137"/>
      <c r="D155" s="137"/>
      <c r="E155" s="137"/>
      <c r="F155" s="137"/>
      <c r="G155" s="137"/>
      <c r="H155" s="228" t="s">
        <v>97</v>
      </c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101">
        <f>CL155/BF155</f>
        <v>527.3499066293183</v>
      </c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>
        <v>42.84</v>
      </c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>
        <v>22591.67</v>
      </c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D155" s="79"/>
      <c r="DE155" s="84"/>
      <c r="DF155" s="84"/>
      <c r="DG155" s="84"/>
      <c r="DH155" s="366"/>
      <c r="DI155" s="366"/>
      <c r="DJ155" s="366"/>
      <c r="DK155" s="366"/>
      <c r="DL155" s="366"/>
      <c r="DM155" s="366"/>
      <c r="DN155" s="366"/>
      <c r="DO155" s="366"/>
      <c r="DP155" s="366"/>
      <c r="DQ155" s="366"/>
      <c r="DR155" s="366"/>
      <c r="DS155" s="366"/>
      <c r="DT155" s="366"/>
      <c r="DU155" s="366"/>
      <c r="DV155" s="366"/>
      <c r="DW155" s="366"/>
      <c r="DX155" s="366"/>
      <c r="DY155" s="366"/>
      <c r="DZ155" s="366"/>
      <c r="EA155" s="366"/>
      <c r="EB155" s="366"/>
      <c r="EC155" s="79"/>
      <c r="ED155" s="79"/>
      <c r="EE155" s="75"/>
      <c r="EF155" s="75"/>
      <c r="EG155" s="75"/>
      <c r="EH155" s="75"/>
      <c r="EI155" s="75"/>
      <c r="EJ155" s="75"/>
    </row>
    <row r="156" spans="1:140" s="5" customFormat="1" ht="15" customHeight="1">
      <c r="A156" s="172" t="s">
        <v>35</v>
      </c>
      <c r="B156" s="172"/>
      <c r="C156" s="172"/>
      <c r="D156" s="172"/>
      <c r="E156" s="172"/>
      <c r="F156" s="172"/>
      <c r="G156" s="172"/>
      <c r="H156" s="228" t="s">
        <v>98</v>
      </c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123">
        <f>CL156/BF156</f>
        <v>492.2000320564193</v>
      </c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>
        <v>62.39</v>
      </c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01">
        <v>30708.36</v>
      </c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D156" s="79"/>
      <c r="DE156" s="84"/>
      <c r="DF156" s="84"/>
      <c r="DG156" s="84"/>
      <c r="DH156" s="79"/>
      <c r="DI156" s="366"/>
      <c r="DJ156" s="366"/>
      <c r="DK156" s="366"/>
      <c r="DL156" s="366"/>
      <c r="DM156" s="366"/>
      <c r="DN156" s="366"/>
      <c r="DO156" s="366"/>
      <c r="DP156" s="366"/>
      <c r="DQ156" s="366"/>
      <c r="DR156" s="366"/>
      <c r="DS156" s="366"/>
      <c r="DT156" s="366"/>
      <c r="DU156" s="366"/>
      <c r="DV156" s="366"/>
      <c r="DW156" s="366"/>
      <c r="DX156" s="366"/>
      <c r="DY156" s="366"/>
      <c r="DZ156" s="366"/>
      <c r="EA156" s="366"/>
      <c r="EB156" s="366"/>
      <c r="EC156" s="79"/>
      <c r="ED156" s="79"/>
      <c r="EE156" s="75"/>
      <c r="EF156" s="75"/>
      <c r="EG156" s="75"/>
      <c r="EH156" s="75"/>
      <c r="EI156" s="75"/>
      <c r="EJ156" s="75"/>
    </row>
    <row r="157" spans="1:140" s="5" customFormat="1" ht="39.75" customHeight="1" hidden="1">
      <c r="A157" s="137" t="s">
        <v>106</v>
      </c>
      <c r="B157" s="137"/>
      <c r="C157" s="137"/>
      <c r="D157" s="137"/>
      <c r="E157" s="137"/>
      <c r="F157" s="137"/>
      <c r="G157" s="137"/>
      <c r="H157" s="294" t="s">
        <v>234</v>
      </c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>
        <f>AP157*BF157</f>
        <v>0</v>
      </c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D157" s="79"/>
      <c r="DE157" s="84"/>
      <c r="DF157" s="84"/>
      <c r="DG157" s="84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5"/>
      <c r="EF157" s="75"/>
      <c r="EG157" s="75"/>
      <c r="EH157" s="75"/>
      <c r="EI157" s="75"/>
      <c r="EJ157" s="75"/>
    </row>
    <row r="158" spans="1:134" s="5" customFormat="1" ht="39.75" customHeight="1" thickBot="1">
      <c r="A158" s="137" t="s">
        <v>41</v>
      </c>
      <c r="B158" s="137"/>
      <c r="C158" s="137"/>
      <c r="D158" s="137"/>
      <c r="E158" s="137"/>
      <c r="F158" s="137"/>
      <c r="G158" s="137"/>
      <c r="H158" s="308" t="s">
        <v>311</v>
      </c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08"/>
      <c r="AK158" s="308"/>
      <c r="AL158" s="308"/>
      <c r="AM158" s="308"/>
      <c r="AN158" s="308"/>
      <c r="AO158" s="308"/>
      <c r="AP158" s="101">
        <v>9</v>
      </c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4">
        <v>1178.22</v>
      </c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>
        <f>0.24*4*1178.22*9+1178.22</f>
        <v>11358.0408</v>
      </c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  <c r="CW158" s="101"/>
      <c r="CX158" s="101"/>
      <c r="CY158" s="101"/>
      <c r="CZ158" s="101"/>
      <c r="DA158" s="101"/>
      <c r="DC158" s="367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  <c r="DR158" s="368"/>
      <c r="DS158" s="368"/>
      <c r="DT158" s="368"/>
      <c r="DU158" s="368"/>
      <c r="DV158" s="368"/>
      <c r="DW158" s="368"/>
      <c r="DX158" s="368"/>
      <c r="DY158" s="368"/>
      <c r="DZ158" s="368"/>
      <c r="EA158" s="368"/>
      <c r="EB158" s="368"/>
      <c r="EC158" s="79"/>
      <c r="ED158" s="79"/>
    </row>
    <row r="159" spans="1:140" s="5" customFormat="1" ht="36.75" customHeight="1" hidden="1" thickBot="1">
      <c r="A159" s="137" t="s">
        <v>108</v>
      </c>
      <c r="B159" s="137"/>
      <c r="C159" s="137"/>
      <c r="D159" s="137"/>
      <c r="E159" s="137"/>
      <c r="F159" s="137"/>
      <c r="G159" s="137"/>
      <c r="H159" s="240" t="s">
        <v>235</v>
      </c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2"/>
      <c r="AP159" s="243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44"/>
      <c r="BD159" s="244"/>
      <c r="BE159" s="245"/>
      <c r="BF159" s="243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5"/>
      <c r="BV159" s="302"/>
      <c r="BW159" s="303"/>
      <c r="BX159" s="303"/>
      <c r="BY159" s="303"/>
      <c r="BZ159" s="303"/>
      <c r="CA159" s="303"/>
      <c r="CB159" s="303"/>
      <c r="CC159" s="303"/>
      <c r="CD159" s="303"/>
      <c r="CE159" s="303"/>
      <c r="CF159" s="303"/>
      <c r="CG159" s="303"/>
      <c r="CH159" s="303"/>
      <c r="CI159" s="303"/>
      <c r="CJ159" s="303"/>
      <c r="CK159" s="304"/>
      <c r="CL159" s="302"/>
      <c r="CM159" s="303"/>
      <c r="CN159" s="303"/>
      <c r="CO159" s="303"/>
      <c r="CP159" s="303"/>
      <c r="CQ159" s="303"/>
      <c r="CR159" s="303"/>
      <c r="CS159" s="303"/>
      <c r="CT159" s="303"/>
      <c r="CU159" s="303"/>
      <c r="CV159" s="303"/>
      <c r="CW159" s="303"/>
      <c r="CX159" s="303"/>
      <c r="CY159" s="303"/>
      <c r="CZ159" s="303"/>
      <c r="DA159" s="304"/>
      <c r="DD159" s="75"/>
      <c r="DE159" s="75"/>
      <c r="DF159" s="75"/>
      <c r="DG159" s="75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75"/>
      <c r="EF159" s="75"/>
      <c r="EG159" s="75"/>
      <c r="EH159" s="75"/>
      <c r="EI159" s="75"/>
      <c r="EJ159" s="75"/>
    </row>
    <row r="160" spans="1:140" s="5" customFormat="1" ht="12.75" customHeight="1" thickBot="1">
      <c r="A160" s="226"/>
      <c r="B160" s="227"/>
      <c r="C160" s="227"/>
      <c r="D160" s="227"/>
      <c r="E160" s="227"/>
      <c r="F160" s="227"/>
      <c r="G160" s="227"/>
      <c r="H160" s="256" t="s">
        <v>136</v>
      </c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  <c r="AF160" s="257"/>
      <c r="AG160" s="257"/>
      <c r="AH160" s="257"/>
      <c r="AI160" s="257"/>
      <c r="AJ160" s="257"/>
      <c r="AK160" s="257"/>
      <c r="AL160" s="257"/>
      <c r="AM160" s="257"/>
      <c r="AN160" s="257"/>
      <c r="AO160" s="258"/>
      <c r="AP160" s="195" t="s">
        <v>12</v>
      </c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 t="s">
        <v>12</v>
      </c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 t="s">
        <v>12</v>
      </c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28">
        <f>CL155+CL156+CL158</f>
        <v>64658.0708</v>
      </c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9"/>
      <c r="DD160" s="85"/>
      <c r="DE160" s="86"/>
      <c r="DF160" s="86"/>
      <c r="DG160" s="86"/>
      <c r="DH160" s="362"/>
      <c r="DI160" s="363"/>
      <c r="DJ160" s="363"/>
      <c r="DK160" s="363"/>
      <c r="DL160" s="363"/>
      <c r="DM160" s="363"/>
      <c r="DN160" s="363"/>
      <c r="DO160" s="363"/>
      <c r="DP160" s="363"/>
      <c r="DQ160" s="363"/>
      <c r="DR160" s="363"/>
      <c r="DS160" s="363"/>
      <c r="DT160" s="363"/>
      <c r="DU160" s="363"/>
      <c r="DV160" s="363"/>
      <c r="DW160" s="363"/>
      <c r="DX160" s="363"/>
      <c r="DY160" s="363"/>
      <c r="DZ160" s="363"/>
      <c r="EA160" s="363"/>
      <c r="EB160" s="363"/>
      <c r="EC160" s="80"/>
      <c r="ED160" s="80"/>
      <c r="EE160" s="75"/>
      <c r="EF160" s="75"/>
      <c r="EG160" s="75"/>
      <c r="EH160" s="75"/>
      <c r="EI160" s="75"/>
      <c r="EJ160" s="75"/>
    </row>
    <row r="161" spans="108:140" ht="12" customHeight="1">
      <c r="DD161" s="48"/>
      <c r="DE161" s="48"/>
      <c r="DF161" s="48"/>
      <c r="DG161" s="48"/>
      <c r="DH161" s="48"/>
      <c r="DI161" s="364"/>
      <c r="DJ161" s="365"/>
      <c r="DK161" s="365"/>
      <c r="DL161" s="365"/>
      <c r="DM161" s="365"/>
      <c r="DN161" s="365"/>
      <c r="DO161" s="365"/>
      <c r="DP161" s="365"/>
      <c r="DQ161" s="365"/>
      <c r="DR161" s="365"/>
      <c r="DS161" s="365"/>
      <c r="DT161" s="365"/>
      <c r="DU161" s="365"/>
      <c r="DV161" s="365"/>
      <c r="DW161" s="365"/>
      <c r="DX161" s="365"/>
      <c r="DY161" s="365"/>
      <c r="DZ161" s="365"/>
      <c r="EA161" s="365"/>
      <c r="EB161" s="365"/>
      <c r="EC161" s="365"/>
      <c r="ED161" s="365"/>
      <c r="EE161" s="365"/>
      <c r="EF161" s="365"/>
      <c r="EG161" s="365"/>
      <c r="EH161" s="365"/>
      <c r="EI161" s="365"/>
      <c r="EJ161" s="365"/>
    </row>
    <row r="162" spans="1:140" s="6" customFormat="1" ht="14.25" customHeight="1" hidden="1">
      <c r="A162" s="114" t="s">
        <v>79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D162" s="77"/>
      <c r="DE162" s="77"/>
      <c r="DF162" s="77"/>
      <c r="DG162" s="77"/>
      <c r="DH162" s="77"/>
      <c r="DI162" s="365"/>
      <c r="DJ162" s="365"/>
      <c r="DK162" s="365"/>
      <c r="DL162" s="365"/>
      <c r="DM162" s="365"/>
      <c r="DN162" s="365"/>
      <c r="DO162" s="365"/>
      <c r="DP162" s="365"/>
      <c r="DQ162" s="365"/>
      <c r="DR162" s="365"/>
      <c r="DS162" s="365"/>
      <c r="DT162" s="365"/>
      <c r="DU162" s="365"/>
      <c r="DV162" s="365"/>
      <c r="DW162" s="365"/>
      <c r="DX162" s="365"/>
      <c r="DY162" s="365"/>
      <c r="DZ162" s="365"/>
      <c r="EA162" s="365"/>
      <c r="EB162" s="365"/>
      <c r="EC162" s="365"/>
      <c r="ED162" s="365"/>
      <c r="EE162" s="365"/>
      <c r="EF162" s="365"/>
      <c r="EG162" s="365"/>
      <c r="EH162" s="365"/>
      <c r="EI162" s="365"/>
      <c r="EJ162" s="365"/>
    </row>
    <row r="163" spans="108:140" ht="10.5" customHeight="1" hidden="1">
      <c r="DD163" s="48"/>
      <c r="DE163" s="48"/>
      <c r="DF163" s="48"/>
      <c r="DG163" s="48"/>
      <c r="DH163" s="48"/>
      <c r="DI163" s="365"/>
      <c r="DJ163" s="365"/>
      <c r="DK163" s="365"/>
      <c r="DL163" s="365"/>
      <c r="DM163" s="365"/>
      <c r="DN163" s="365"/>
      <c r="DO163" s="365"/>
      <c r="DP163" s="365"/>
      <c r="DQ163" s="365"/>
      <c r="DR163" s="365"/>
      <c r="DS163" s="365"/>
      <c r="DT163" s="365"/>
      <c r="DU163" s="365"/>
      <c r="DV163" s="365"/>
      <c r="DW163" s="365"/>
      <c r="DX163" s="365"/>
      <c r="DY163" s="365"/>
      <c r="DZ163" s="365"/>
      <c r="EA163" s="365"/>
      <c r="EB163" s="365"/>
      <c r="EC163" s="365"/>
      <c r="ED163" s="365"/>
      <c r="EE163" s="365"/>
      <c r="EF163" s="365"/>
      <c r="EG163" s="365"/>
      <c r="EH163" s="365"/>
      <c r="EI163" s="365"/>
      <c r="EJ163" s="365"/>
    </row>
    <row r="164" spans="1:140" s="3" customFormat="1" ht="45" customHeight="1" hidden="1">
      <c r="A164" s="184" t="s">
        <v>0</v>
      </c>
      <c r="B164" s="185"/>
      <c r="C164" s="185"/>
      <c r="D164" s="185"/>
      <c r="E164" s="185"/>
      <c r="F164" s="185"/>
      <c r="G164" s="186"/>
      <c r="H164" s="184" t="s">
        <v>55</v>
      </c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6"/>
      <c r="BD164" s="184" t="s">
        <v>76</v>
      </c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6"/>
      <c r="BT164" s="184" t="s">
        <v>78</v>
      </c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6"/>
      <c r="CJ164" s="184" t="s">
        <v>77</v>
      </c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6"/>
      <c r="DD164" s="78"/>
      <c r="DE164" s="78"/>
      <c r="DF164" s="78"/>
      <c r="DG164" s="78"/>
      <c r="DH164" s="78"/>
      <c r="DI164" s="365"/>
      <c r="DJ164" s="365"/>
      <c r="DK164" s="365"/>
      <c r="DL164" s="365"/>
      <c r="DM164" s="365"/>
      <c r="DN164" s="365"/>
      <c r="DO164" s="365"/>
      <c r="DP164" s="365"/>
      <c r="DQ164" s="365"/>
      <c r="DR164" s="365"/>
      <c r="DS164" s="365"/>
      <c r="DT164" s="365"/>
      <c r="DU164" s="365"/>
      <c r="DV164" s="365"/>
      <c r="DW164" s="365"/>
      <c r="DX164" s="365"/>
      <c r="DY164" s="365"/>
      <c r="DZ164" s="365"/>
      <c r="EA164" s="365"/>
      <c r="EB164" s="365"/>
      <c r="EC164" s="365"/>
      <c r="ED164" s="365"/>
      <c r="EE164" s="365"/>
      <c r="EF164" s="365"/>
      <c r="EG164" s="365"/>
      <c r="EH164" s="365"/>
      <c r="EI164" s="365"/>
      <c r="EJ164" s="365"/>
    </row>
    <row r="165" spans="1:140" s="4" customFormat="1" ht="12.75" customHeight="1" hidden="1">
      <c r="A165" s="115">
        <v>1</v>
      </c>
      <c r="B165" s="115"/>
      <c r="C165" s="115"/>
      <c r="D165" s="115"/>
      <c r="E165" s="115"/>
      <c r="F165" s="115"/>
      <c r="G165" s="115"/>
      <c r="H165" s="115">
        <v>2</v>
      </c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>
        <v>4</v>
      </c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>
        <v>5</v>
      </c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>
        <v>6</v>
      </c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D165" s="76"/>
      <c r="DE165" s="76"/>
      <c r="DF165" s="76"/>
      <c r="DG165" s="76"/>
      <c r="DH165" s="76"/>
      <c r="DI165" s="365"/>
      <c r="DJ165" s="365"/>
      <c r="DK165" s="365"/>
      <c r="DL165" s="365"/>
      <c r="DM165" s="365"/>
      <c r="DN165" s="365"/>
      <c r="DO165" s="365"/>
      <c r="DP165" s="365"/>
      <c r="DQ165" s="365"/>
      <c r="DR165" s="365"/>
      <c r="DS165" s="365"/>
      <c r="DT165" s="365"/>
      <c r="DU165" s="365"/>
      <c r="DV165" s="365"/>
      <c r="DW165" s="365"/>
      <c r="DX165" s="365"/>
      <c r="DY165" s="365"/>
      <c r="DZ165" s="365"/>
      <c r="EA165" s="365"/>
      <c r="EB165" s="365"/>
      <c r="EC165" s="365"/>
      <c r="ED165" s="365"/>
      <c r="EE165" s="365"/>
      <c r="EF165" s="365"/>
      <c r="EG165" s="365"/>
      <c r="EH165" s="365"/>
      <c r="EI165" s="365"/>
      <c r="EJ165" s="365"/>
    </row>
    <row r="166" spans="1:140" s="5" customFormat="1" ht="15" customHeight="1" hidden="1">
      <c r="A166" s="137"/>
      <c r="B166" s="137"/>
      <c r="C166" s="137"/>
      <c r="D166" s="137"/>
      <c r="E166" s="137"/>
      <c r="F166" s="137"/>
      <c r="G166" s="137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D166" s="75"/>
      <c r="DE166" s="75"/>
      <c r="DF166" s="75"/>
      <c r="DG166" s="75"/>
      <c r="DH166" s="75"/>
      <c r="DI166" s="365"/>
      <c r="DJ166" s="365"/>
      <c r="DK166" s="365"/>
      <c r="DL166" s="365"/>
      <c r="DM166" s="365"/>
      <c r="DN166" s="365"/>
      <c r="DO166" s="365"/>
      <c r="DP166" s="365"/>
      <c r="DQ166" s="365"/>
      <c r="DR166" s="365"/>
      <c r="DS166" s="365"/>
      <c r="DT166" s="365"/>
      <c r="DU166" s="365"/>
      <c r="DV166" s="365"/>
      <c r="DW166" s="365"/>
      <c r="DX166" s="365"/>
      <c r="DY166" s="365"/>
      <c r="DZ166" s="365"/>
      <c r="EA166" s="365"/>
      <c r="EB166" s="365"/>
      <c r="EC166" s="365"/>
      <c r="ED166" s="365"/>
      <c r="EE166" s="365"/>
      <c r="EF166" s="365"/>
      <c r="EG166" s="365"/>
      <c r="EH166" s="365"/>
      <c r="EI166" s="365"/>
      <c r="EJ166" s="365"/>
    </row>
    <row r="167" spans="1:140" s="5" customFormat="1" ht="15" customHeight="1" hidden="1">
      <c r="A167" s="137"/>
      <c r="B167" s="137"/>
      <c r="C167" s="137"/>
      <c r="D167" s="137"/>
      <c r="E167" s="137"/>
      <c r="F167" s="137"/>
      <c r="G167" s="137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  <c r="DD167" s="75"/>
      <c r="DE167" s="75"/>
      <c r="DF167" s="75"/>
      <c r="DG167" s="75"/>
      <c r="DH167" s="75"/>
      <c r="DI167" s="365"/>
      <c r="DJ167" s="365"/>
      <c r="DK167" s="365"/>
      <c r="DL167" s="365"/>
      <c r="DM167" s="365"/>
      <c r="DN167" s="365"/>
      <c r="DO167" s="365"/>
      <c r="DP167" s="365"/>
      <c r="DQ167" s="365"/>
      <c r="DR167" s="365"/>
      <c r="DS167" s="365"/>
      <c r="DT167" s="365"/>
      <c r="DU167" s="365"/>
      <c r="DV167" s="365"/>
      <c r="DW167" s="365"/>
      <c r="DX167" s="365"/>
      <c r="DY167" s="365"/>
      <c r="DZ167" s="365"/>
      <c r="EA167" s="365"/>
      <c r="EB167" s="365"/>
      <c r="EC167" s="365"/>
      <c r="ED167" s="365"/>
      <c r="EE167" s="365"/>
      <c r="EF167" s="365"/>
      <c r="EG167" s="365"/>
      <c r="EH167" s="365"/>
      <c r="EI167" s="365"/>
      <c r="EJ167" s="365"/>
    </row>
    <row r="168" spans="1:140" s="5" customFormat="1" ht="15" customHeight="1" hidden="1">
      <c r="A168" s="137"/>
      <c r="B168" s="137"/>
      <c r="C168" s="137"/>
      <c r="D168" s="137"/>
      <c r="E168" s="137"/>
      <c r="F168" s="137"/>
      <c r="G168" s="137"/>
      <c r="H168" s="246" t="s">
        <v>11</v>
      </c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246"/>
      <c r="AB168" s="246"/>
      <c r="AC168" s="246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7"/>
      <c r="BD168" s="164" t="s">
        <v>12</v>
      </c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 t="s">
        <v>12</v>
      </c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 t="s">
        <v>12</v>
      </c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D168" s="75"/>
      <c r="DE168" s="75"/>
      <c r="DF168" s="75"/>
      <c r="DG168" s="75"/>
      <c r="DH168" s="75"/>
      <c r="DI168" s="365"/>
      <c r="DJ168" s="365"/>
      <c r="DK168" s="365"/>
      <c r="DL168" s="365"/>
      <c r="DM168" s="365"/>
      <c r="DN168" s="365"/>
      <c r="DO168" s="365"/>
      <c r="DP168" s="365"/>
      <c r="DQ168" s="365"/>
      <c r="DR168" s="365"/>
      <c r="DS168" s="365"/>
      <c r="DT168" s="365"/>
      <c r="DU168" s="365"/>
      <c r="DV168" s="365"/>
      <c r="DW168" s="365"/>
      <c r="DX168" s="365"/>
      <c r="DY168" s="365"/>
      <c r="DZ168" s="365"/>
      <c r="EA168" s="365"/>
      <c r="EB168" s="365"/>
      <c r="EC168" s="365"/>
      <c r="ED168" s="365"/>
      <c r="EE168" s="365"/>
      <c r="EF168" s="365"/>
      <c r="EG168" s="365"/>
      <c r="EH168" s="365"/>
      <c r="EI168" s="365"/>
      <c r="EJ168" s="365"/>
    </row>
    <row r="169" spans="108:140" ht="12" customHeight="1" hidden="1">
      <c r="DD169" s="48"/>
      <c r="DE169" s="48"/>
      <c r="DF169" s="48"/>
      <c r="DG169" s="48"/>
      <c r="DH169" s="48"/>
      <c r="DI169" s="365"/>
      <c r="DJ169" s="365"/>
      <c r="DK169" s="365"/>
      <c r="DL169" s="365"/>
      <c r="DM169" s="365"/>
      <c r="DN169" s="365"/>
      <c r="DO169" s="365"/>
      <c r="DP169" s="365"/>
      <c r="DQ169" s="365"/>
      <c r="DR169" s="365"/>
      <c r="DS169" s="365"/>
      <c r="DT169" s="365"/>
      <c r="DU169" s="365"/>
      <c r="DV169" s="365"/>
      <c r="DW169" s="365"/>
      <c r="DX169" s="365"/>
      <c r="DY169" s="365"/>
      <c r="DZ169" s="365"/>
      <c r="EA169" s="365"/>
      <c r="EB169" s="365"/>
      <c r="EC169" s="365"/>
      <c r="ED169" s="365"/>
      <c r="EE169" s="365"/>
      <c r="EF169" s="365"/>
      <c r="EG169" s="365"/>
      <c r="EH169" s="365"/>
      <c r="EI169" s="365"/>
      <c r="EJ169" s="365"/>
    </row>
    <row r="170" spans="1:140" s="6" customFormat="1" ht="36" customHeight="1">
      <c r="A170" s="114" t="s">
        <v>80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  <c r="AJ170" s="114"/>
      <c r="AK170" s="114"/>
      <c r="AL170" s="114"/>
      <c r="AM170" s="114"/>
      <c r="AN170" s="114"/>
      <c r="AO170" s="114"/>
      <c r="AP170" s="114"/>
      <c r="AQ170" s="114"/>
      <c r="AR170" s="114"/>
      <c r="AS170" s="114"/>
      <c r="AT170" s="114"/>
      <c r="AU170" s="114"/>
      <c r="AV170" s="114"/>
      <c r="AW170" s="114"/>
      <c r="AX170" s="114"/>
      <c r="AY170" s="114"/>
      <c r="AZ170" s="114"/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4"/>
      <c r="CP170" s="114"/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D170" s="77"/>
      <c r="DE170" s="77"/>
      <c r="DF170" s="77"/>
      <c r="DG170" s="77"/>
      <c r="DH170" s="77"/>
      <c r="DI170" s="365"/>
      <c r="DJ170" s="365"/>
      <c r="DK170" s="365"/>
      <c r="DL170" s="365"/>
      <c r="DM170" s="365"/>
      <c r="DN170" s="365"/>
      <c r="DO170" s="365"/>
      <c r="DP170" s="365"/>
      <c r="DQ170" s="365"/>
      <c r="DR170" s="365"/>
      <c r="DS170" s="365"/>
      <c r="DT170" s="365"/>
      <c r="DU170" s="365"/>
      <c r="DV170" s="365"/>
      <c r="DW170" s="365"/>
      <c r="DX170" s="365"/>
      <c r="DY170" s="365"/>
      <c r="DZ170" s="365"/>
      <c r="EA170" s="365"/>
      <c r="EB170" s="365"/>
      <c r="EC170" s="365"/>
      <c r="ED170" s="365"/>
      <c r="EE170" s="365"/>
      <c r="EF170" s="365"/>
      <c r="EG170" s="365"/>
      <c r="EH170" s="365"/>
      <c r="EI170" s="365"/>
      <c r="EJ170" s="365"/>
    </row>
    <row r="171" spans="108:140" ht="10.5" customHeight="1"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</row>
    <row r="172" spans="1:140" s="3" customFormat="1" ht="37.5" customHeight="1">
      <c r="A172" s="184" t="s">
        <v>0</v>
      </c>
      <c r="B172" s="185"/>
      <c r="C172" s="185"/>
      <c r="D172" s="185"/>
      <c r="E172" s="185"/>
      <c r="F172" s="185"/>
      <c r="G172" s="186"/>
      <c r="H172" s="184" t="s">
        <v>19</v>
      </c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6"/>
      <c r="BD172" s="184" t="s">
        <v>81</v>
      </c>
      <c r="BE172" s="185"/>
      <c r="BF172" s="185"/>
      <c r="BG172" s="185"/>
      <c r="BH172" s="185"/>
      <c r="BI172" s="185"/>
      <c r="BJ172" s="185"/>
      <c r="BK172" s="185"/>
      <c r="BL172" s="185"/>
      <c r="BM172" s="185"/>
      <c r="BN172" s="185"/>
      <c r="BO172" s="185"/>
      <c r="BP172" s="185"/>
      <c r="BQ172" s="185"/>
      <c r="BR172" s="185"/>
      <c r="BS172" s="186"/>
      <c r="BT172" s="184" t="s">
        <v>82</v>
      </c>
      <c r="BU172" s="185"/>
      <c r="BV172" s="185"/>
      <c r="BW172" s="185"/>
      <c r="BX172" s="185"/>
      <c r="BY172" s="185"/>
      <c r="BZ172" s="185"/>
      <c r="CA172" s="185"/>
      <c r="CB172" s="185"/>
      <c r="CC172" s="185"/>
      <c r="CD172" s="185"/>
      <c r="CE172" s="185"/>
      <c r="CF172" s="185"/>
      <c r="CG172" s="185"/>
      <c r="CH172" s="185"/>
      <c r="CI172" s="186"/>
      <c r="CJ172" s="184" t="s">
        <v>83</v>
      </c>
      <c r="CK172" s="185"/>
      <c r="CL172" s="185"/>
      <c r="CM172" s="185"/>
      <c r="CN172" s="185"/>
      <c r="CO172" s="185"/>
      <c r="CP172" s="185"/>
      <c r="CQ172" s="185"/>
      <c r="CR172" s="185"/>
      <c r="CS172" s="185"/>
      <c r="CT172" s="185"/>
      <c r="CU172" s="185"/>
      <c r="CV172" s="185"/>
      <c r="CW172" s="185"/>
      <c r="CX172" s="185"/>
      <c r="CY172" s="185"/>
      <c r="CZ172" s="185"/>
      <c r="DA172" s="186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</row>
    <row r="173" spans="1:105" s="4" customFormat="1" ht="12.75">
      <c r="A173" s="115">
        <v>1</v>
      </c>
      <c r="B173" s="115"/>
      <c r="C173" s="115"/>
      <c r="D173" s="115"/>
      <c r="E173" s="115"/>
      <c r="F173" s="115"/>
      <c r="G173" s="115"/>
      <c r="H173" s="115">
        <v>2</v>
      </c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>
        <v>3</v>
      </c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>
        <v>4</v>
      </c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>
        <v>5</v>
      </c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</row>
    <row r="174" spans="1:105" s="5" customFormat="1" ht="24.75" customHeight="1">
      <c r="A174" s="137" t="s">
        <v>31</v>
      </c>
      <c r="B174" s="137"/>
      <c r="C174" s="137"/>
      <c r="D174" s="137"/>
      <c r="E174" s="137"/>
      <c r="F174" s="137"/>
      <c r="G174" s="137"/>
      <c r="H174" s="156" t="s">
        <v>289</v>
      </c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209"/>
      <c r="BD174" s="100">
        <v>1</v>
      </c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>
        <v>12</v>
      </c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1">
        <f>12*1141</f>
        <v>13692</v>
      </c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  <c r="CW174" s="101"/>
      <c r="CX174" s="101"/>
      <c r="CY174" s="101"/>
      <c r="CZ174" s="101"/>
      <c r="DA174" s="101"/>
    </row>
    <row r="175" spans="1:105" s="5" customFormat="1" ht="34.5" customHeight="1" hidden="1">
      <c r="A175" s="137" t="s">
        <v>35</v>
      </c>
      <c r="B175" s="137"/>
      <c r="C175" s="137"/>
      <c r="D175" s="137"/>
      <c r="E175" s="137"/>
      <c r="F175" s="137"/>
      <c r="G175" s="137"/>
      <c r="H175" s="144" t="s">
        <v>298</v>
      </c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6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</row>
    <row r="176" spans="1:105" s="5" customFormat="1" ht="19.5" customHeight="1">
      <c r="A176" s="137" t="s">
        <v>35</v>
      </c>
      <c r="B176" s="137"/>
      <c r="C176" s="137"/>
      <c r="D176" s="137"/>
      <c r="E176" s="137"/>
      <c r="F176" s="137"/>
      <c r="G176" s="137"/>
      <c r="H176" s="231" t="s">
        <v>264</v>
      </c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6"/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7"/>
      <c r="BD176" s="235">
        <v>1</v>
      </c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7"/>
      <c r="BT176" s="235">
        <v>12</v>
      </c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7"/>
      <c r="CJ176" s="106">
        <f>12*1662</f>
        <v>19944</v>
      </c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8"/>
    </row>
    <row r="177" spans="1:105" s="5" customFormat="1" ht="17.25" customHeight="1" hidden="1">
      <c r="A177" s="137" t="s">
        <v>41</v>
      </c>
      <c r="B177" s="137"/>
      <c r="C177" s="137"/>
      <c r="D177" s="137"/>
      <c r="E177" s="137"/>
      <c r="F177" s="137"/>
      <c r="G177" s="137"/>
      <c r="H177" s="99" t="s">
        <v>302</v>
      </c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</row>
    <row r="178" spans="1:132" s="5" customFormat="1" ht="27" customHeight="1">
      <c r="A178" s="137" t="s">
        <v>41</v>
      </c>
      <c r="B178" s="137"/>
      <c r="C178" s="137"/>
      <c r="D178" s="137"/>
      <c r="E178" s="137"/>
      <c r="F178" s="137"/>
      <c r="G178" s="137"/>
      <c r="H178" s="231" t="s">
        <v>275</v>
      </c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5"/>
      <c r="AB178" s="305"/>
      <c r="AC178" s="305"/>
      <c r="AD178" s="305"/>
      <c r="AE178" s="305"/>
      <c r="AF178" s="305"/>
      <c r="AG178" s="305"/>
      <c r="AH178" s="305"/>
      <c r="AI178" s="305"/>
      <c r="AJ178" s="305"/>
      <c r="AK178" s="305"/>
      <c r="AL178" s="305"/>
      <c r="AM178" s="305"/>
      <c r="AN178" s="305"/>
      <c r="AO178" s="305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7"/>
      <c r="BD178" s="235">
        <v>1</v>
      </c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7"/>
      <c r="BT178" s="235">
        <v>12</v>
      </c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7"/>
      <c r="CJ178" s="106">
        <f>12*3000</f>
        <v>36000</v>
      </c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8"/>
      <c r="DB178" s="67"/>
      <c r="DC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EB178" s="65"/>
    </row>
    <row r="179" spans="1:105" s="5" customFormat="1" ht="27" customHeight="1">
      <c r="A179" s="137" t="s">
        <v>94</v>
      </c>
      <c r="B179" s="137"/>
      <c r="C179" s="137"/>
      <c r="D179" s="137"/>
      <c r="E179" s="137"/>
      <c r="F179" s="137"/>
      <c r="G179" s="137"/>
      <c r="H179" s="163" t="s">
        <v>208</v>
      </c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00">
        <v>1</v>
      </c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>
        <v>12</v>
      </c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1">
        <f>12*2100</f>
        <v>25200</v>
      </c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</row>
    <row r="180" spans="1:105" s="5" customFormat="1" ht="25.5" customHeight="1">
      <c r="A180" s="137" t="s">
        <v>104</v>
      </c>
      <c r="B180" s="137"/>
      <c r="C180" s="137"/>
      <c r="D180" s="137"/>
      <c r="E180" s="137"/>
      <c r="F180" s="137"/>
      <c r="G180" s="137"/>
      <c r="H180" s="231" t="s">
        <v>288</v>
      </c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3"/>
      <c r="BD180" s="235">
        <v>1</v>
      </c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7"/>
      <c r="BT180" s="235">
        <v>12</v>
      </c>
      <c r="BU180" s="236"/>
      <c r="BV180" s="236"/>
      <c r="BW180" s="236"/>
      <c r="BX180" s="236"/>
      <c r="BY180" s="236"/>
      <c r="BZ180" s="236"/>
      <c r="CA180" s="236"/>
      <c r="CB180" s="236"/>
      <c r="CC180" s="236"/>
      <c r="CD180" s="236"/>
      <c r="CE180" s="236"/>
      <c r="CF180" s="236"/>
      <c r="CG180" s="236"/>
      <c r="CH180" s="236"/>
      <c r="CI180" s="237"/>
      <c r="CJ180" s="106">
        <f>800*12</f>
        <v>9600</v>
      </c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8"/>
    </row>
    <row r="181" spans="1:105" s="5" customFormat="1" ht="28.5" customHeight="1" hidden="1">
      <c r="A181" s="137" t="s">
        <v>107</v>
      </c>
      <c r="B181" s="137"/>
      <c r="C181" s="137"/>
      <c r="D181" s="137"/>
      <c r="E181" s="137"/>
      <c r="F181" s="137"/>
      <c r="G181" s="137"/>
      <c r="H181" s="138" t="s">
        <v>299</v>
      </c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40"/>
      <c r="BD181" s="141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3"/>
      <c r="BT181" s="141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  <c r="CE181" s="142"/>
      <c r="CF181" s="142"/>
      <c r="CG181" s="142"/>
      <c r="CH181" s="142"/>
      <c r="CI181" s="143"/>
      <c r="CJ181" s="106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8"/>
    </row>
    <row r="182" spans="1:136" s="5" customFormat="1" ht="15" customHeight="1" thickBot="1">
      <c r="A182" s="172" t="s">
        <v>105</v>
      </c>
      <c r="B182" s="172"/>
      <c r="C182" s="172"/>
      <c r="D182" s="172"/>
      <c r="E182" s="172"/>
      <c r="F182" s="172"/>
      <c r="G182" s="172"/>
      <c r="H182" s="228" t="s">
        <v>130</v>
      </c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228"/>
      <c r="BC182" s="228"/>
      <c r="BD182" s="234">
        <v>1</v>
      </c>
      <c r="BE182" s="234"/>
      <c r="BF182" s="234"/>
      <c r="BG182" s="234"/>
      <c r="BH182" s="234"/>
      <c r="BI182" s="234"/>
      <c r="BJ182" s="234"/>
      <c r="BK182" s="234"/>
      <c r="BL182" s="234"/>
      <c r="BM182" s="234"/>
      <c r="BN182" s="234"/>
      <c r="BO182" s="234"/>
      <c r="BP182" s="234"/>
      <c r="BQ182" s="234"/>
      <c r="BR182" s="234"/>
      <c r="BS182" s="234"/>
      <c r="BT182" s="234">
        <v>11</v>
      </c>
      <c r="BU182" s="234"/>
      <c r="BV182" s="234"/>
      <c r="BW182" s="234"/>
      <c r="BX182" s="234"/>
      <c r="BY182" s="234"/>
      <c r="BZ182" s="234"/>
      <c r="CA182" s="234"/>
      <c r="CB182" s="234"/>
      <c r="CC182" s="234"/>
      <c r="CD182" s="234"/>
      <c r="CE182" s="234"/>
      <c r="CF182" s="234"/>
      <c r="CG182" s="234"/>
      <c r="CH182" s="234"/>
      <c r="CI182" s="234"/>
      <c r="CJ182" s="123">
        <v>11403</v>
      </c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EF182" s="53"/>
    </row>
    <row r="183" spans="1:105" s="5" customFormat="1" ht="18" customHeight="1" thickBot="1">
      <c r="A183" s="238"/>
      <c r="B183" s="239"/>
      <c r="C183" s="239"/>
      <c r="D183" s="239"/>
      <c r="E183" s="239"/>
      <c r="F183" s="239"/>
      <c r="G183" s="239"/>
      <c r="H183" s="218" t="s">
        <v>137</v>
      </c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19"/>
      <c r="AK183" s="219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19"/>
      <c r="BB183" s="219"/>
      <c r="BC183" s="220"/>
      <c r="BD183" s="152" t="s">
        <v>12</v>
      </c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 t="s">
        <v>12</v>
      </c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  <c r="CF183" s="152"/>
      <c r="CG183" s="152"/>
      <c r="CH183" s="152"/>
      <c r="CI183" s="152"/>
      <c r="CJ183" s="128">
        <f>CJ174+CJ176+CJ179+CJ180+CJ182+CJ178+CJ175+CJ181+CJ177</f>
        <v>115839</v>
      </c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9"/>
    </row>
    <row r="185" spans="1:108" s="6" customFormat="1" ht="29.25" customHeight="1">
      <c r="A185" s="200" t="s">
        <v>84</v>
      </c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D185" s="6" t="s">
        <v>290</v>
      </c>
    </row>
    <row r="186" ht="10.5" customHeight="1"/>
    <row r="187" spans="1:105" ht="26.25" customHeight="1">
      <c r="A187" s="184" t="s">
        <v>0</v>
      </c>
      <c r="B187" s="185"/>
      <c r="C187" s="185"/>
      <c r="D187" s="185"/>
      <c r="E187" s="185"/>
      <c r="F187" s="185"/>
      <c r="G187" s="186"/>
      <c r="H187" s="184" t="s">
        <v>19</v>
      </c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6"/>
      <c r="BT187" s="184" t="s">
        <v>86</v>
      </c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185"/>
      <c r="CI187" s="186"/>
      <c r="CJ187" s="184" t="s">
        <v>87</v>
      </c>
      <c r="CK187" s="185"/>
      <c r="CL187" s="185"/>
      <c r="CM187" s="185"/>
      <c r="CN187" s="185"/>
      <c r="CO187" s="185"/>
      <c r="CP187" s="185"/>
      <c r="CQ187" s="185"/>
      <c r="CR187" s="185"/>
      <c r="CS187" s="185"/>
      <c r="CT187" s="185"/>
      <c r="CU187" s="185"/>
      <c r="CV187" s="185"/>
      <c r="CW187" s="185"/>
      <c r="CX187" s="185"/>
      <c r="CY187" s="185"/>
      <c r="CZ187" s="185"/>
      <c r="DA187" s="186"/>
    </row>
    <row r="188" spans="1:105" s="1" customFormat="1" ht="12.75">
      <c r="A188" s="115">
        <v>1</v>
      </c>
      <c r="B188" s="115"/>
      <c r="C188" s="115"/>
      <c r="D188" s="115"/>
      <c r="E188" s="115"/>
      <c r="F188" s="115"/>
      <c r="G188" s="115"/>
      <c r="H188" s="115">
        <v>2</v>
      </c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>
        <v>3</v>
      </c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>
        <v>4</v>
      </c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</row>
    <row r="189" spans="1:105" s="1" customFormat="1" ht="24" customHeight="1">
      <c r="A189" s="137" t="s">
        <v>31</v>
      </c>
      <c r="B189" s="137"/>
      <c r="C189" s="137"/>
      <c r="D189" s="137"/>
      <c r="E189" s="137"/>
      <c r="F189" s="137"/>
      <c r="G189" s="137"/>
      <c r="H189" s="156" t="s">
        <v>209</v>
      </c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8"/>
      <c r="BT189" s="100">
        <v>1</v>
      </c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1">
        <f>12*2282</f>
        <v>27384</v>
      </c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</row>
    <row r="190" spans="1:105" s="1" customFormat="1" ht="38.25" customHeight="1" hidden="1">
      <c r="A190" s="137" t="s">
        <v>35</v>
      </c>
      <c r="B190" s="137"/>
      <c r="C190" s="137"/>
      <c r="D190" s="137"/>
      <c r="E190" s="137"/>
      <c r="F190" s="137"/>
      <c r="G190" s="137"/>
      <c r="H190" s="144" t="s">
        <v>297</v>
      </c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2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</row>
    <row r="191" spans="1:105" s="1" customFormat="1" ht="23.25" customHeight="1">
      <c r="A191" s="134" t="s">
        <v>35</v>
      </c>
      <c r="B191" s="135"/>
      <c r="C191" s="135"/>
      <c r="D191" s="135"/>
      <c r="E191" s="135"/>
      <c r="F191" s="135"/>
      <c r="G191" s="136"/>
      <c r="H191" s="156" t="s">
        <v>312</v>
      </c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8"/>
      <c r="BT191" s="81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6"/>
      <c r="CJ191" s="106">
        <v>103468.5</v>
      </c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8"/>
    </row>
    <row r="192" spans="1:117" s="64" customFormat="1" ht="63" customHeight="1" thickBot="1">
      <c r="A192" s="137" t="s">
        <v>41</v>
      </c>
      <c r="B192" s="137"/>
      <c r="C192" s="137"/>
      <c r="D192" s="137"/>
      <c r="E192" s="137"/>
      <c r="F192" s="137"/>
      <c r="G192" s="137"/>
      <c r="H192" s="156" t="s">
        <v>195</v>
      </c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8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1">
        <f>4*2887</f>
        <v>11548</v>
      </c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1"/>
      <c r="DC192" s="130"/>
      <c r="DD192" s="131"/>
      <c r="DE192" s="131"/>
      <c r="DF192" s="131"/>
      <c r="DG192" s="131"/>
      <c r="DH192" s="131"/>
      <c r="DI192" s="131"/>
      <c r="DJ192" s="131"/>
      <c r="DK192" s="131"/>
      <c r="DL192" s="131"/>
      <c r="DM192" s="131"/>
    </row>
    <row r="193" spans="1:138" s="1" customFormat="1" ht="19.5" customHeight="1" hidden="1" thickBot="1">
      <c r="A193" s="137" t="s">
        <v>94</v>
      </c>
      <c r="B193" s="137"/>
      <c r="C193" s="137"/>
      <c r="D193" s="137"/>
      <c r="E193" s="137"/>
      <c r="F193" s="137"/>
      <c r="G193" s="137"/>
      <c r="H193" s="156" t="s">
        <v>303</v>
      </c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8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  <c r="CW193" s="101"/>
      <c r="CX193" s="101"/>
      <c r="CY193" s="101"/>
      <c r="CZ193" s="101"/>
      <c r="DA193" s="101"/>
      <c r="DB193" s="69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64"/>
      <c r="EA193" s="64"/>
      <c r="EB193" s="64"/>
      <c r="EC193" s="64"/>
      <c r="ED193" s="64"/>
      <c r="EE193" s="64"/>
      <c r="EF193" s="64"/>
      <c r="EG193" s="64"/>
      <c r="EH193" s="64"/>
    </row>
    <row r="194" spans="1:127" s="1" customFormat="1" ht="13.5" thickBot="1">
      <c r="A194" s="226"/>
      <c r="B194" s="227"/>
      <c r="C194" s="227"/>
      <c r="D194" s="227"/>
      <c r="E194" s="227"/>
      <c r="F194" s="227"/>
      <c r="G194" s="227"/>
      <c r="H194" s="197" t="s">
        <v>138</v>
      </c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9"/>
      <c r="BT194" s="230"/>
      <c r="BU194" s="230"/>
      <c r="BV194" s="230"/>
      <c r="BW194" s="230"/>
      <c r="BX194" s="230"/>
      <c r="BY194" s="230"/>
      <c r="BZ194" s="230"/>
      <c r="CA194" s="230"/>
      <c r="CB194" s="230"/>
      <c r="CC194" s="230"/>
      <c r="CD194" s="230"/>
      <c r="CE194" s="230"/>
      <c r="CF194" s="230"/>
      <c r="CG194" s="230"/>
      <c r="CH194" s="230"/>
      <c r="CI194" s="230"/>
      <c r="CJ194" s="190">
        <f>CJ189+CJ190+CJ191+CJ192+CJ193</f>
        <v>142400.5</v>
      </c>
      <c r="CK194" s="190"/>
      <c r="CL194" s="190"/>
      <c r="CM194" s="190"/>
      <c r="CN194" s="190"/>
      <c r="CO194" s="190"/>
      <c r="CP194" s="190"/>
      <c r="CQ194" s="190"/>
      <c r="CR194" s="190"/>
      <c r="CS194" s="190"/>
      <c r="CT194" s="190"/>
      <c r="CU194" s="190"/>
      <c r="CV194" s="190"/>
      <c r="CW194" s="190"/>
      <c r="CX194" s="190"/>
      <c r="CY194" s="190"/>
      <c r="CZ194" s="190"/>
      <c r="DA194" s="191"/>
      <c r="DD194" s="130"/>
      <c r="DE194" s="131"/>
      <c r="DF194" s="131"/>
      <c r="DG194" s="131"/>
      <c r="DH194" s="131"/>
      <c r="DI194" s="131"/>
      <c r="DJ194" s="131"/>
      <c r="DK194" s="131"/>
      <c r="DL194" s="131"/>
      <c r="DM194" s="131"/>
      <c r="DN194" s="131"/>
      <c r="DO194" s="131"/>
      <c r="DP194" s="131"/>
      <c r="DQ194" s="131"/>
      <c r="DR194" s="131"/>
      <c r="DS194" s="131"/>
      <c r="DT194" s="131"/>
      <c r="DU194" s="131"/>
      <c r="DV194" s="131"/>
      <c r="DW194" s="131"/>
    </row>
    <row r="195" spans="1:105" s="1" customFormat="1" ht="12.75" hidden="1">
      <c r="A195" s="300" t="s">
        <v>31</v>
      </c>
      <c r="B195" s="300"/>
      <c r="C195" s="300"/>
      <c r="D195" s="300"/>
      <c r="E195" s="300"/>
      <c r="F195" s="300"/>
      <c r="G195" s="300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201"/>
      <c r="CK195" s="201"/>
      <c r="CL195" s="201"/>
      <c r="CM195" s="201"/>
      <c r="CN195" s="201"/>
      <c r="CO195" s="201"/>
      <c r="CP195" s="201"/>
      <c r="CQ195" s="201"/>
      <c r="CR195" s="201"/>
      <c r="CS195" s="201"/>
      <c r="CT195" s="201"/>
      <c r="CU195" s="201"/>
      <c r="CV195" s="201"/>
      <c r="CW195" s="201"/>
      <c r="CX195" s="201"/>
      <c r="CY195" s="201"/>
      <c r="CZ195" s="201"/>
      <c r="DA195" s="201"/>
    </row>
    <row r="196" spans="1:105" s="1" customFormat="1" ht="12.75" hidden="1">
      <c r="A196" s="137" t="s">
        <v>35</v>
      </c>
      <c r="B196" s="137"/>
      <c r="C196" s="137"/>
      <c r="D196" s="137"/>
      <c r="E196" s="137"/>
      <c r="F196" s="137"/>
      <c r="G196" s="137"/>
      <c r="BT196" s="194"/>
      <c r="BU196" s="194"/>
      <c r="BV196" s="194"/>
      <c r="BW196" s="194"/>
      <c r="BX196" s="194"/>
      <c r="BY196" s="194"/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83"/>
      <c r="CK196" s="183"/>
      <c r="CL196" s="183"/>
      <c r="CM196" s="183"/>
      <c r="CN196" s="183"/>
      <c r="CO196" s="183"/>
      <c r="CP196" s="183"/>
      <c r="CQ196" s="183"/>
      <c r="CR196" s="183"/>
      <c r="CS196" s="183"/>
      <c r="CT196" s="183"/>
      <c r="CU196" s="183"/>
      <c r="CV196" s="183"/>
      <c r="CW196" s="183"/>
      <c r="CX196" s="183"/>
      <c r="CY196" s="183"/>
      <c r="CZ196" s="183"/>
      <c r="DA196" s="183"/>
    </row>
    <row r="197" spans="1:105" s="1" customFormat="1" ht="12.75" hidden="1">
      <c r="A197" s="137" t="s">
        <v>41</v>
      </c>
      <c r="B197" s="137"/>
      <c r="C197" s="137"/>
      <c r="D197" s="137"/>
      <c r="E197" s="137"/>
      <c r="F197" s="137"/>
      <c r="G197" s="137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83"/>
      <c r="CK197" s="183"/>
      <c r="CL197" s="183"/>
      <c r="CM197" s="183"/>
      <c r="CN197" s="183"/>
      <c r="CO197" s="183"/>
      <c r="CP197" s="183"/>
      <c r="CQ197" s="183"/>
      <c r="CR197" s="183"/>
      <c r="CS197" s="183"/>
      <c r="CT197" s="183"/>
      <c r="CU197" s="183"/>
      <c r="CV197" s="183"/>
      <c r="CW197" s="183"/>
      <c r="CX197" s="183"/>
      <c r="CY197" s="183"/>
      <c r="CZ197" s="183"/>
      <c r="DA197" s="183"/>
    </row>
    <row r="198" spans="1:105" s="1" customFormat="1" ht="12.75" hidden="1">
      <c r="A198" s="300" t="s">
        <v>94</v>
      </c>
      <c r="B198" s="300"/>
      <c r="C198" s="300"/>
      <c r="D198" s="300"/>
      <c r="E198" s="300"/>
      <c r="F198" s="300"/>
      <c r="G198" s="300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201"/>
      <c r="CK198" s="201"/>
      <c r="CL198" s="201"/>
      <c r="CM198" s="201"/>
      <c r="CN198" s="201"/>
      <c r="CO198" s="201"/>
      <c r="CP198" s="201"/>
      <c r="CQ198" s="201"/>
      <c r="CR198" s="201"/>
      <c r="CS198" s="201"/>
      <c r="CT198" s="201"/>
      <c r="CU198" s="201"/>
      <c r="CV198" s="201"/>
      <c r="CW198" s="201"/>
      <c r="CX198" s="201"/>
      <c r="CY198" s="201"/>
      <c r="CZ198" s="201"/>
      <c r="DA198" s="201"/>
    </row>
    <row r="199" spans="1:105" s="1" customFormat="1" ht="13.5" customHeight="1" hidden="1">
      <c r="A199" s="137" t="s">
        <v>104</v>
      </c>
      <c r="B199" s="137"/>
      <c r="C199" s="137"/>
      <c r="D199" s="137"/>
      <c r="E199" s="137"/>
      <c r="F199" s="137"/>
      <c r="G199" s="137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83"/>
      <c r="CK199" s="183"/>
      <c r="CL199" s="183"/>
      <c r="CM199" s="183"/>
      <c r="CN199" s="183"/>
      <c r="CO199" s="183"/>
      <c r="CP199" s="183"/>
      <c r="CQ199" s="183"/>
      <c r="CR199" s="183"/>
      <c r="CS199" s="183"/>
      <c r="CT199" s="183"/>
      <c r="CU199" s="183"/>
      <c r="CV199" s="183"/>
      <c r="CW199" s="183"/>
      <c r="CX199" s="183"/>
      <c r="CY199" s="183"/>
      <c r="CZ199" s="183"/>
      <c r="DA199" s="183"/>
    </row>
    <row r="200" spans="1:105" ht="15" customHeight="1" hidden="1" thickBot="1">
      <c r="A200" s="172" t="s">
        <v>105</v>
      </c>
      <c r="B200" s="172"/>
      <c r="C200" s="172"/>
      <c r="D200" s="172"/>
      <c r="E200" s="172"/>
      <c r="F200" s="172"/>
      <c r="G200" s="172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53"/>
      <c r="BU200" s="253"/>
      <c r="BV200" s="253"/>
      <c r="BW200" s="253"/>
      <c r="BX200" s="253"/>
      <c r="BY200" s="253"/>
      <c r="BZ200" s="253"/>
      <c r="CA200" s="253"/>
      <c r="CB200" s="253"/>
      <c r="CC200" s="253"/>
      <c r="CD200" s="253"/>
      <c r="CE200" s="253"/>
      <c r="CF200" s="253"/>
      <c r="CG200" s="253"/>
      <c r="CH200" s="253"/>
      <c r="CI200" s="25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</row>
    <row r="201" spans="1:105" ht="12.75" customHeight="1" hidden="1" thickBot="1">
      <c r="A201" s="226"/>
      <c r="B201" s="227"/>
      <c r="C201" s="227"/>
      <c r="D201" s="227"/>
      <c r="E201" s="227"/>
      <c r="F201" s="227"/>
      <c r="G201" s="227"/>
      <c r="H201" s="221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2"/>
      <c r="BI201" s="222"/>
      <c r="BJ201" s="222"/>
      <c r="BK201" s="222"/>
      <c r="BL201" s="222"/>
      <c r="BM201" s="222"/>
      <c r="BN201" s="222"/>
      <c r="BO201" s="222"/>
      <c r="BP201" s="222"/>
      <c r="BQ201" s="222"/>
      <c r="BR201" s="222"/>
      <c r="BS201" s="223"/>
      <c r="BT201" s="230"/>
      <c r="BU201" s="230"/>
      <c r="BV201" s="230"/>
      <c r="BW201" s="230"/>
      <c r="BX201" s="230"/>
      <c r="BY201" s="230"/>
      <c r="BZ201" s="230"/>
      <c r="CA201" s="230"/>
      <c r="CB201" s="230"/>
      <c r="CC201" s="230"/>
      <c r="CD201" s="230"/>
      <c r="CE201" s="230"/>
      <c r="CF201" s="230"/>
      <c r="CG201" s="230"/>
      <c r="CH201" s="230"/>
      <c r="CI201" s="230"/>
      <c r="CJ201" s="195">
        <f>CJ200+CJ199+CJ198+CJ197+CJ196+CJ195</f>
        <v>0</v>
      </c>
      <c r="CK201" s="195"/>
      <c r="CL201" s="195"/>
      <c r="CM201" s="195"/>
      <c r="CN201" s="195"/>
      <c r="CO201" s="195"/>
      <c r="CP201" s="195"/>
      <c r="CQ201" s="195"/>
      <c r="CR201" s="195"/>
      <c r="CS201" s="195"/>
      <c r="CT201" s="195"/>
      <c r="CU201" s="195"/>
      <c r="CV201" s="195"/>
      <c r="CW201" s="195"/>
      <c r="CX201" s="195"/>
      <c r="CY201" s="195"/>
      <c r="CZ201" s="195"/>
      <c r="DA201" s="196"/>
    </row>
    <row r="202" spans="1:105" ht="12.75" customHeight="1" hidden="1" thickBot="1">
      <c r="A202" s="238"/>
      <c r="B202" s="239"/>
      <c r="C202" s="239"/>
      <c r="D202" s="239"/>
      <c r="E202" s="239"/>
      <c r="F202" s="239"/>
      <c r="G202" s="239"/>
      <c r="H202" s="197" t="s">
        <v>140</v>
      </c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9"/>
      <c r="BT202" s="152" t="s">
        <v>12</v>
      </c>
      <c r="BU202" s="152"/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  <c r="CF202" s="152"/>
      <c r="CG202" s="152"/>
      <c r="CH202" s="152"/>
      <c r="CI202" s="152"/>
      <c r="CJ202" s="128">
        <f>CJ194+CJ201</f>
        <v>142400.5</v>
      </c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9"/>
    </row>
    <row r="204" spans="1:105" s="6" customFormat="1" ht="55.5" customHeight="1">
      <c r="A204" s="200" t="s">
        <v>225</v>
      </c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00"/>
      <c r="AZ204" s="200"/>
      <c r="BA204" s="200"/>
      <c r="BB204" s="200"/>
      <c r="BC204" s="200"/>
      <c r="BD204" s="200"/>
      <c r="BE204" s="200"/>
      <c r="BF204" s="200"/>
      <c r="BG204" s="200"/>
      <c r="BH204" s="200"/>
      <c r="BI204" s="200"/>
      <c r="BJ204" s="200"/>
      <c r="BK204" s="200"/>
      <c r="BL204" s="200"/>
      <c r="BM204" s="200"/>
      <c r="BN204" s="200"/>
      <c r="BO204" s="200"/>
      <c r="BP204" s="200"/>
      <c r="BQ204" s="200"/>
      <c r="BR204" s="200"/>
      <c r="BS204" s="200"/>
      <c r="BT204" s="200"/>
      <c r="BU204" s="200"/>
      <c r="BV204" s="200"/>
      <c r="BW204" s="200"/>
      <c r="BX204" s="200"/>
      <c r="BY204" s="200"/>
      <c r="BZ204" s="200"/>
      <c r="CA204" s="200"/>
      <c r="CB204" s="200"/>
      <c r="CC204" s="200"/>
      <c r="CD204" s="200"/>
      <c r="CE204" s="200"/>
      <c r="CF204" s="200"/>
      <c r="CG204" s="200"/>
      <c r="CH204" s="200"/>
      <c r="CI204" s="200"/>
      <c r="CJ204" s="200"/>
      <c r="CK204" s="200"/>
      <c r="CL204" s="200"/>
      <c r="CM204" s="200"/>
      <c r="CN204" s="200"/>
      <c r="CO204" s="200"/>
      <c r="CP204" s="200"/>
      <c r="CQ204" s="200"/>
      <c r="CR204" s="200"/>
      <c r="CS204" s="200"/>
      <c r="CT204" s="200"/>
      <c r="CU204" s="200"/>
      <c r="CV204" s="200"/>
      <c r="CW204" s="200"/>
      <c r="CX204" s="200"/>
      <c r="CY204" s="200"/>
      <c r="CZ204" s="200"/>
      <c r="DA204" s="200"/>
    </row>
    <row r="205" ht="10.5" customHeight="1" hidden="1"/>
    <row r="206" spans="1:105" s="3" customFormat="1" ht="27.75" customHeight="1">
      <c r="A206" s="184" t="s">
        <v>0</v>
      </c>
      <c r="B206" s="185"/>
      <c r="C206" s="185"/>
      <c r="D206" s="185"/>
      <c r="E206" s="185"/>
      <c r="F206" s="185"/>
      <c r="G206" s="186"/>
      <c r="H206" s="184" t="s">
        <v>19</v>
      </c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6"/>
      <c r="BD206" s="184" t="s">
        <v>76</v>
      </c>
      <c r="BE206" s="185"/>
      <c r="BF206" s="185"/>
      <c r="BG206" s="185"/>
      <c r="BH206" s="185"/>
      <c r="BI206" s="185"/>
      <c r="BJ206" s="185"/>
      <c r="BK206" s="185"/>
      <c r="BL206" s="185"/>
      <c r="BM206" s="185"/>
      <c r="BN206" s="185"/>
      <c r="BO206" s="185"/>
      <c r="BP206" s="185"/>
      <c r="BQ206" s="185"/>
      <c r="BR206" s="185"/>
      <c r="BS206" s="186"/>
      <c r="BT206" s="184" t="s">
        <v>88</v>
      </c>
      <c r="BU206" s="185"/>
      <c r="BV206" s="185"/>
      <c r="BW206" s="185"/>
      <c r="BX206" s="185"/>
      <c r="BY206" s="185"/>
      <c r="BZ206" s="185"/>
      <c r="CA206" s="185"/>
      <c r="CB206" s="185"/>
      <c r="CC206" s="185"/>
      <c r="CD206" s="185"/>
      <c r="CE206" s="185"/>
      <c r="CF206" s="185"/>
      <c r="CG206" s="185"/>
      <c r="CH206" s="185"/>
      <c r="CI206" s="186"/>
      <c r="CJ206" s="184" t="s">
        <v>89</v>
      </c>
      <c r="CK206" s="185"/>
      <c r="CL206" s="185"/>
      <c r="CM206" s="185"/>
      <c r="CN206" s="185"/>
      <c r="CO206" s="185"/>
      <c r="CP206" s="185"/>
      <c r="CQ206" s="185"/>
      <c r="CR206" s="185"/>
      <c r="CS206" s="185"/>
      <c r="CT206" s="185"/>
      <c r="CU206" s="185"/>
      <c r="CV206" s="185"/>
      <c r="CW206" s="185"/>
      <c r="CX206" s="185"/>
      <c r="CY206" s="185"/>
      <c r="CZ206" s="185"/>
      <c r="DA206" s="186"/>
    </row>
    <row r="207" spans="1:105" s="4" customFormat="1" ht="12.75">
      <c r="A207" s="115"/>
      <c r="B207" s="115"/>
      <c r="C207" s="115"/>
      <c r="D207" s="115"/>
      <c r="E207" s="115"/>
      <c r="F207" s="115"/>
      <c r="G207" s="115"/>
      <c r="H207" s="115">
        <v>1</v>
      </c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>
        <v>2</v>
      </c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>
        <v>3</v>
      </c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>
        <v>4</v>
      </c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</row>
    <row r="208" spans="1:108" s="4" customFormat="1" ht="13.5" thickBot="1">
      <c r="A208" s="172" t="s">
        <v>31</v>
      </c>
      <c r="B208" s="172"/>
      <c r="C208" s="172"/>
      <c r="D208" s="172"/>
      <c r="E208" s="172"/>
      <c r="F208" s="172"/>
      <c r="G208" s="172"/>
      <c r="H208" s="225" t="s">
        <v>265</v>
      </c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4">
        <f>CJ208/BT208</f>
        <v>898.0843373493976</v>
      </c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123">
        <v>41.5</v>
      </c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>
        <v>37270.5</v>
      </c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C208" s="132"/>
      <c r="DD208" s="133"/>
    </row>
    <row r="209" spans="1:105" s="4" customFormat="1" ht="24" customHeight="1" hidden="1" thickBot="1">
      <c r="A209" s="172" t="s">
        <v>35</v>
      </c>
      <c r="B209" s="172"/>
      <c r="C209" s="172"/>
      <c r="D209" s="172"/>
      <c r="E209" s="172"/>
      <c r="F209" s="172"/>
      <c r="G209" s="172"/>
      <c r="H209" s="252" t="s">
        <v>291</v>
      </c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52"/>
      <c r="AB209" s="252"/>
      <c r="AC209" s="252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2"/>
      <c r="BQ209" s="202"/>
      <c r="BR209" s="202"/>
      <c r="BS209" s="202"/>
      <c r="BT209" s="193"/>
      <c r="BU209" s="193"/>
      <c r="BV209" s="193"/>
      <c r="BW209" s="193"/>
      <c r="BX209" s="193"/>
      <c r="BY209" s="193"/>
      <c r="BZ209" s="193"/>
      <c r="CA209" s="193"/>
      <c r="CB209" s="193"/>
      <c r="CC209" s="193"/>
      <c r="CD209" s="193"/>
      <c r="CE209" s="193"/>
      <c r="CF209" s="193"/>
      <c r="CG209" s="193"/>
      <c r="CH209" s="193"/>
      <c r="CI209" s="193"/>
      <c r="CJ209" s="193"/>
      <c r="CK209" s="193"/>
      <c r="CL209" s="193"/>
      <c r="CM209" s="193"/>
      <c r="CN209" s="193"/>
      <c r="CO209" s="193"/>
      <c r="CP209" s="193"/>
      <c r="CQ209" s="193"/>
      <c r="CR209" s="193"/>
      <c r="CS209" s="193"/>
      <c r="CT209" s="193"/>
      <c r="CU209" s="193"/>
      <c r="CV209" s="193"/>
      <c r="CW209" s="193"/>
      <c r="CX209" s="193"/>
      <c r="CY209" s="193"/>
      <c r="CZ209" s="193"/>
      <c r="DA209" s="193"/>
    </row>
    <row r="210" spans="1:127" s="4" customFormat="1" ht="13.5" thickBot="1">
      <c r="A210" s="226"/>
      <c r="B210" s="227"/>
      <c r="C210" s="227"/>
      <c r="D210" s="227"/>
      <c r="E210" s="227"/>
      <c r="F210" s="227"/>
      <c r="G210" s="227"/>
      <c r="H210" s="218" t="s">
        <v>221</v>
      </c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20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  <c r="BO210" s="152"/>
      <c r="BP210" s="152"/>
      <c r="BQ210" s="152"/>
      <c r="BR210" s="152"/>
      <c r="BS210" s="152"/>
      <c r="BT210" s="152" t="s">
        <v>12</v>
      </c>
      <c r="BU210" s="152"/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  <c r="CF210" s="152"/>
      <c r="CG210" s="152"/>
      <c r="CH210" s="152"/>
      <c r="CI210" s="152"/>
      <c r="CJ210" s="190">
        <f>CJ208</f>
        <v>37270.5</v>
      </c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1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</row>
    <row r="211" spans="1:105" s="4" customFormat="1" ht="12.75" customHeight="1" hidden="1">
      <c r="A211" s="172" t="s">
        <v>31</v>
      </c>
      <c r="B211" s="172"/>
      <c r="C211" s="172"/>
      <c r="D211" s="172"/>
      <c r="E211" s="172"/>
      <c r="F211" s="172"/>
      <c r="G211" s="172"/>
      <c r="H211" s="254" t="s">
        <v>210</v>
      </c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5"/>
      <c r="AJ211" s="255"/>
      <c r="AK211" s="255"/>
      <c r="AL211" s="255"/>
      <c r="AM211" s="255"/>
      <c r="AN211" s="255"/>
      <c r="AO211" s="255"/>
      <c r="AP211" s="255"/>
      <c r="AQ211" s="255"/>
      <c r="AR211" s="255"/>
      <c r="AS211" s="255"/>
      <c r="AT211" s="255"/>
      <c r="AU211" s="255"/>
      <c r="AV211" s="255"/>
      <c r="AW211" s="255"/>
      <c r="AX211" s="255"/>
      <c r="AY211" s="255"/>
      <c r="AZ211" s="255"/>
      <c r="BA211" s="255"/>
      <c r="BB211" s="255"/>
      <c r="BC211" s="255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176"/>
      <c r="BN211" s="176"/>
      <c r="BO211" s="176"/>
      <c r="BP211" s="176"/>
      <c r="BQ211" s="176"/>
      <c r="BR211" s="176"/>
      <c r="BS211" s="176"/>
      <c r="BT211" s="176"/>
      <c r="BU211" s="176"/>
      <c r="BV211" s="176"/>
      <c r="BW211" s="176"/>
      <c r="BX211" s="176"/>
      <c r="BY211" s="176"/>
      <c r="BZ211" s="176"/>
      <c r="CA211" s="176"/>
      <c r="CB211" s="176"/>
      <c r="CC211" s="176"/>
      <c r="CD211" s="176"/>
      <c r="CE211" s="176"/>
      <c r="CF211" s="176"/>
      <c r="CG211" s="176"/>
      <c r="CH211" s="176"/>
      <c r="CI211" s="176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</row>
    <row r="212" spans="1:105" s="4" customFormat="1" ht="12.75" customHeight="1" hidden="1">
      <c r="A212" s="172" t="s">
        <v>35</v>
      </c>
      <c r="B212" s="172"/>
      <c r="C212" s="172"/>
      <c r="D212" s="172"/>
      <c r="E212" s="172"/>
      <c r="F212" s="172"/>
      <c r="G212" s="172"/>
      <c r="H212" s="156" t="s">
        <v>211</v>
      </c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  <c r="BA212" s="192"/>
      <c r="BB212" s="192"/>
      <c r="BC212" s="192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176"/>
      <c r="BN212" s="176"/>
      <c r="BO212" s="176"/>
      <c r="BP212" s="176"/>
      <c r="BQ212" s="176"/>
      <c r="BR212" s="176"/>
      <c r="BS212" s="176"/>
      <c r="BT212" s="176"/>
      <c r="BU212" s="176"/>
      <c r="BV212" s="176"/>
      <c r="BW212" s="176"/>
      <c r="BX212" s="176"/>
      <c r="BY212" s="176"/>
      <c r="BZ212" s="176"/>
      <c r="CA212" s="176"/>
      <c r="CB212" s="176"/>
      <c r="CC212" s="176"/>
      <c r="CD212" s="176"/>
      <c r="CE212" s="176"/>
      <c r="CF212" s="176"/>
      <c r="CG212" s="176"/>
      <c r="CH212" s="176"/>
      <c r="CI212" s="176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</row>
    <row r="213" spans="1:105" s="4" customFormat="1" ht="12.75" customHeight="1" hidden="1">
      <c r="A213" s="172" t="s">
        <v>41</v>
      </c>
      <c r="B213" s="172"/>
      <c r="C213" s="172"/>
      <c r="D213" s="172"/>
      <c r="E213" s="172"/>
      <c r="F213" s="172"/>
      <c r="G213" s="172"/>
      <c r="H213" s="156" t="s">
        <v>212</v>
      </c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  <c r="BA213" s="192"/>
      <c r="BB213" s="192"/>
      <c r="BC213" s="192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  <c r="BQ213" s="176"/>
      <c r="BR213" s="176"/>
      <c r="BS213" s="176"/>
      <c r="BT213" s="176"/>
      <c r="BU213" s="176"/>
      <c r="BV213" s="176"/>
      <c r="BW213" s="176"/>
      <c r="BX213" s="176"/>
      <c r="BY213" s="176"/>
      <c r="BZ213" s="176"/>
      <c r="CA213" s="176"/>
      <c r="CB213" s="176"/>
      <c r="CC213" s="176"/>
      <c r="CD213" s="176"/>
      <c r="CE213" s="176"/>
      <c r="CF213" s="176"/>
      <c r="CG213" s="176"/>
      <c r="CH213" s="176"/>
      <c r="CI213" s="176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</row>
    <row r="214" spans="1:105" s="4" customFormat="1" ht="12.75" customHeight="1" hidden="1">
      <c r="A214" s="172" t="s">
        <v>94</v>
      </c>
      <c r="B214" s="172"/>
      <c r="C214" s="172"/>
      <c r="D214" s="172"/>
      <c r="E214" s="172"/>
      <c r="F214" s="172"/>
      <c r="G214" s="172"/>
      <c r="H214" s="156" t="s">
        <v>213</v>
      </c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2"/>
      <c r="BD214" s="176"/>
      <c r="BE214" s="176"/>
      <c r="BF214" s="176"/>
      <c r="BG214" s="176"/>
      <c r="BH214" s="176"/>
      <c r="BI214" s="176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6"/>
      <c r="BX214" s="176"/>
      <c r="BY214" s="176"/>
      <c r="BZ214" s="176"/>
      <c r="CA214" s="176"/>
      <c r="CB214" s="176"/>
      <c r="CC214" s="176"/>
      <c r="CD214" s="176"/>
      <c r="CE214" s="176"/>
      <c r="CF214" s="176"/>
      <c r="CG214" s="176"/>
      <c r="CH214" s="176"/>
      <c r="CI214" s="176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</row>
    <row r="215" spans="1:105" s="4" customFormat="1" ht="12.75" customHeight="1" hidden="1">
      <c r="A215" s="172" t="s">
        <v>104</v>
      </c>
      <c r="B215" s="172"/>
      <c r="C215" s="172"/>
      <c r="D215" s="172"/>
      <c r="E215" s="172"/>
      <c r="F215" s="172"/>
      <c r="G215" s="172"/>
      <c r="H215" s="156" t="s">
        <v>214</v>
      </c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2"/>
      <c r="BA215" s="192"/>
      <c r="BB215" s="192"/>
      <c r="BC215" s="192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6"/>
      <c r="BN215" s="176"/>
      <c r="BO215" s="176"/>
      <c r="BP215" s="176"/>
      <c r="BQ215" s="176"/>
      <c r="BR215" s="176"/>
      <c r="BS215" s="176"/>
      <c r="BT215" s="176"/>
      <c r="BU215" s="176"/>
      <c r="BV215" s="176"/>
      <c r="BW215" s="176"/>
      <c r="BX215" s="176"/>
      <c r="BY215" s="176"/>
      <c r="BZ215" s="176"/>
      <c r="CA215" s="176"/>
      <c r="CB215" s="176"/>
      <c r="CC215" s="176"/>
      <c r="CD215" s="176"/>
      <c r="CE215" s="176"/>
      <c r="CF215" s="176"/>
      <c r="CG215" s="176"/>
      <c r="CH215" s="176"/>
      <c r="CI215" s="176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</row>
    <row r="216" spans="1:105" s="4" customFormat="1" ht="16.5" customHeight="1" hidden="1">
      <c r="A216" s="172" t="s">
        <v>105</v>
      </c>
      <c r="B216" s="172"/>
      <c r="C216" s="172"/>
      <c r="D216" s="172"/>
      <c r="E216" s="172"/>
      <c r="F216" s="172"/>
      <c r="G216" s="172"/>
      <c r="H216" s="156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209"/>
      <c r="BD216" s="176"/>
      <c r="BE216" s="176"/>
      <c r="BF216" s="176"/>
      <c r="BG216" s="176"/>
      <c r="BH216" s="176"/>
      <c r="BI216" s="176"/>
      <c r="BJ216" s="176"/>
      <c r="BK216" s="176"/>
      <c r="BL216" s="176"/>
      <c r="BM216" s="176"/>
      <c r="BN216" s="176"/>
      <c r="BO216" s="176"/>
      <c r="BP216" s="176"/>
      <c r="BQ216" s="176"/>
      <c r="BR216" s="176"/>
      <c r="BS216" s="176"/>
      <c r="BT216" s="176"/>
      <c r="BU216" s="176"/>
      <c r="BV216" s="176"/>
      <c r="BW216" s="176"/>
      <c r="BX216" s="176"/>
      <c r="BY216" s="176"/>
      <c r="BZ216" s="176"/>
      <c r="CA216" s="176"/>
      <c r="CB216" s="176"/>
      <c r="CC216" s="176"/>
      <c r="CD216" s="176"/>
      <c r="CE216" s="176"/>
      <c r="CF216" s="176"/>
      <c r="CG216" s="176"/>
      <c r="CH216" s="176"/>
      <c r="CI216" s="176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</row>
    <row r="217" spans="1:105" s="4" customFormat="1" ht="12.75" hidden="1">
      <c r="A217" s="137" t="s">
        <v>105</v>
      </c>
      <c r="B217" s="137"/>
      <c r="C217" s="137"/>
      <c r="D217" s="137"/>
      <c r="E217" s="137"/>
      <c r="F217" s="137"/>
      <c r="G217" s="134"/>
      <c r="H217" s="213" t="s">
        <v>216</v>
      </c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  <c r="AB217" s="214"/>
      <c r="AC217" s="214"/>
      <c r="AD217" s="214"/>
      <c r="AE217" s="214"/>
      <c r="AF217" s="214"/>
      <c r="AG217" s="214"/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5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7"/>
      <c r="BT217" s="251"/>
      <c r="BU217" s="216"/>
      <c r="BV217" s="216"/>
      <c r="BW217" s="216"/>
      <c r="BX217" s="216"/>
      <c r="BY217" s="216"/>
      <c r="BZ217" s="216"/>
      <c r="CA217" s="216"/>
      <c r="CB217" s="216"/>
      <c r="CC217" s="216"/>
      <c r="CD217" s="216"/>
      <c r="CE217" s="216"/>
      <c r="CF217" s="216"/>
      <c r="CG217" s="216"/>
      <c r="CH217" s="216"/>
      <c r="CI217" s="217"/>
      <c r="CJ217" s="106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8"/>
    </row>
    <row r="218" spans="1:105" s="5" customFormat="1" ht="15" customHeight="1" hidden="1">
      <c r="A218" s="172" t="s">
        <v>107</v>
      </c>
      <c r="B218" s="172"/>
      <c r="C218" s="172"/>
      <c r="D218" s="172"/>
      <c r="E218" s="172"/>
      <c r="F218" s="172"/>
      <c r="G218" s="172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  <c r="AD218" s="210"/>
      <c r="AE218" s="210"/>
      <c r="AF218" s="210"/>
      <c r="AG218" s="210"/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176"/>
      <c r="BE218" s="176"/>
      <c r="BF218" s="176"/>
      <c r="BG218" s="176"/>
      <c r="BH218" s="176"/>
      <c r="BI218" s="176"/>
      <c r="BJ218" s="176"/>
      <c r="BK218" s="176"/>
      <c r="BL218" s="176"/>
      <c r="BM218" s="176"/>
      <c r="BN218" s="176"/>
      <c r="BO218" s="176"/>
      <c r="BP218" s="176"/>
      <c r="BQ218" s="176"/>
      <c r="BR218" s="176"/>
      <c r="BS218" s="176"/>
      <c r="BT218" s="176"/>
      <c r="BU218" s="176"/>
      <c r="BV218" s="176"/>
      <c r="BW218" s="176"/>
      <c r="BX218" s="176"/>
      <c r="BY218" s="176"/>
      <c r="BZ218" s="176"/>
      <c r="CA218" s="176"/>
      <c r="CB218" s="176"/>
      <c r="CC218" s="176"/>
      <c r="CD218" s="176"/>
      <c r="CE218" s="176"/>
      <c r="CF218" s="176"/>
      <c r="CG218" s="176"/>
      <c r="CH218" s="176"/>
      <c r="CI218" s="176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</row>
    <row r="219" spans="1:105" s="5" customFormat="1" ht="15" customHeight="1" hidden="1">
      <c r="A219" s="172" t="s">
        <v>106</v>
      </c>
      <c r="B219" s="172"/>
      <c r="C219" s="172"/>
      <c r="D219" s="172"/>
      <c r="E219" s="172"/>
      <c r="F219" s="172"/>
      <c r="G219" s="172"/>
      <c r="H219" s="228" t="s">
        <v>218</v>
      </c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  <c r="AY219" s="228"/>
      <c r="AZ219" s="228"/>
      <c r="BA219" s="228"/>
      <c r="BB219" s="228"/>
      <c r="BC219" s="228"/>
      <c r="BD219" s="176"/>
      <c r="BE219" s="176"/>
      <c r="BF219" s="176"/>
      <c r="BG219" s="176"/>
      <c r="BH219" s="176"/>
      <c r="BI219" s="176"/>
      <c r="BJ219" s="176"/>
      <c r="BK219" s="176"/>
      <c r="BL219" s="176"/>
      <c r="BM219" s="176"/>
      <c r="BN219" s="176"/>
      <c r="BO219" s="176"/>
      <c r="BP219" s="176"/>
      <c r="BQ219" s="176"/>
      <c r="BR219" s="176"/>
      <c r="BS219" s="176"/>
      <c r="BT219" s="176"/>
      <c r="BU219" s="176"/>
      <c r="BV219" s="176"/>
      <c r="BW219" s="176"/>
      <c r="BX219" s="176"/>
      <c r="BY219" s="176"/>
      <c r="BZ219" s="176"/>
      <c r="CA219" s="176"/>
      <c r="CB219" s="176"/>
      <c r="CC219" s="176"/>
      <c r="CD219" s="176"/>
      <c r="CE219" s="176"/>
      <c r="CF219" s="176"/>
      <c r="CG219" s="176"/>
      <c r="CH219" s="176"/>
      <c r="CI219" s="176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</row>
    <row r="220" spans="1:105" s="5" customFormat="1" ht="14.25" customHeight="1" hidden="1" thickBot="1">
      <c r="A220" s="137" t="s">
        <v>107</v>
      </c>
      <c r="B220" s="137"/>
      <c r="C220" s="137"/>
      <c r="D220" s="137"/>
      <c r="E220" s="137"/>
      <c r="F220" s="137"/>
      <c r="G220" s="137"/>
      <c r="H220" s="309" t="s">
        <v>219</v>
      </c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  <c r="AA220" s="310"/>
      <c r="AB220" s="310"/>
      <c r="AC220" s="310"/>
      <c r="AD220" s="310"/>
      <c r="AE220" s="310"/>
      <c r="AF220" s="310"/>
      <c r="AG220" s="310"/>
      <c r="AH220" s="310"/>
      <c r="AI220" s="310"/>
      <c r="AJ220" s="310"/>
      <c r="AK220" s="310"/>
      <c r="AL220" s="310"/>
      <c r="AM220" s="310"/>
      <c r="AN220" s="310"/>
      <c r="AO220" s="310"/>
      <c r="AP220" s="310"/>
      <c r="AQ220" s="310"/>
      <c r="AR220" s="310"/>
      <c r="AS220" s="310"/>
      <c r="AT220" s="310"/>
      <c r="AU220" s="310"/>
      <c r="AV220" s="310"/>
      <c r="AW220" s="310"/>
      <c r="AX220" s="310"/>
      <c r="AY220" s="310"/>
      <c r="AZ220" s="310"/>
      <c r="BA220" s="310"/>
      <c r="BB220" s="310"/>
      <c r="BC220" s="310"/>
      <c r="BD220" s="251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7"/>
      <c r="BT220" s="251"/>
      <c r="BU220" s="216"/>
      <c r="BV220" s="216"/>
      <c r="BW220" s="216"/>
      <c r="BX220" s="216"/>
      <c r="BY220" s="216"/>
      <c r="BZ220" s="216"/>
      <c r="CA220" s="216"/>
      <c r="CB220" s="216"/>
      <c r="CC220" s="216"/>
      <c r="CD220" s="216"/>
      <c r="CE220" s="216"/>
      <c r="CF220" s="216"/>
      <c r="CG220" s="216"/>
      <c r="CH220" s="216"/>
      <c r="CI220" s="217"/>
      <c r="CJ220" s="106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8"/>
    </row>
    <row r="221" spans="1:105" s="5" customFormat="1" ht="14.25" customHeight="1" thickBot="1">
      <c r="A221" s="226"/>
      <c r="B221" s="227"/>
      <c r="C221" s="227"/>
      <c r="D221" s="227"/>
      <c r="E221" s="227"/>
      <c r="F221" s="227"/>
      <c r="G221" s="227"/>
      <c r="H221" s="218" t="s">
        <v>224</v>
      </c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19"/>
      <c r="AK221" s="219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19"/>
      <c r="AY221" s="219"/>
      <c r="AZ221" s="219"/>
      <c r="BA221" s="219"/>
      <c r="BB221" s="219"/>
      <c r="BC221" s="220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 t="s">
        <v>12</v>
      </c>
      <c r="BU221" s="152"/>
      <c r="BV221" s="152"/>
      <c r="BW221" s="152"/>
      <c r="BX221" s="152"/>
      <c r="BY221" s="152"/>
      <c r="BZ221" s="152"/>
      <c r="CA221" s="152"/>
      <c r="CB221" s="152"/>
      <c r="CC221" s="152"/>
      <c r="CD221" s="152"/>
      <c r="CE221" s="152"/>
      <c r="CF221" s="152"/>
      <c r="CG221" s="152"/>
      <c r="CH221" s="152"/>
      <c r="CI221" s="152"/>
      <c r="CJ221" s="249">
        <f>CJ216+CJ217+CJ218+CJ219+CJ220+CJ215+CJ214+CJ213+CJ212+CJ211</f>
        <v>0</v>
      </c>
      <c r="CK221" s="249"/>
      <c r="CL221" s="249"/>
      <c r="CM221" s="249"/>
      <c r="CN221" s="249"/>
      <c r="CO221" s="249"/>
      <c r="CP221" s="249"/>
      <c r="CQ221" s="249"/>
      <c r="CR221" s="249"/>
      <c r="CS221" s="249"/>
      <c r="CT221" s="249"/>
      <c r="CU221" s="249"/>
      <c r="CV221" s="249"/>
      <c r="CW221" s="249"/>
      <c r="CX221" s="249"/>
      <c r="CY221" s="249"/>
      <c r="CZ221" s="249"/>
      <c r="DA221" s="250"/>
    </row>
    <row r="222" spans="1:105" s="5" customFormat="1" ht="14.25" customHeight="1" hidden="1">
      <c r="A222" s="172" t="s">
        <v>31</v>
      </c>
      <c r="B222" s="172"/>
      <c r="C222" s="172"/>
      <c r="D222" s="172"/>
      <c r="E222" s="172"/>
      <c r="F222" s="172"/>
      <c r="G222" s="172"/>
      <c r="H222" s="156" t="s">
        <v>215</v>
      </c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209"/>
      <c r="BD222" s="176"/>
      <c r="BE222" s="176"/>
      <c r="BF222" s="176"/>
      <c r="BG222" s="176"/>
      <c r="BH222" s="176"/>
      <c r="BI222" s="176"/>
      <c r="BJ222" s="176"/>
      <c r="BK222" s="176"/>
      <c r="BL222" s="176"/>
      <c r="BM222" s="176"/>
      <c r="BN222" s="176"/>
      <c r="BO222" s="176"/>
      <c r="BP222" s="176"/>
      <c r="BQ222" s="176"/>
      <c r="BR222" s="176"/>
      <c r="BS222" s="176"/>
      <c r="BT222" s="176"/>
      <c r="BU222" s="176"/>
      <c r="BV222" s="176"/>
      <c r="BW222" s="176"/>
      <c r="BX222" s="176"/>
      <c r="BY222" s="176"/>
      <c r="BZ222" s="176"/>
      <c r="CA222" s="176"/>
      <c r="CB222" s="176"/>
      <c r="CC222" s="176"/>
      <c r="CD222" s="176"/>
      <c r="CE222" s="176"/>
      <c r="CF222" s="176"/>
      <c r="CG222" s="176"/>
      <c r="CH222" s="176"/>
      <c r="CI222" s="176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</row>
    <row r="223" spans="1:105" s="5" customFormat="1" ht="14.25" customHeight="1" hidden="1" thickBot="1">
      <c r="A223" s="172" t="s">
        <v>35</v>
      </c>
      <c r="B223" s="172"/>
      <c r="C223" s="172"/>
      <c r="D223" s="172"/>
      <c r="E223" s="172"/>
      <c r="F223" s="172"/>
      <c r="G223" s="172"/>
      <c r="H223" s="210" t="s">
        <v>217</v>
      </c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176"/>
      <c r="BE223" s="176"/>
      <c r="BF223" s="176"/>
      <c r="BG223" s="176"/>
      <c r="BH223" s="176"/>
      <c r="BI223" s="176"/>
      <c r="BJ223" s="176"/>
      <c r="BK223" s="176"/>
      <c r="BL223" s="176"/>
      <c r="BM223" s="176"/>
      <c r="BN223" s="176"/>
      <c r="BO223" s="176"/>
      <c r="BP223" s="176"/>
      <c r="BQ223" s="176"/>
      <c r="BR223" s="176"/>
      <c r="BS223" s="176"/>
      <c r="BT223" s="176"/>
      <c r="BU223" s="176"/>
      <c r="BV223" s="176"/>
      <c r="BW223" s="176"/>
      <c r="BX223" s="176"/>
      <c r="BY223" s="176"/>
      <c r="BZ223" s="176"/>
      <c r="CA223" s="176"/>
      <c r="CB223" s="176"/>
      <c r="CC223" s="176"/>
      <c r="CD223" s="176"/>
      <c r="CE223" s="176"/>
      <c r="CF223" s="176"/>
      <c r="CG223" s="176"/>
      <c r="CH223" s="176"/>
      <c r="CI223" s="176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</row>
    <row r="224" spans="1:105" s="5" customFormat="1" ht="14.25" customHeight="1" thickBot="1">
      <c r="A224" s="226"/>
      <c r="B224" s="227"/>
      <c r="C224" s="227"/>
      <c r="D224" s="227"/>
      <c r="E224" s="227"/>
      <c r="F224" s="227"/>
      <c r="G224" s="227"/>
      <c r="H224" s="218" t="s">
        <v>222</v>
      </c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  <c r="AD224" s="219"/>
      <c r="AE224" s="219"/>
      <c r="AF224" s="219"/>
      <c r="AG224" s="219"/>
      <c r="AH224" s="219"/>
      <c r="AI224" s="219"/>
      <c r="AJ224" s="219"/>
      <c r="AK224" s="219"/>
      <c r="AL224" s="219"/>
      <c r="AM224" s="219"/>
      <c r="AN224" s="219"/>
      <c r="AO224" s="219"/>
      <c r="AP224" s="219"/>
      <c r="AQ224" s="219"/>
      <c r="AR224" s="219"/>
      <c r="AS224" s="219"/>
      <c r="AT224" s="219"/>
      <c r="AU224" s="219"/>
      <c r="AV224" s="219"/>
      <c r="AW224" s="219"/>
      <c r="AX224" s="219"/>
      <c r="AY224" s="219"/>
      <c r="AZ224" s="219"/>
      <c r="BA224" s="219"/>
      <c r="BB224" s="219"/>
      <c r="BC224" s="220"/>
      <c r="BD224" s="152"/>
      <c r="BE224" s="152"/>
      <c r="BF224" s="152"/>
      <c r="BG224" s="152"/>
      <c r="BH224" s="152"/>
      <c r="BI224" s="152"/>
      <c r="BJ224" s="152"/>
      <c r="BK224" s="152"/>
      <c r="BL224" s="152"/>
      <c r="BM224" s="152"/>
      <c r="BN224" s="152"/>
      <c r="BO224" s="152"/>
      <c r="BP224" s="152"/>
      <c r="BQ224" s="152"/>
      <c r="BR224" s="152"/>
      <c r="BS224" s="152"/>
      <c r="BT224" s="152" t="s">
        <v>12</v>
      </c>
      <c r="BU224" s="152"/>
      <c r="BV224" s="152"/>
      <c r="BW224" s="152"/>
      <c r="BX224" s="152"/>
      <c r="BY224" s="152"/>
      <c r="BZ224" s="152"/>
      <c r="CA224" s="152"/>
      <c r="CB224" s="152"/>
      <c r="CC224" s="152"/>
      <c r="CD224" s="152"/>
      <c r="CE224" s="152"/>
      <c r="CF224" s="152"/>
      <c r="CG224" s="152"/>
      <c r="CH224" s="152"/>
      <c r="CI224" s="152"/>
      <c r="CJ224" s="249">
        <f>CJ222+CJ223</f>
        <v>0</v>
      </c>
      <c r="CK224" s="249"/>
      <c r="CL224" s="249"/>
      <c r="CM224" s="249"/>
      <c r="CN224" s="249"/>
      <c r="CO224" s="249"/>
      <c r="CP224" s="249"/>
      <c r="CQ224" s="249"/>
      <c r="CR224" s="249"/>
      <c r="CS224" s="249"/>
      <c r="CT224" s="249"/>
      <c r="CU224" s="249"/>
      <c r="CV224" s="249"/>
      <c r="CW224" s="249"/>
      <c r="CX224" s="249"/>
      <c r="CY224" s="249"/>
      <c r="CZ224" s="249"/>
      <c r="DA224" s="250"/>
    </row>
    <row r="225" spans="1:105" s="5" customFormat="1" ht="15" customHeight="1" thickBot="1">
      <c r="A225" s="203"/>
      <c r="B225" s="204"/>
      <c r="C225" s="204"/>
      <c r="D225" s="204"/>
      <c r="E225" s="204"/>
      <c r="F225" s="204"/>
      <c r="G225" s="204"/>
      <c r="H225" s="205" t="s">
        <v>140</v>
      </c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7"/>
      <c r="BD225" s="208"/>
      <c r="BE225" s="208"/>
      <c r="BF225" s="208"/>
      <c r="BG225" s="208"/>
      <c r="BH225" s="208"/>
      <c r="BI225" s="208"/>
      <c r="BJ225" s="208"/>
      <c r="BK225" s="208"/>
      <c r="BL225" s="208"/>
      <c r="BM225" s="208"/>
      <c r="BN225" s="208"/>
      <c r="BO225" s="208"/>
      <c r="BP225" s="208"/>
      <c r="BQ225" s="208"/>
      <c r="BR225" s="208"/>
      <c r="BS225" s="208"/>
      <c r="BT225" s="208" t="s">
        <v>12</v>
      </c>
      <c r="BU225" s="208"/>
      <c r="BV225" s="208"/>
      <c r="BW225" s="208"/>
      <c r="BX225" s="208"/>
      <c r="BY225" s="208"/>
      <c r="BZ225" s="208"/>
      <c r="CA225" s="208"/>
      <c r="CB225" s="208"/>
      <c r="CC225" s="208"/>
      <c r="CD225" s="208"/>
      <c r="CE225" s="208"/>
      <c r="CF225" s="208"/>
      <c r="CG225" s="208"/>
      <c r="CH225" s="208"/>
      <c r="CI225" s="208"/>
      <c r="CJ225" s="211">
        <f>CJ210+CJ221+CJ224</f>
        <v>37270.5</v>
      </c>
      <c r="CK225" s="211"/>
      <c r="CL225" s="211"/>
      <c r="CM225" s="211"/>
      <c r="CN225" s="211"/>
      <c r="CO225" s="211"/>
      <c r="CP225" s="211"/>
      <c r="CQ225" s="211"/>
      <c r="CR225" s="211"/>
      <c r="CS225" s="211"/>
      <c r="CT225" s="211"/>
      <c r="CU225" s="211"/>
      <c r="CV225" s="211"/>
      <c r="CW225" s="211"/>
      <c r="CX225" s="211"/>
      <c r="CY225" s="211"/>
      <c r="CZ225" s="211"/>
      <c r="DA225" s="212"/>
    </row>
    <row r="226" spans="1:107" s="5" customFormat="1" ht="15" customHeight="1">
      <c r="A226" s="28"/>
      <c r="B226" s="28"/>
      <c r="C226" s="28"/>
      <c r="D226" s="28"/>
      <c r="E226" s="28"/>
      <c r="F226" s="28"/>
      <c r="G226" s="28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2"/>
      <c r="DC226" s="92"/>
    </row>
    <row r="227" spans="1:107" s="5" customFormat="1" ht="15" customHeight="1" hidden="1">
      <c r="A227" s="28"/>
      <c r="B227" s="28"/>
      <c r="C227" s="28"/>
      <c r="D227" s="28"/>
      <c r="E227" s="28"/>
      <c r="F227" s="28"/>
      <c r="G227" s="28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2"/>
      <c r="DC227" s="92"/>
    </row>
    <row r="228" spans="1:107" s="5" customFormat="1" ht="15" customHeight="1" hidden="1">
      <c r="A228" s="28"/>
      <c r="B228" s="28"/>
      <c r="C228" s="28"/>
      <c r="D228" s="28"/>
      <c r="E228" s="28"/>
      <c r="F228" s="28"/>
      <c r="G228" s="28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2"/>
      <c r="DC228" s="92"/>
    </row>
    <row r="229" spans="1:107" s="5" customFormat="1" ht="15" customHeight="1">
      <c r="A229" s="28"/>
      <c r="B229" s="28"/>
      <c r="C229" s="114" t="s">
        <v>63</v>
      </c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4"/>
      <c r="BW229" s="114"/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4"/>
      <c r="CO229" s="114"/>
      <c r="CP229" s="114"/>
      <c r="CQ229" s="114"/>
      <c r="CR229" s="114"/>
      <c r="CS229" s="114"/>
      <c r="CT229" s="114"/>
      <c r="CU229" s="114"/>
      <c r="CV229" s="114"/>
      <c r="CW229" s="114"/>
      <c r="CX229" s="114"/>
      <c r="CY229" s="114"/>
      <c r="CZ229" s="114"/>
      <c r="DA229" s="114"/>
      <c r="DB229" s="114"/>
      <c r="DC229" s="114"/>
    </row>
    <row r="230" spans="1:107" s="5" customFormat="1" ht="7.5" customHeight="1">
      <c r="A230" s="28"/>
      <c r="B230" s="2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</row>
    <row r="231" spans="1:107" s="5" customFormat="1" ht="15" customHeight="1">
      <c r="A231" s="28"/>
      <c r="B231" s="28"/>
      <c r="C231" s="6" t="s">
        <v>15</v>
      </c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265" t="s">
        <v>319</v>
      </c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5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5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  <c r="BX231" s="265"/>
      <c r="BY231" s="265"/>
      <c r="BZ231" s="265"/>
      <c r="CA231" s="265"/>
      <c r="CB231" s="265"/>
      <c r="CC231" s="265"/>
      <c r="CD231" s="265"/>
      <c r="CE231" s="265"/>
      <c r="CF231" s="265"/>
      <c r="CG231" s="265"/>
      <c r="CH231" s="265"/>
      <c r="CI231" s="265"/>
      <c r="CJ231" s="265"/>
      <c r="CK231" s="265"/>
      <c r="CL231" s="265"/>
      <c r="CM231" s="265"/>
      <c r="CN231" s="265"/>
      <c r="CO231" s="265"/>
      <c r="CP231" s="265"/>
      <c r="CQ231" s="265"/>
      <c r="CR231" s="265"/>
      <c r="CS231" s="265"/>
      <c r="CT231" s="265"/>
      <c r="CU231" s="265"/>
      <c r="CV231" s="265"/>
      <c r="CW231" s="265"/>
      <c r="CX231" s="265"/>
      <c r="CY231" s="265"/>
      <c r="CZ231" s="265"/>
      <c r="DA231" s="265"/>
      <c r="DB231" s="265"/>
      <c r="DC231" s="265"/>
    </row>
    <row r="232" spans="1:107" s="5" customFormat="1" ht="5.25" customHeight="1" hidden="1">
      <c r="A232" s="28"/>
      <c r="B232" s="28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" customFormat="1" ht="15" customHeight="1">
      <c r="A233" s="28"/>
      <c r="B233" s="28"/>
      <c r="C233" s="118" t="s">
        <v>14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9" t="s">
        <v>101</v>
      </c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19"/>
      <c r="CS233" s="119"/>
      <c r="CT233" s="119"/>
      <c r="CU233" s="119"/>
      <c r="CV233" s="119"/>
      <c r="CW233" s="119"/>
      <c r="CX233" s="119"/>
      <c r="CY233" s="119"/>
      <c r="CZ233" s="119"/>
      <c r="DA233" s="119"/>
      <c r="DB233" s="119"/>
      <c r="DC233" s="119"/>
    </row>
    <row r="234" spans="1:107" s="5" customFormat="1" ht="9" customHeight="1" hidden="1">
      <c r="A234" s="28"/>
      <c r="B234" s="28"/>
      <c r="C234" s="28"/>
      <c r="D234" s="28"/>
      <c r="E234" s="28"/>
      <c r="F234" s="28"/>
      <c r="G234" s="28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2"/>
      <c r="DC234" s="92"/>
    </row>
    <row r="235" spans="1:107" s="5" customFormat="1" ht="15" customHeight="1">
      <c r="A235" s="28"/>
      <c r="B235" s="114" t="s">
        <v>71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4"/>
      <c r="CU235" s="114"/>
      <c r="CV235" s="114"/>
      <c r="CW235" s="114"/>
      <c r="CX235" s="114"/>
      <c r="CY235" s="114"/>
      <c r="CZ235" s="114"/>
      <c r="DA235" s="114"/>
      <c r="DB235" s="114"/>
      <c r="DC235" s="92"/>
    </row>
    <row r="236" spans="1:107" s="5" customFormat="1" ht="41.25" customHeight="1">
      <c r="A236" s="28"/>
      <c r="B236" s="260" t="s">
        <v>0</v>
      </c>
      <c r="C236" s="261"/>
      <c r="D236" s="261"/>
      <c r="E236" s="261"/>
      <c r="F236" s="261"/>
      <c r="G236" s="261"/>
      <c r="H236" s="262"/>
      <c r="I236" s="260" t="s">
        <v>55</v>
      </c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  <c r="V236" s="261"/>
      <c r="W236" s="261"/>
      <c r="X236" s="261"/>
      <c r="Y236" s="261"/>
      <c r="Z236" s="261"/>
      <c r="AA236" s="261"/>
      <c r="AB236" s="261"/>
      <c r="AC236" s="261"/>
      <c r="AD236" s="261"/>
      <c r="AE236" s="261"/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2"/>
      <c r="AQ236" s="260" t="s">
        <v>72</v>
      </c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  <c r="BE236" s="261"/>
      <c r="BF236" s="262"/>
      <c r="BG236" s="260" t="s">
        <v>73</v>
      </c>
      <c r="BH236" s="261"/>
      <c r="BI236" s="261"/>
      <c r="BJ236" s="261"/>
      <c r="BK236" s="261"/>
      <c r="BL236" s="261"/>
      <c r="BM236" s="261"/>
      <c r="BN236" s="261"/>
      <c r="BO236" s="261"/>
      <c r="BP236" s="261"/>
      <c r="BQ236" s="261"/>
      <c r="BR236" s="261"/>
      <c r="BS236" s="261"/>
      <c r="BT236" s="261"/>
      <c r="BU236" s="261"/>
      <c r="BV236" s="262"/>
      <c r="BW236" s="260" t="s">
        <v>310</v>
      </c>
      <c r="BX236" s="261"/>
      <c r="BY236" s="261"/>
      <c r="BZ236" s="261"/>
      <c r="CA236" s="261"/>
      <c r="CB236" s="261"/>
      <c r="CC236" s="261"/>
      <c r="CD236" s="261"/>
      <c r="CE236" s="261"/>
      <c r="CF236" s="261"/>
      <c r="CG236" s="261"/>
      <c r="CH236" s="261"/>
      <c r="CI236" s="261"/>
      <c r="CJ236" s="261"/>
      <c r="CK236" s="261"/>
      <c r="CL236" s="262"/>
      <c r="CM236" s="260" t="s">
        <v>75</v>
      </c>
      <c r="CN236" s="261"/>
      <c r="CO236" s="261"/>
      <c r="CP236" s="261"/>
      <c r="CQ236" s="261"/>
      <c r="CR236" s="261"/>
      <c r="CS236" s="261"/>
      <c r="CT236" s="261"/>
      <c r="CU236" s="261"/>
      <c r="CV236" s="261"/>
      <c r="CW236" s="261"/>
      <c r="CX236" s="261"/>
      <c r="CY236" s="261"/>
      <c r="CZ236" s="261"/>
      <c r="DA236" s="261"/>
      <c r="DB236" s="262"/>
      <c r="DC236" s="92"/>
    </row>
    <row r="237" spans="1:107" s="5" customFormat="1" ht="15" customHeight="1">
      <c r="A237" s="28"/>
      <c r="B237" s="115">
        <v>1</v>
      </c>
      <c r="C237" s="115"/>
      <c r="D237" s="115"/>
      <c r="E237" s="115"/>
      <c r="F237" s="115"/>
      <c r="G237" s="115"/>
      <c r="H237" s="115"/>
      <c r="I237" s="115">
        <v>2</v>
      </c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>
        <v>4</v>
      </c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>
        <v>5</v>
      </c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5"/>
      <c r="BV237" s="115"/>
      <c r="BW237" s="115">
        <v>6</v>
      </c>
      <c r="BX237" s="115"/>
      <c r="BY237" s="115"/>
      <c r="BZ237" s="115"/>
      <c r="CA237" s="115"/>
      <c r="CB237" s="115"/>
      <c r="CC237" s="115"/>
      <c r="CD237" s="115"/>
      <c r="CE237" s="115"/>
      <c r="CF237" s="115"/>
      <c r="CG237" s="115"/>
      <c r="CH237" s="115"/>
      <c r="CI237" s="115"/>
      <c r="CJ237" s="115"/>
      <c r="CK237" s="115"/>
      <c r="CL237" s="115"/>
      <c r="CM237" s="115">
        <v>6</v>
      </c>
      <c r="CN237" s="115"/>
      <c r="CO237" s="115"/>
      <c r="CP237" s="115"/>
      <c r="CQ237" s="115"/>
      <c r="CR237" s="115"/>
      <c r="CS237" s="115"/>
      <c r="CT237" s="115"/>
      <c r="CU237" s="115"/>
      <c r="CV237" s="115"/>
      <c r="CW237" s="115"/>
      <c r="CX237" s="115"/>
      <c r="CY237" s="115"/>
      <c r="CZ237" s="115"/>
      <c r="DA237" s="115"/>
      <c r="DB237" s="115"/>
      <c r="DC237" s="92"/>
    </row>
    <row r="238" spans="1:107" s="5" customFormat="1" ht="15" customHeight="1">
      <c r="A238" s="28"/>
      <c r="B238" s="137" t="s">
        <v>31</v>
      </c>
      <c r="C238" s="137"/>
      <c r="D238" s="137"/>
      <c r="E238" s="137"/>
      <c r="F238" s="137"/>
      <c r="G238" s="137"/>
      <c r="H238" s="137"/>
      <c r="I238" s="228" t="s">
        <v>207</v>
      </c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101">
        <v>487.36</v>
      </c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>
        <v>1798.52</v>
      </c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>
        <f>876520.68</f>
        <v>876520.68</v>
      </c>
      <c r="CN238" s="101"/>
      <c r="CO238" s="101"/>
      <c r="CP238" s="101"/>
      <c r="CQ238" s="101"/>
      <c r="CR238" s="101"/>
      <c r="CS238" s="101"/>
      <c r="CT238" s="101"/>
      <c r="CU238" s="101"/>
      <c r="CV238" s="101"/>
      <c r="CW238" s="101"/>
      <c r="CX238" s="101"/>
      <c r="CY238" s="101"/>
      <c r="CZ238" s="101"/>
      <c r="DA238" s="101"/>
      <c r="DB238" s="101"/>
      <c r="DC238" s="92"/>
    </row>
    <row r="239" spans="1:107" s="5" customFormat="1" ht="15" customHeight="1" thickBot="1">
      <c r="A239" s="28"/>
      <c r="B239" s="172" t="s">
        <v>35</v>
      </c>
      <c r="C239" s="172"/>
      <c r="D239" s="172"/>
      <c r="E239" s="172"/>
      <c r="F239" s="172"/>
      <c r="G239" s="172"/>
      <c r="H239" s="172"/>
      <c r="I239" s="228" t="s">
        <v>96</v>
      </c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123">
        <v>22.95</v>
      </c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>
        <v>7873.41</v>
      </c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01">
        <v>180721.25</v>
      </c>
      <c r="CN239" s="101"/>
      <c r="CO239" s="101"/>
      <c r="CP239" s="101"/>
      <c r="CQ239" s="101"/>
      <c r="CR239" s="101"/>
      <c r="CS239" s="101"/>
      <c r="CT239" s="101"/>
      <c r="CU239" s="101"/>
      <c r="CV239" s="101"/>
      <c r="CW239" s="101"/>
      <c r="CX239" s="101"/>
      <c r="CY239" s="101"/>
      <c r="CZ239" s="101"/>
      <c r="DA239" s="101"/>
      <c r="DB239" s="101"/>
      <c r="DC239" s="92"/>
    </row>
    <row r="240" spans="2:106" ht="12" customHeight="1" hidden="1" thickBot="1">
      <c r="B240" s="137" t="s">
        <v>41</v>
      </c>
      <c r="C240" s="137"/>
      <c r="D240" s="137"/>
      <c r="E240" s="137"/>
      <c r="F240" s="137"/>
      <c r="G240" s="137"/>
      <c r="H240" s="137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  <c r="AB240" s="308"/>
      <c r="AC240" s="308"/>
      <c r="AD240" s="308"/>
      <c r="AE240" s="308"/>
      <c r="AF240" s="308"/>
      <c r="AG240" s="308"/>
      <c r="AH240" s="308"/>
      <c r="AI240" s="308"/>
      <c r="AJ240" s="308"/>
      <c r="AK240" s="308"/>
      <c r="AL240" s="308"/>
      <c r="AM240" s="308"/>
      <c r="AN240" s="308"/>
      <c r="AO240" s="308"/>
      <c r="AP240" s="308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83"/>
      <c r="CN240" s="183"/>
      <c r="CO240" s="183"/>
      <c r="CP240" s="183"/>
      <c r="CQ240" s="183"/>
      <c r="CR240" s="183"/>
      <c r="CS240" s="183"/>
      <c r="CT240" s="183"/>
      <c r="CU240" s="183"/>
      <c r="CV240" s="183"/>
      <c r="CW240" s="183"/>
      <c r="CX240" s="183"/>
      <c r="CY240" s="183"/>
      <c r="CZ240" s="183"/>
      <c r="DA240" s="183"/>
      <c r="DB240" s="183"/>
    </row>
    <row r="241" spans="1:127" ht="16.5" customHeight="1" thickBot="1">
      <c r="A241" s="16"/>
      <c r="B241" s="226"/>
      <c r="C241" s="227"/>
      <c r="D241" s="227"/>
      <c r="E241" s="227"/>
      <c r="F241" s="227"/>
      <c r="G241" s="227"/>
      <c r="H241" s="227"/>
      <c r="I241" s="256" t="s">
        <v>136</v>
      </c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/>
      <c r="X241" s="257"/>
      <c r="Y241" s="257"/>
      <c r="Z241" s="257"/>
      <c r="AA241" s="257"/>
      <c r="AB241" s="257"/>
      <c r="AC241" s="257"/>
      <c r="AD241" s="257"/>
      <c r="AE241" s="257"/>
      <c r="AF241" s="257"/>
      <c r="AG241" s="257"/>
      <c r="AH241" s="257"/>
      <c r="AI241" s="257"/>
      <c r="AJ241" s="257"/>
      <c r="AK241" s="257"/>
      <c r="AL241" s="257"/>
      <c r="AM241" s="257"/>
      <c r="AN241" s="257"/>
      <c r="AO241" s="257"/>
      <c r="AP241" s="258"/>
      <c r="AQ241" s="195" t="s">
        <v>12</v>
      </c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 t="s">
        <v>12</v>
      </c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 t="s">
        <v>12</v>
      </c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28">
        <f>CM238+CM239</f>
        <v>1057241.9300000002</v>
      </c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9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</row>
    <row r="242" spans="1:156" ht="12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</row>
    <row r="243" spans="1:156" ht="18.75" customHeight="1" hidden="1" thickBot="1">
      <c r="A243" s="16"/>
      <c r="B243" s="16"/>
      <c r="C243" s="16"/>
      <c r="D243" s="16"/>
      <c r="E243" s="16"/>
      <c r="F243" s="16"/>
      <c r="G243" s="16"/>
      <c r="H243" s="359" t="s">
        <v>266</v>
      </c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60"/>
      <c r="W243" s="360"/>
      <c r="X243" s="360"/>
      <c r="Y243" s="360"/>
      <c r="Z243" s="360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0"/>
      <c r="AL243" s="360"/>
      <c r="AM243" s="360"/>
      <c r="AN243" s="360"/>
      <c r="AO243" s="360"/>
      <c r="AP243" s="360"/>
      <c r="AQ243" s="360"/>
      <c r="AR243" s="360"/>
      <c r="AS243" s="360"/>
      <c r="AT243" s="360"/>
      <c r="AU243" s="360"/>
      <c r="AV243" s="360"/>
      <c r="AW243" s="360"/>
      <c r="AX243" s="360"/>
      <c r="AY243" s="360"/>
      <c r="AZ243" s="360"/>
      <c r="BA243" s="360"/>
      <c r="BB243" s="360"/>
      <c r="BC243" s="360"/>
      <c r="BD243" s="360"/>
      <c r="BE243" s="360"/>
      <c r="BF243" s="360"/>
      <c r="BG243" s="360"/>
      <c r="BH243" s="360"/>
      <c r="BI243" s="360"/>
      <c r="BJ243" s="360"/>
      <c r="BK243" s="360"/>
      <c r="BL243" s="360"/>
      <c r="BM243" s="360"/>
      <c r="BN243" s="360"/>
      <c r="BO243" s="360"/>
      <c r="BP243" s="360"/>
      <c r="BQ243" s="360"/>
      <c r="BR243" s="360"/>
      <c r="BS243" s="360"/>
      <c r="BT243" s="360"/>
      <c r="BU243" s="360"/>
      <c r="BV243" s="360"/>
      <c r="BW243" s="360"/>
      <c r="BX243" s="360"/>
      <c r="BY243" s="360"/>
      <c r="BZ243" s="360"/>
      <c r="CA243" s="360"/>
      <c r="CB243" s="360"/>
      <c r="CC243" s="360"/>
      <c r="CD243" s="360"/>
      <c r="CE243" s="360"/>
      <c r="CF243" s="360"/>
      <c r="CG243" s="360"/>
      <c r="CH243" s="360"/>
      <c r="CI243" s="360"/>
      <c r="CJ243" s="360"/>
      <c r="CK243" s="360"/>
      <c r="CL243" s="360"/>
      <c r="CM243" s="360"/>
      <c r="CN243" s="360"/>
      <c r="CO243" s="360"/>
      <c r="CP243" s="361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</row>
    <row r="244" spans="1:156" ht="57.75" customHeight="1" hidden="1">
      <c r="A244" s="351" t="s">
        <v>225</v>
      </c>
      <c r="B244" s="351"/>
      <c r="C244" s="351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1"/>
      <c r="AN244" s="351"/>
      <c r="AO244" s="351"/>
      <c r="AP244" s="351"/>
      <c r="AQ244" s="351"/>
      <c r="AR244" s="351"/>
      <c r="AS244" s="351"/>
      <c r="AT244" s="351"/>
      <c r="AU244" s="351"/>
      <c r="AV244" s="351"/>
      <c r="AW244" s="351"/>
      <c r="AX244" s="351"/>
      <c r="AY244" s="351"/>
      <c r="AZ244" s="351"/>
      <c r="BA244" s="351"/>
      <c r="BB244" s="351"/>
      <c r="BC244" s="351"/>
      <c r="BD244" s="351"/>
      <c r="BE244" s="351"/>
      <c r="BF244" s="351"/>
      <c r="BG244" s="351"/>
      <c r="BH244" s="351"/>
      <c r="BI244" s="351"/>
      <c r="BJ244" s="351"/>
      <c r="BK244" s="351"/>
      <c r="BL244" s="351"/>
      <c r="BM244" s="351"/>
      <c r="BN244" s="351"/>
      <c r="BO244" s="351"/>
      <c r="BP244" s="351"/>
      <c r="BQ244" s="351"/>
      <c r="BR244" s="351"/>
      <c r="BS244" s="351"/>
      <c r="BT244" s="351"/>
      <c r="BU244" s="351"/>
      <c r="BV244" s="351"/>
      <c r="BW244" s="351"/>
      <c r="BX244" s="351"/>
      <c r="BY244" s="351"/>
      <c r="BZ244" s="351"/>
      <c r="CA244" s="351"/>
      <c r="CB244" s="351"/>
      <c r="CC244" s="351"/>
      <c r="CD244" s="351"/>
      <c r="CE244" s="351"/>
      <c r="CF244" s="351"/>
      <c r="CG244" s="351"/>
      <c r="CH244" s="351"/>
      <c r="CI244" s="351"/>
      <c r="CJ244" s="351"/>
      <c r="CK244" s="351"/>
      <c r="CL244" s="351"/>
      <c r="CM244" s="351"/>
      <c r="CN244" s="351"/>
      <c r="CO244" s="351"/>
      <c r="CP244" s="351"/>
      <c r="CQ244" s="351"/>
      <c r="CR244" s="351"/>
      <c r="CS244" s="351"/>
      <c r="CT244" s="351"/>
      <c r="CU244" s="351"/>
      <c r="CV244" s="351"/>
      <c r="CW244" s="351"/>
      <c r="CX244" s="351"/>
      <c r="CY244" s="351"/>
      <c r="CZ244" s="351"/>
      <c r="DA244" s="351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</row>
    <row r="245" spans="1:127" ht="12" customHeight="1" hidden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</row>
    <row r="246" spans="1:127" ht="24" customHeight="1" hidden="1">
      <c r="A246" s="312" t="s">
        <v>0</v>
      </c>
      <c r="B246" s="313"/>
      <c r="C246" s="313"/>
      <c r="D246" s="313"/>
      <c r="E246" s="313"/>
      <c r="F246" s="313"/>
      <c r="G246" s="314"/>
      <c r="H246" s="312" t="s">
        <v>19</v>
      </c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13"/>
      <c r="T246" s="313"/>
      <c r="U246" s="313"/>
      <c r="V246" s="313"/>
      <c r="W246" s="313"/>
      <c r="X246" s="313"/>
      <c r="Y246" s="313"/>
      <c r="Z246" s="313"/>
      <c r="AA246" s="313"/>
      <c r="AB246" s="313"/>
      <c r="AC246" s="313"/>
      <c r="AD246" s="313"/>
      <c r="AE246" s="313"/>
      <c r="AF246" s="313"/>
      <c r="AG246" s="313"/>
      <c r="AH246" s="313"/>
      <c r="AI246" s="313"/>
      <c r="AJ246" s="313"/>
      <c r="AK246" s="313"/>
      <c r="AL246" s="313"/>
      <c r="AM246" s="313"/>
      <c r="AN246" s="313"/>
      <c r="AO246" s="313"/>
      <c r="AP246" s="313"/>
      <c r="AQ246" s="313"/>
      <c r="AR246" s="313"/>
      <c r="AS246" s="313"/>
      <c r="AT246" s="313"/>
      <c r="AU246" s="313"/>
      <c r="AV246" s="313"/>
      <c r="AW246" s="313"/>
      <c r="AX246" s="313"/>
      <c r="AY246" s="313"/>
      <c r="AZ246" s="313"/>
      <c r="BA246" s="313"/>
      <c r="BB246" s="313"/>
      <c r="BC246" s="314"/>
      <c r="BD246" s="312" t="s">
        <v>76</v>
      </c>
      <c r="BE246" s="313"/>
      <c r="BF246" s="313"/>
      <c r="BG246" s="313"/>
      <c r="BH246" s="313"/>
      <c r="BI246" s="313"/>
      <c r="BJ246" s="313"/>
      <c r="BK246" s="313"/>
      <c r="BL246" s="313"/>
      <c r="BM246" s="313"/>
      <c r="BN246" s="313"/>
      <c r="BO246" s="313"/>
      <c r="BP246" s="313"/>
      <c r="BQ246" s="313"/>
      <c r="BR246" s="313"/>
      <c r="BS246" s="314"/>
      <c r="BT246" s="312" t="s">
        <v>88</v>
      </c>
      <c r="BU246" s="313"/>
      <c r="BV246" s="313"/>
      <c r="BW246" s="313"/>
      <c r="BX246" s="313"/>
      <c r="BY246" s="313"/>
      <c r="BZ246" s="313"/>
      <c r="CA246" s="313"/>
      <c r="CB246" s="313"/>
      <c r="CC246" s="313"/>
      <c r="CD246" s="313"/>
      <c r="CE246" s="313"/>
      <c r="CF246" s="313"/>
      <c r="CG246" s="313"/>
      <c r="CH246" s="313"/>
      <c r="CI246" s="314"/>
      <c r="CJ246" s="312" t="s">
        <v>89</v>
      </c>
      <c r="CK246" s="313"/>
      <c r="CL246" s="313"/>
      <c r="CM246" s="313"/>
      <c r="CN246" s="313"/>
      <c r="CO246" s="313"/>
      <c r="CP246" s="313"/>
      <c r="CQ246" s="313"/>
      <c r="CR246" s="313"/>
      <c r="CS246" s="313"/>
      <c r="CT246" s="313"/>
      <c r="CU246" s="313"/>
      <c r="CV246" s="313"/>
      <c r="CW246" s="313"/>
      <c r="CX246" s="313"/>
      <c r="CY246" s="313"/>
      <c r="CZ246" s="313"/>
      <c r="DA246" s="314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</row>
    <row r="247" spans="1:127" ht="12" customHeight="1" hidden="1">
      <c r="A247" s="315"/>
      <c r="B247" s="315"/>
      <c r="C247" s="315"/>
      <c r="D247" s="315"/>
      <c r="E247" s="315"/>
      <c r="F247" s="315"/>
      <c r="G247" s="315"/>
      <c r="H247" s="315">
        <v>1</v>
      </c>
      <c r="I247" s="315"/>
      <c r="J247" s="315"/>
      <c r="K247" s="315"/>
      <c r="L247" s="315"/>
      <c r="M247" s="315"/>
      <c r="N247" s="315"/>
      <c r="O247" s="315"/>
      <c r="P247" s="315"/>
      <c r="Q247" s="315"/>
      <c r="R247" s="315"/>
      <c r="S247" s="315"/>
      <c r="T247" s="315"/>
      <c r="U247" s="315"/>
      <c r="V247" s="315"/>
      <c r="W247" s="315"/>
      <c r="X247" s="315"/>
      <c r="Y247" s="315"/>
      <c r="Z247" s="315"/>
      <c r="AA247" s="315"/>
      <c r="AB247" s="315"/>
      <c r="AC247" s="315"/>
      <c r="AD247" s="315"/>
      <c r="AE247" s="315"/>
      <c r="AF247" s="315"/>
      <c r="AG247" s="315"/>
      <c r="AH247" s="315"/>
      <c r="AI247" s="315"/>
      <c r="AJ247" s="315"/>
      <c r="AK247" s="315"/>
      <c r="AL247" s="315"/>
      <c r="AM247" s="315"/>
      <c r="AN247" s="315"/>
      <c r="AO247" s="315"/>
      <c r="AP247" s="315"/>
      <c r="AQ247" s="315"/>
      <c r="AR247" s="315"/>
      <c r="AS247" s="315"/>
      <c r="AT247" s="315"/>
      <c r="AU247" s="315"/>
      <c r="AV247" s="315"/>
      <c r="AW247" s="315"/>
      <c r="AX247" s="315"/>
      <c r="AY247" s="315"/>
      <c r="AZ247" s="315"/>
      <c r="BA247" s="315"/>
      <c r="BB247" s="315"/>
      <c r="BC247" s="315"/>
      <c r="BD247" s="315">
        <v>2</v>
      </c>
      <c r="BE247" s="315"/>
      <c r="BF247" s="315"/>
      <c r="BG247" s="315"/>
      <c r="BH247" s="315"/>
      <c r="BI247" s="315"/>
      <c r="BJ247" s="315"/>
      <c r="BK247" s="315"/>
      <c r="BL247" s="315"/>
      <c r="BM247" s="315"/>
      <c r="BN247" s="315"/>
      <c r="BO247" s="315"/>
      <c r="BP247" s="315"/>
      <c r="BQ247" s="315"/>
      <c r="BR247" s="315"/>
      <c r="BS247" s="315"/>
      <c r="BT247" s="315">
        <v>3</v>
      </c>
      <c r="BU247" s="315"/>
      <c r="BV247" s="315"/>
      <c r="BW247" s="315"/>
      <c r="BX247" s="315"/>
      <c r="BY247" s="315"/>
      <c r="BZ247" s="315"/>
      <c r="CA247" s="315"/>
      <c r="CB247" s="315"/>
      <c r="CC247" s="315"/>
      <c r="CD247" s="315"/>
      <c r="CE247" s="315"/>
      <c r="CF247" s="315"/>
      <c r="CG247" s="315"/>
      <c r="CH247" s="315"/>
      <c r="CI247" s="315"/>
      <c r="CJ247" s="315">
        <v>4</v>
      </c>
      <c r="CK247" s="315"/>
      <c r="CL247" s="315"/>
      <c r="CM247" s="315"/>
      <c r="CN247" s="315"/>
      <c r="CO247" s="315"/>
      <c r="CP247" s="315"/>
      <c r="CQ247" s="315"/>
      <c r="CR247" s="315"/>
      <c r="CS247" s="315"/>
      <c r="CT247" s="315"/>
      <c r="CU247" s="315"/>
      <c r="CV247" s="315"/>
      <c r="CW247" s="315"/>
      <c r="CX247" s="315"/>
      <c r="CY247" s="315"/>
      <c r="CZ247" s="315"/>
      <c r="DA247" s="315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</row>
    <row r="248" spans="1:127" ht="12" customHeight="1" hidden="1" thickBot="1">
      <c r="A248" s="170" t="s">
        <v>31</v>
      </c>
      <c r="B248" s="170"/>
      <c r="C248" s="170"/>
      <c r="D248" s="170"/>
      <c r="E248" s="170"/>
      <c r="F248" s="170"/>
      <c r="G248" s="170"/>
      <c r="H248" s="316"/>
      <c r="I248" s="316"/>
      <c r="J248" s="316"/>
      <c r="K248" s="316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316"/>
      <c r="Y248" s="316"/>
      <c r="Z248" s="316"/>
      <c r="AA248" s="316"/>
      <c r="AB248" s="316"/>
      <c r="AC248" s="316"/>
      <c r="AD248" s="316"/>
      <c r="AE248" s="316"/>
      <c r="AF248" s="316"/>
      <c r="AG248" s="316"/>
      <c r="AH248" s="316"/>
      <c r="AI248" s="316"/>
      <c r="AJ248" s="316"/>
      <c r="AK248" s="316"/>
      <c r="AL248" s="316"/>
      <c r="AM248" s="316"/>
      <c r="AN248" s="316"/>
      <c r="AO248" s="316"/>
      <c r="AP248" s="316"/>
      <c r="AQ248" s="316"/>
      <c r="AR248" s="316"/>
      <c r="AS248" s="316"/>
      <c r="AT248" s="316"/>
      <c r="AU248" s="316"/>
      <c r="AV248" s="316"/>
      <c r="AW248" s="316"/>
      <c r="AX248" s="316"/>
      <c r="AY248" s="316"/>
      <c r="AZ248" s="316"/>
      <c r="BA248" s="316"/>
      <c r="BB248" s="316"/>
      <c r="BC248" s="316"/>
      <c r="BD248" s="317"/>
      <c r="BE248" s="317"/>
      <c r="BF248" s="317"/>
      <c r="BG248" s="317"/>
      <c r="BH248" s="317"/>
      <c r="BI248" s="317"/>
      <c r="BJ248" s="317"/>
      <c r="BK248" s="317"/>
      <c r="BL248" s="317"/>
      <c r="BM248" s="317"/>
      <c r="BN248" s="317"/>
      <c r="BO248" s="317"/>
      <c r="BP248" s="317"/>
      <c r="BQ248" s="317"/>
      <c r="BR248" s="317"/>
      <c r="BS248" s="31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7"/>
      <c r="CG248" s="177"/>
      <c r="CH248" s="177"/>
      <c r="CI248" s="177"/>
      <c r="CJ248" s="318"/>
      <c r="CK248" s="318"/>
      <c r="CL248" s="318"/>
      <c r="CM248" s="318"/>
      <c r="CN248" s="318"/>
      <c r="CO248" s="318"/>
      <c r="CP248" s="318"/>
      <c r="CQ248" s="318"/>
      <c r="CR248" s="318"/>
      <c r="CS248" s="318"/>
      <c r="CT248" s="318"/>
      <c r="CU248" s="318"/>
      <c r="CV248" s="318"/>
      <c r="CW248" s="318"/>
      <c r="CX248" s="318"/>
      <c r="CY248" s="318"/>
      <c r="CZ248" s="318"/>
      <c r="DA248" s="318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</row>
    <row r="249" spans="1:127" ht="12" customHeight="1" hidden="1" thickBot="1">
      <c r="A249" s="173"/>
      <c r="B249" s="174"/>
      <c r="C249" s="174"/>
      <c r="D249" s="174"/>
      <c r="E249" s="174"/>
      <c r="F249" s="174"/>
      <c r="G249" s="174"/>
      <c r="H249" s="165" t="s">
        <v>221</v>
      </c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7"/>
      <c r="BD249" s="187"/>
      <c r="BE249" s="187"/>
      <c r="BF249" s="187"/>
      <c r="BG249" s="187"/>
      <c r="BH249" s="187"/>
      <c r="BI249" s="187"/>
      <c r="BJ249" s="187"/>
      <c r="BK249" s="187"/>
      <c r="BL249" s="187"/>
      <c r="BM249" s="187"/>
      <c r="BN249" s="187"/>
      <c r="BO249" s="187"/>
      <c r="BP249" s="187"/>
      <c r="BQ249" s="187"/>
      <c r="BR249" s="187"/>
      <c r="BS249" s="187"/>
      <c r="BT249" s="187" t="s">
        <v>12</v>
      </c>
      <c r="BU249" s="187"/>
      <c r="BV249" s="187"/>
      <c r="BW249" s="187"/>
      <c r="BX249" s="187"/>
      <c r="BY249" s="187"/>
      <c r="BZ249" s="187"/>
      <c r="CA249" s="187"/>
      <c r="CB249" s="187"/>
      <c r="CC249" s="187"/>
      <c r="CD249" s="187"/>
      <c r="CE249" s="187"/>
      <c r="CF249" s="187"/>
      <c r="CG249" s="187"/>
      <c r="CH249" s="187"/>
      <c r="CI249" s="187"/>
      <c r="CJ249" s="319">
        <f>CJ248</f>
        <v>0</v>
      </c>
      <c r="CK249" s="319"/>
      <c r="CL249" s="319"/>
      <c r="CM249" s="319"/>
      <c r="CN249" s="319"/>
      <c r="CO249" s="319"/>
      <c r="CP249" s="319"/>
      <c r="CQ249" s="319"/>
      <c r="CR249" s="319"/>
      <c r="CS249" s="319"/>
      <c r="CT249" s="319"/>
      <c r="CU249" s="319"/>
      <c r="CV249" s="319"/>
      <c r="CW249" s="319"/>
      <c r="CX249" s="319"/>
      <c r="CY249" s="319"/>
      <c r="CZ249" s="319"/>
      <c r="DA249" s="320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</row>
    <row r="250" spans="1:127" ht="12" customHeight="1" hidden="1">
      <c r="A250" s="170" t="s">
        <v>31</v>
      </c>
      <c r="B250" s="170"/>
      <c r="C250" s="170"/>
      <c r="D250" s="170"/>
      <c r="E250" s="170"/>
      <c r="F250" s="170"/>
      <c r="G250" s="170"/>
      <c r="H250" s="321" t="s">
        <v>267</v>
      </c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  <c r="U250" s="322"/>
      <c r="V250" s="322"/>
      <c r="W250" s="322"/>
      <c r="X250" s="322"/>
      <c r="Y250" s="322"/>
      <c r="Z250" s="322"/>
      <c r="AA250" s="322"/>
      <c r="AB250" s="322"/>
      <c r="AC250" s="322"/>
      <c r="AD250" s="322"/>
      <c r="AE250" s="322"/>
      <c r="AF250" s="322"/>
      <c r="AG250" s="322"/>
      <c r="AH250" s="322"/>
      <c r="AI250" s="322"/>
      <c r="AJ250" s="322"/>
      <c r="AK250" s="322"/>
      <c r="AL250" s="322"/>
      <c r="AM250" s="322"/>
      <c r="AN250" s="322"/>
      <c r="AO250" s="322"/>
      <c r="AP250" s="322"/>
      <c r="AQ250" s="322"/>
      <c r="AR250" s="322"/>
      <c r="AS250" s="322"/>
      <c r="AT250" s="322"/>
      <c r="AU250" s="322"/>
      <c r="AV250" s="322"/>
      <c r="AW250" s="322"/>
      <c r="AX250" s="322"/>
      <c r="AY250" s="322"/>
      <c r="AZ250" s="322"/>
      <c r="BA250" s="322"/>
      <c r="BB250" s="322"/>
      <c r="BC250" s="323"/>
      <c r="BD250" s="155">
        <v>12</v>
      </c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>
        <v>250</v>
      </c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318"/>
      <c r="CK250" s="318"/>
      <c r="CL250" s="318"/>
      <c r="CM250" s="318"/>
      <c r="CN250" s="318"/>
      <c r="CO250" s="318"/>
      <c r="CP250" s="318"/>
      <c r="CQ250" s="318"/>
      <c r="CR250" s="318"/>
      <c r="CS250" s="318"/>
      <c r="CT250" s="318"/>
      <c r="CU250" s="318"/>
      <c r="CV250" s="318"/>
      <c r="CW250" s="318"/>
      <c r="CX250" s="318"/>
      <c r="CY250" s="318"/>
      <c r="CZ250" s="318"/>
      <c r="DA250" s="318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</row>
    <row r="251" spans="1:127" ht="12" customHeight="1" hidden="1">
      <c r="A251" s="170" t="s">
        <v>35</v>
      </c>
      <c r="B251" s="170"/>
      <c r="C251" s="170"/>
      <c r="D251" s="170"/>
      <c r="E251" s="170"/>
      <c r="F251" s="170"/>
      <c r="G251" s="170"/>
      <c r="H251" s="324" t="s">
        <v>212</v>
      </c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5"/>
      <c r="Z251" s="325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6"/>
      <c r="BD251" s="155">
        <v>2</v>
      </c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>
        <v>2500</v>
      </c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318"/>
      <c r="CK251" s="318"/>
      <c r="CL251" s="318"/>
      <c r="CM251" s="318"/>
      <c r="CN251" s="318"/>
      <c r="CO251" s="318"/>
      <c r="CP251" s="318"/>
      <c r="CQ251" s="318"/>
      <c r="CR251" s="318"/>
      <c r="CS251" s="318"/>
      <c r="CT251" s="318"/>
      <c r="CU251" s="318"/>
      <c r="CV251" s="318"/>
      <c r="CW251" s="318"/>
      <c r="CX251" s="318"/>
      <c r="CY251" s="318"/>
      <c r="CZ251" s="318"/>
      <c r="DA251" s="318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</row>
    <row r="252" spans="1:127" ht="12" customHeight="1" hidden="1">
      <c r="A252" s="170" t="s">
        <v>41</v>
      </c>
      <c r="B252" s="170"/>
      <c r="C252" s="170"/>
      <c r="D252" s="170"/>
      <c r="E252" s="170"/>
      <c r="F252" s="170"/>
      <c r="G252" s="170"/>
      <c r="H252" s="168" t="s">
        <v>213</v>
      </c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55">
        <v>250</v>
      </c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>
        <v>15</v>
      </c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318"/>
      <c r="CK252" s="318"/>
      <c r="CL252" s="318"/>
      <c r="CM252" s="318"/>
      <c r="CN252" s="318"/>
      <c r="CO252" s="318"/>
      <c r="CP252" s="318"/>
      <c r="CQ252" s="318"/>
      <c r="CR252" s="318"/>
      <c r="CS252" s="318"/>
      <c r="CT252" s="318"/>
      <c r="CU252" s="318"/>
      <c r="CV252" s="318"/>
      <c r="CW252" s="318"/>
      <c r="CX252" s="318"/>
      <c r="CY252" s="318"/>
      <c r="CZ252" s="318"/>
      <c r="DA252" s="318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</row>
    <row r="253" spans="1:127" ht="12" customHeight="1" hidden="1">
      <c r="A253" s="170" t="s">
        <v>94</v>
      </c>
      <c r="B253" s="170"/>
      <c r="C253" s="170"/>
      <c r="D253" s="170"/>
      <c r="E253" s="170"/>
      <c r="F253" s="170"/>
      <c r="G253" s="170"/>
      <c r="H253" s="168" t="s">
        <v>214</v>
      </c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55">
        <v>20</v>
      </c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>
        <v>130</v>
      </c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318"/>
      <c r="CK253" s="318"/>
      <c r="CL253" s="318"/>
      <c r="CM253" s="318"/>
      <c r="CN253" s="318"/>
      <c r="CO253" s="318"/>
      <c r="CP253" s="318"/>
      <c r="CQ253" s="318"/>
      <c r="CR253" s="318"/>
      <c r="CS253" s="318"/>
      <c r="CT253" s="318"/>
      <c r="CU253" s="318"/>
      <c r="CV253" s="318"/>
      <c r="CW253" s="318"/>
      <c r="CX253" s="318"/>
      <c r="CY253" s="318"/>
      <c r="CZ253" s="318"/>
      <c r="DA253" s="318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</row>
    <row r="254" spans="1:127" ht="12" customHeight="1" hidden="1">
      <c r="A254" s="170" t="s">
        <v>104</v>
      </c>
      <c r="B254" s="170"/>
      <c r="C254" s="170"/>
      <c r="D254" s="170"/>
      <c r="E254" s="170"/>
      <c r="F254" s="170"/>
      <c r="G254" s="170"/>
      <c r="H254" s="168" t="s">
        <v>216</v>
      </c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55">
        <v>50</v>
      </c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>
        <v>25</v>
      </c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318"/>
      <c r="CK254" s="318"/>
      <c r="CL254" s="318"/>
      <c r="CM254" s="318"/>
      <c r="CN254" s="318"/>
      <c r="CO254" s="318"/>
      <c r="CP254" s="318"/>
      <c r="CQ254" s="318"/>
      <c r="CR254" s="318"/>
      <c r="CS254" s="318"/>
      <c r="CT254" s="318"/>
      <c r="CU254" s="318"/>
      <c r="CV254" s="318"/>
      <c r="CW254" s="318"/>
      <c r="CX254" s="318"/>
      <c r="CY254" s="318"/>
      <c r="CZ254" s="318"/>
      <c r="DA254" s="318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</row>
    <row r="255" spans="1:127" ht="12" customHeight="1" hidden="1">
      <c r="A255" s="170" t="s">
        <v>105</v>
      </c>
      <c r="B255" s="170"/>
      <c r="C255" s="170"/>
      <c r="D255" s="170"/>
      <c r="E255" s="170"/>
      <c r="F255" s="170"/>
      <c r="G255" s="170"/>
      <c r="H255" s="328" t="s">
        <v>216</v>
      </c>
      <c r="I255" s="329"/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/>
      <c r="U255" s="329"/>
      <c r="V255" s="329"/>
      <c r="W255" s="329"/>
      <c r="X255" s="329"/>
      <c r="Y255" s="329"/>
      <c r="Z255" s="329"/>
      <c r="AA255" s="329"/>
      <c r="AB255" s="329"/>
      <c r="AC255" s="329"/>
      <c r="AD255" s="329"/>
      <c r="AE255" s="329"/>
      <c r="AF255" s="329"/>
      <c r="AG255" s="329"/>
      <c r="AH255" s="329"/>
      <c r="AI255" s="329"/>
      <c r="AJ255" s="329"/>
      <c r="AK255" s="329"/>
      <c r="AL255" s="329"/>
      <c r="AM255" s="329"/>
      <c r="AN255" s="329"/>
      <c r="AO255" s="329"/>
      <c r="AP255" s="329"/>
      <c r="AQ255" s="329"/>
      <c r="AR255" s="329"/>
      <c r="AS255" s="329"/>
      <c r="AT255" s="329"/>
      <c r="AU255" s="329"/>
      <c r="AV255" s="329"/>
      <c r="AW255" s="329"/>
      <c r="AX255" s="329"/>
      <c r="AY255" s="329"/>
      <c r="AZ255" s="329"/>
      <c r="BA255" s="329"/>
      <c r="BB255" s="329"/>
      <c r="BC255" s="329"/>
      <c r="BD255" s="155">
        <v>50</v>
      </c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>
        <v>20</v>
      </c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318"/>
      <c r="CK255" s="318"/>
      <c r="CL255" s="318"/>
      <c r="CM255" s="318"/>
      <c r="CN255" s="318"/>
      <c r="CO255" s="318"/>
      <c r="CP255" s="318"/>
      <c r="CQ255" s="318"/>
      <c r="CR255" s="318"/>
      <c r="CS255" s="318"/>
      <c r="CT255" s="318"/>
      <c r="CU255" s="318"/>
      <c r="CV255" s="318"/>
      <c r="CW255" s="318"/>
      <c r="CX255" s="318"/>
      <c r="CY255" s="318"/>
      <c r="CZ255" s="318"/>
      <c r="DA255" s="318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</row>
    <row r="256" spans="1:127" ht="12" customHeight="1" hidden="1">
      <c r="A256" s="169" t="s">
        <v>106</v>
      </c>
      <c r="B256" s="169"/>
      <c r="C256" s="169"/>
      <c r="D256" s="169"/>
      <c r="E256" s="169"/>
      <c r="F256" s="169"/>
      <c r="G256" s="327"/>
      <c r="H256" s="334" t="s">
        <v>268</v>
      </c>
      <c r="I256" s="334"/>
      <c r="J256" s="334"/>
      <c r="K256" s="334"/>
      <c r="L256" s="334"/>
      <c r="M256" s="334"/>
      <c r="N256" s="334"/>
      <c r="O256" s="334"/>
      <c r="P256" s="334"/>
      <c r="Q256" s="334"/>
      <c r="R256" s="334"/>
      <c r="S256" s="334"/>
      <c r="T256" s="334"/>
      <c r="U256" s="334"/>
      <c r="V256" s="334"/>
      <c r="W256" s="334"/>
      <c r="X256" s="334"/>
      <c r="Y256" s="334"/>
      <c r="Z256" s="334"/>
      <c r="AA256" s="334"/>
      <c r="AB256" s="334"/>
      <c r="AC256" s="334"/>
      <c r="AD256" s="334"/>
      <c r="AE256" s="334"/>
      <c r="AF256" s="334"/>
      <c r="AG256" s="334"/>
      <c r="AH256" s="334"/>
      <c r="AI256" s="334"/>
      <c r="AJ256" s="334"/>
      <c r="AK256" s="334"/>
      <c r="AL256" s="334"/>
      <c r="AM256" s="334"/>
      <c r="AN256" s="334"/>
      <c r="AO256" s="334"/>
      <c r="AP256" s="334"/>
      <c r="AQ256" s="334"/>
      <c r="AR256" s="334"/>
      <c r="AS256" s="334"/>
      <c r="AT256" s="334"/>
      <c r="AU256" s="334"/>
      <c r="AV256" s="334"/>
      <c r="AW256" s="334"/>
      <c r="AX256" s="334"/>
      <c r="AY256" s="334"/>
      <c r="AZ256" s="334"/>
      <c r="BA256" s="334"/>
      <c r="BB256" s="334"/>
      <c r="BC256" s="334"/>
      <c r="BD256" s="330">
        <v>20</v>
      </c>
      <c r="BE256" s="331"/>
      <c r="BF256" s="331"/>
      <c r="BG256" s="331"/>
      <c r="BH256" s="331"/>
      <c r="BI256" s="331"/>
      <c r="BJ256" s="331"/>
      <c r="BK256" s="331"/>
      <c r="BL256" s="331"/>
      <c r="BM256" s="331"/>
      <c r="BN256" s="331"/>
      <c r="BO256" s="331"/>
      <c r="BP256" s="331"/>
      <c r="BQ256" s="331"/>
      <c r="BR256" s="331"/>
      <c r="BS256" s="332"/>
      <c r="BT256" s="333">
        <v>240</v>
      </c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2"/>
      <c r="CJ256" s="178"/>
      <c r="CK256" s="179"/>
      <c r="CL256" s="179"/>
      <c r="CM256" s="179"/>
      <c r="CN256" s="179"/>
      <c r="CO256" s="179"/>
      <c r="CP256" s="179"/>
      <c r="CQ256" s="179"/>
      <c r="CR256" s="179"/>
      <c r="CS256" s="179"/>
      <c r="CT256" s="179"/>
      <c r="CU256" s="179"/>
      <c r="CV256" s="179"/>
      <c r="CW256" s="179"/>
      <c r="CX256" s="179"/>
      <c r="CY256" s="179"/>
      <c r="CZ256" s="179"/>
      <c r="DA256" s="180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</row>
    <row r="257" spans="1:127" ht="12" customHeight="1" hidden="1">
      <c r="A257" s="170" t="s">
        <v>107</v>
      </c>
      <c r="B257" s="170"/>
      <c r="C257" s="170"/>
      <c r="D257" s="170"/>
      <c r="E257" s="170"/>
      <c r="F257" s="170"/>
      <c r="G257" s="170"/>
      <c r="H257" s="328" t="s">
        <v>269</v>
      </c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/>
      <c r="U257" s="329"/>
      <c r="V257" s="329"/>
      <c r="W257" s="329"/>
      <c r="X257" s="329"/>
      <c r="Y257" s="329"/>
      <c r="Z257" s="329"/>
      <c r="AA257" s="329"/>
      <c r="AB257" s="329"/>
      <c r="AC257" s="329"/>
      <c r="AD257" s="329"/>
      <c r="AE257" s="329"/>
      <c r="AF257" s="329"/>
      <c r="AG257" s="329"/>
      <c r="AH257" s="329"/>
      <c r="AI257" s="329"/>
      <c r="AJ257" s="329"/>
      <c r="AK257" s="329"/>
      <c r="AL257" s="329"/>
      <c r="AM257" s="329"/>
      <c r="AN257" s="329"/>
      <c r="AO257" s="329"/>
      <c r="AP257" s="329"/>
      <c r="AQ257" s="329"/>
      <c r="AR257" s="329"/>
      <c r="AS257" s="329"/>
      <c r="AT257" s="329"/>
      <c r="AU257" s="329"/>
      <c r="AV257" s="329"/>
      <c r="AW257" s="329"/>
      <c r="AX257" s="329"/>
      <c r="AY257" s="329"/>
      <c r="AZ257" s="329"/>
      <c r="BA257" s="329"/>
      <c r="BB257" s="329"/>
      <c r="BC257" s="329"/>
      <c r="BD257" s="155">
        <v>50</v>
      </c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>
        <v>25</v>
      </c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318"/>
      <c r="CK257" s="318"/>
      <c r="CL257" s="318"/>
      <c r="CM257" s="318"/>
      <c r="CN257" s="318"/>
      <c r="CO257" s="318"/>
      <c r="CP257" s="318"/>
      <c r="CQ257" s="318"/>
      <c r="CR257" s="318"/>
      <c r="CS257" s="318"/>
      <c r="CT257" s="318"/>
      <c r="CU257" s="318"/>
      <c r="CV257" s="318"/>
      <c r="CW257" s="318"/>
      <c r="CX257" s="318"/>
      <c r="CY257" s="318"/>
      <c r="CZ257" s="318"/>
      <c r="DA257" s="318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</row>
    <row r="258" spans="1:127" ht="12" customHeight="1" hidden="1">
      <c r="A258" s="170" t="s">
        <v>108</v>
      </c>
      <c r="B258" s="170"/>
      <c r="C258" s="170"/>
      <c r="D258" s="170"/>
      <c r="E258" s="170"/>
      <c r="F258" s="170"/>
      <c r="G258" s="170"/>
      <c r="H258" s="338" t="s">
        <v>270</v>
      </c>
      <c r="I258" s="339"/>
      <c r="J258" s="339"/>
      <c r="K258" s="339"/>
      <c r="L258" s="339"/>
      <c r="M258" s="339"/>
      <c r="N258" s="339"/>
      <c r="O258" s="339"/>
      <c r="P258" s="339"/>
      <c r="Q258" s="339"/>
      <c r="R258" s="339"/>
      <c r="S258" s="339"/>
      <c r="T258" s="339"/>
      <c r="U258" s="339"/>
      <c r="V258" s="339"/>
      <c r="W258" s="339"/>
      <c r="X258" s="339"/>
      <c r="Y258" s="339"/>
      <c r="Z258" s="339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339"/>
      <c r="AT258" s="339"/>
      <c r="AU258" s="339"/>
      <c r="AV258" s="339"/>
      <c r="AW258" s="339"/>
      <c r="AX258" s="339"/>
      <c r="AY258" s="339"/>
      <c r="AZ258" s="339"/>
      <c r="BA258" s="339"/>
      <c r="BB258" s="339"/>
      <c r="BC258" s="339"/>
      <c r="BD258" s="155">
        <v>50</v>
      </c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>
        <v>25</v>
      </c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318"/>
      <c r="CK258" s="318"/>
      <c r="CL258" s="318"/>
      <c r="CM258" s="318"/>
      <c r="CN258" s="318"/>
      <c r="CO258" s="318"/>
      <c r="CP258" s="318"/>
      <c r="CQ258" s="318"/>
      <c r="CR258" s="318"/>
      <c r="CS258" s="318"/>
      <c r="CT258" s="318"/>
      <c r="CU258" s="318"/>
      <c r="CV258" s="318"/>
      <c r="CW258" s="318"/>
      <c r="CX258" s="318"/>
      <c r="CY258" s="318"/>
      <c r="CZ258" s="318"/>
      <c r="DA258" s="318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</row>
    <row r="259" spans="1:127" ht="12" customHeight="1" hidden="1">
      <c r="A259" s="169" t="s">
        <v>109</v>
      </c>
      <c r="B259" s="169"/>
      <c r="C259" s="169"/>
      <c r="D259" s="169"/>
      <c r="E259" s="169"/>
      <c r="F259" s="169"/>
      <c r="G259" s="327"/>
      <c r="H259" s="334" t="s">
        <v>271</v>
      </c>
      <c r="I259" s="334"/>
      <c r="J259" s="334"/>
      <c r="K259" s="334"/>
      <c r="L259" s="334"/>
      <c r="M259" s="334"/>
      <c r="N259" s="334"/>
      <c r="O259" s="334"/>
      <c r="P259" s="334"/>
      <c r="Q259" s="334"/>
      <c r="R259" s="334"/>
      <c r="S259" s="334"/>
      <c r="T259" s="334"/>
      <c r="U259" s="334"/>
      <c r="V259" s="334"/>
      <c r="W259" s="334"/>
      <c r="X259" s="334"/>
      <c r="Y259" s="334"/>
      <c r="Z259" s="334"/>
      <c r="AA259" s="334"/>
      <c r="AB259" s="334"/>
      <c r="AC259" s="334"/>
      <c r="AD259" s="334"/>
      <c r="AE259" s="334"/>
      <c r="AF259" s="334"/>
      <c r="AG259" s="334"/>
      <c r="AH259" s="334"/>
      <c r="AI259" s="334"/>
      <c r="AJ259" s="334"/>
      <c r="AK259" s="334"/>
      <c r="AL259" s="334"/>
      <c r="AM259" s="334"/>
      <c r="AN259" s="334"/>
      <c r="AO259" s="334"/>
      <c r="AP259" s="334"/>
      <c r="AQ259" s="334"/>
      <c r="AR259" s="334"/>
      <c r="AS259" s="334"/>
      <c r="AT259" s="334"/>
      <c r="AU259" s="334"/>
      <c r="AV259" s="334"/>
      <c r="AW259" s="334"/>
      <c r="AX259" s="334"/>
      <c r="AY259" s="334"/>
      <c r="AZ259" s="334"/>
      <c r="BA259" s="334"/>
      <c r="BB259" s="334"/>
      <c r="BC259" s="334"/>
      <c r="BD259" s="330">
        <v>1</v>
      </c>
      <c r="BE259" s="331"/>
      <c r="BF259" s="331"/>
      <c r="BG259" s="331"/>
      <c r="BH259" s="331"/>
      <c r="BI259" s="331"/>
      <c r="BJ259" s="331"/>
      <c r="BK259" s="331"/>
      <c r="BL259" s="331"/>
      <c r="BM259" s="331"/>
      <c r="BN259" s="331"/>
      <c r="BO259" s="331"/>
      <c r="BP259" s="331"/>
      <c r="BQ259" s="331"/>
      <c r="BR259" s="331"/>
      <c r="BS259" s="332"/>
      <c r="BT259" s="333">
        <v>6000</v>
      </c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2"/>
      <c r="CJ259" s="178"/>
      <c r="CK259" s="179"/>
      <c r="CL259" s="179"/>
      <c r="CM259" s="179"/>
      <c r="CN259" s="179"/>
      <c r="CO259" s="179"/>
      <c r="CP259" s="179"/>
      <c r="CQ259" s="179"/>
      <c r="CR259" s="179"/>
      <c r="CS259" s="179"/>
      <c r="CT259" s="179"/>
      <c r="CU259" s="179"/>
      <c r="CV259" s="179"/>
      <c r="CW259" s="179"/>
      <c r="CX259" s="179"/>
      <c r="CY259" s="179"/>
      <c r="CZ259" s="179"/>
      <c r="DA259" s="180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</row>
    <row r="260" spans="1:127" ht="12" customHeight="1" hidden="1" thickBot="1">
      <c r="A260" s="170" t="s">
        <v>154</v>
      </c>
      <c r="B260" s="170"/>
      <c r="C260" s="170"/>
      <c r="D260" s="170"/>
      <c r="E260" s="170"/>
      <c r="F260" s="170"/>
      <c r="G260" s="170"/>
      <c r="H260" s="153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77"/>
      <c r="CK260" s="177"/>
      <c r="CL260" s="177"/>
      <c r="CM260" s="177"/>
      <c r="CN260" s="177"/>
      <c r="CO260" s="177"/>
      <c r="CP260" s="177"/>
      <c r="CQ260" s="177"/>
      <c r="CR260" s="177"/>
      <c r="CS260" s="177"/>
      <c r="CT260" s="177"/>
      <c r="CU260" s="177"/>
      <c r="CV260" s="177"/>
      <c r="CW260" s="177"/>
      <c r="CX260" s="177"/>
      <c r="CY260" s="177"/>
      <c r="CZ260" s="177"/>
      <c r="DA260" s="177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</row>
    <row r="261" spans="1:127" ht="12" customHeight="1" hidden="1" thickBot="1">
      <c r="A261" s="169" t="s">
        <v>155</v>
      </c>
      <c r="B261" s="169"/>
      <c r="C261" s="169"/>
      <c r="D261" s="169"/>
      <c r="E261" s="169"/>
      <c r="F261" s="169"/>
      <c r="G261" s="169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  <c r="S261" s="334"/>
      <c r="T261" s="334"/>
      <c r="U261" s="334"/>
      <c r="V261" s="334"/>
      <c r="W261" s="334"/>
      <c r="X261" s="334"/>
      <c r="Y261" s="334"/>
      <c r="Z261" s="334"/>
      <c r="AA261" s="334"/>
      <c r="AB261" s="334"/>
      <c r="AC261" s="334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334"/>
      <c r="AP261" s="334"/>
      <c r="AQ261" s="334"/>
      <c r="AR261" s="334"/>
      <c r="AS261" s="334"/>
      <c r="AT261" s="334"/>
      <c r="AU261" s="334"/>
      <c r="AV261" s="334"/>
      <c r="AW261" s="334"/>
      <c r="AX261" s="334"/>
      <c r="AY261" s="334"/>
      <c r="AZ261" s="334"/>
      <c r="BA261" s="334"/>
      <c r="BB261" s="334"/>
      <c r="BC261" s="334"/>
      <c r="BD261" s="333"/>
      <c r="BE261" s="331"/>
      <c r="BF261" s="331"/>
      <c r="BG261" s="331"/>
      <c r="BH261" s="331"/>
      <c r="BI261" s="331"/>
      <c r="BJ261" s="331"/>
      <c r="BK261" s="331"/>
      <c r="BL261" s="331"/>
      <c r="BM261" s="331"/>
      <c r="BN261" s="331"/>
      <c r="BO261" s="331"/>
      <c r="BP261" s="331"/>
      <c r="BQ261" s="331"/>
      <c r="BR261" s="331"/>
      <c r="BS261" s="332"/>
      <c r="BT261" s="333"/>
      <c r="BU261" s="331"/>
      <c r="BV261" s="331"/>
      <c r="BW261" s="331"/>
      <c r="BX261" s="331"/>
      <c r="BY261" s="331"/>
      <c r="BZ261" s="331"/>
      <c r="CA261" s="331"/>
      <c r="CB261" s="331"/>
      <c r="CC261" s="331"/>
      <c r="CD261" s="331"/>
      <c r="CE261" s="331"/>
      <c r="CF261" s="331"/>
      <c r="CG261" s="331"/>
      <c r="CH261" s="331"/>
      <c r="CI261" s="332"/>
      <c r="CJ261" s="149"/>
      <c r="CK261" s="150"/>
      <c r="CL261" s="150"/>
      <c r="CM261" s="150"/>
      <c r="CN261" s="150"/>
      <c r="CO261" s="150"/>
      <c r="CP261" s="150"/>
      <c r="CQ261" s="150"/>
      <c r="CR261" s="150"/>
      <c r="CS261" s="150"/>
      <c r="CT261" s="150"/>
      <c r="CU261" s="150"/>
      <c r="CV261" s="150"/>
      <c r="CW261" s="150"/>
      <c r="CX261" s="150"/>
      <c r="CY261" s="150"/>
      <c r="CZ261" s="150"/>
      <c r="DA261" s="151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</row>
    <row r="262" spans="1:127" ht="12" customHeight="1" hidden="1" thickBot="1">
      <c r="A262" s="173"/>
      <c r="B262" s="174"/>
      <c r="C262" s="174"/>
      <c r="D262" s="174"/>
      <c r="E262" s="174"/>
      <c r="F262" s="174"/>
      <c r="G262" s="174"/>
      <c r="H262" s="165" t="s">
        <v>224</v>
      </c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  <c r="BN262" s="187"/>
      <c r="BO262" s="187"/>
      <c r="BP262" s="187"/>
      <c r="BQ262" s="187"/>
      <c r="BR262" s="187"/>
      <c r="BS262" s="187"/>
      <c r="BT262" s="187" t="s">
        <v>12</v>
      </c>
      <c r="BU262" s="187"/>
      <c r="BV262" s="187"/>
      <c r="BW262" s="187"/>
      <c r="BX262" s="187"/>
      <c r="BY262" s="187"/>
      <c r="BZ262" s="187"/>
      <c r="CA262" s="187"/>
      <c r="CB262" s="187"/>
      <c r="CC262" s="187"/>
      <c r="CD262" s="187"/>
      <c r="CE262" s="187"/>
      <c r="CF262" s="187"/>
      <c r="CG262" s="187"/>
      <c r="CH262" s="187"/>
      <c r="CI262" s="187"/>
      <c r="CJ262" s="319">
        <f>CJ255+CJ256+CJ257+CJ258+CJ261+CJ254+CJ253+CJ252+CJ251+CJ250+CJ259</f>
        <v>0</v>
      </c>
      <c r="CK262" s="319"/>
      <c r="CL262" s="319"/>
      <c r="CM262" s="319"/>
      <c r="CN262" s="319"/>
      <c r="CO262" s="319"/>
      <c r="CP262" s="319"/>
      <c r="CQ262" s="319"/>
      <c r="CR262" s="319"/>
      <c r="CS262" s="319"/>
      <c r="CT262" s="319"/>
      <c r="CU262" s="319"/>
      <c r="CV262" s="319"/>
      <c r="CW262" s="319"/>
      <c r="CX262" s="319"/>
      <c r="CY262" s="319"/>
      <c r="CZ262" s="319"/>
      <c r="DA262" s="320"/>
      <c r="DB262" s="16"/>
      <c r="DC262" s="16"/>
      <c r="DD262" s="354"/>
      <c r="DE262" s="355"/>
      <c r="DF262" s="355"/>
      <c r="DG262" s="355"/>
      <c r="DH262" s="355"/>
      <c r="DI262" s="355"/>
      <c r="DJ262" s="355"/>
      <c r="DK262" s="355"/>
      <c r="DL262" s="355"/>
      <c r="DM262" s="355"/>
      <c r="DN262" s="355"/>
      <c r="DO262" s="355"/>
      <c r="DP262" s="355"/>
      <c r="DQ262" s="355"/>
      <c r="DR262" s="355"/>
      <c r="DS262" s="355"/>
      <c r="DT262" s="355"/>
      <c r="DU262" s="355"/>
      <c r="DV262" s="355"/>
      <c r="DW262" s="355"/>
    </row>
    <row r="263" spans="1:127" ht="12" customHeight="1" hidden="1">
      <c r="A263" s="170" t="s">
        <v>31</v>
      </c>
      <c r="B263" s="170"/>
      <c r="C263" s="170"/>
      <c r="D263" s="170"/>
      <c r="E263" s="170"/>
      <c r="F263" s="170"/>
      <c r="G263" s="170"/>
      <c r="H263" s="335" t="s">
        <v>215</v>
      </c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6"/>
      <c r="V263" s="336"/>
      <c r="W263" s="336"/>
      <c r="X263" s="336"/>
      <c r="Y263" s="336"/>
      <c r="Z263" s="336"/>
      <c r="AA263" s="336"/>
      <c r="AB263" s="336"/>
      <c r="AC263" s="336"/>
      <c r="AD263" s="336"/>
      <c r="AE263" s="336"/>
      <c r="AF263" s="336"/>
      <c r="AG263" s="336"/>
      <c r="AH263" s="336"/>
      <c r="AI263" s="336"/>
      <c r="AJ263" s="336"/>
      <c r="AK263" s="336"/>
      <c r="AL263" s="336"/>
      <c r="AM263" s="336"/>
      <c r="AN263" s="336"/>
      <c r="AO263" s="336"/>
      <c r="AP263" s="336"/>
      <c r="AQ263" s="336"/>
      <c r="AR263" s="336"/>
      <c r="AS263" s="336"/>
      <c r="AT263" s="336"/>
      <c r="AU263" s="336"/>
      <c r="AV263" s="336"/>
      <c r="AW263" s="336"/>
      <c r="AX263" s="336"/>
      <c r="AY263" s="336"/>
      <c r="AZ263" s="336"/>
      <c r="BA263" s="336"/>
      <c r="BB263" s="336"/>
      <c r="BC263" s="337"/>
      <c r="BD263" s="155">
        <v>11</v>
      </c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>
        <v>480</v>
      </c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318"/>
      <c r="CK263" s="318"/>
      <c r="CL263" s="318"/>
      <c r="CM263" s="318"/>
      <c r="CN263" s="318"/>
      <c r="CO263" s="318"/>
      <c r="CP263" s="318"/>
      <c r="CQ263" s="318"/>
      <c r="CR263" s="318"/>
      <c r="CS263" s="318"/>
      <c r="CT263" s="318"/>
      <c r="CU263" s="318"/>
      <c r="CV263" s="318"/>
      <c r="CW263" s="318"/>
      <c r="CX263" s="318"/>
      <c r="CY263" s="318"/>
      <c r="CZ263" s="318"/>
      <c r="DA263" s="318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</row>
    <row r="264" spans="1:127" ht="12" customHeight="1" hidden="1">
      <c r="A264" s="170" t="s">
        <v>35</v>
      </c>
      <c r="B264" s="170"/>
      <c r="C264" s="170"/>
      <c r="D264" s="170"/>
      <c r="E264" s="170"/>
      <c r="F264" s="170"/>
      <c r="G264" s="170"/>
      <c r="H264" s="160" t="s">
        <v>215</v>
      </c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2"/>
      <c r="BD264" s="155">
        <v>8</v>
      </c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>
        <v>490</v>
      </c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318"/>
      <c r="CK264" s="318"/>
      <c r="CL264" s="318"/>
      <c r="CM264" s="318"/>
      <c r="CN264" s="318"/>
      <c r="CO264" s="318"/>
      <c r="CP264" s="318"/>
      <c r="CQ264" s="318"/>
      <c r="CR264" s="318"/>
      <c r="CS264" s="318"/>
      <c r="CT264" s="318"/>
      <c r="CU264" s="318"/>
      <c r="CV264" s="318"/>
      <c r="CW264" s="318"/>
      <c r="CX264" s="318"/>
      <c r="CY264" s="318"/>
      <c r="CZ264" s="318"/>
      <c r="DA264" s="318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</row>
    <row r="265" spans="1:127" ht="12" customHeight="1" hidden="1">
      <c r="A265" s="170" t="s">
        <v>41</v>
      </c>
      <c r="B265" s="170"/>
      <c r="C265" s="170"/>
      <c r="D265" s="170"/>
      <c r="E265" s="170"/>
      <c r="F265" s="170"/>
      <c r="G265" s="170"/>
      <c r="H265" s="160" t="s">
        <v>217</v>
      </c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2"/>
      <c r="BD265" s="155">
        <v>2</v>
      </c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>
        <v>550</v>
      </c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318"/>
      <c r="CK265" s="318"/>
      <c r="CL265" s="318"/>
      <c r="CM265" s="318"/>
      <c r="CN265" s="318"/>
      <c r="CO265" s="318"/>
      <c r="CP265" s="318"/>
      <c r="CQ265" s="318"/>
      <c r="CR265" s="318"/>
      <c r="CS265" s="318"/>
      <c r="CT265" s="318"/>
      <c r="CU265" s="318"/>
      <c r="CV265" s="318"/>
      <c r="CW265" s="318"/>
      <c r="CX265" s="318"/>
      <c r="CY265" s="318"/>
      <c r="CZ265" s="318"/>
      <c r="DA265" s="318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</row>
    <row r="266" spans="1:127" ht="12" customHeight="1" hidden="1">
      <c r="A266" s="170" t="s">
        <v>35</v>
      </c>
      <c r="B266" s="170"/>
      <c r="C266" s="170"/>
      <c r="D266" s="170"/>
      <c r="E266" s="170"/>
      <c r="F266" s="170"/>
      <c r="G266" s="170"/>
      <c r="H266" s="168" t="s">
        <v>211</v>
      </c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2"/>
      <c r="BD266" s="171"/>
      <c r="BE266" s="171"/>
      <c r="BF266" s="171"/>
      <c r="BG266" s="171"/>
      <c r="BH266" s="171"/>
      <c r="BI266" s="171"/>
      <c r="BJ266" s="171"/>
      <c r="BK266" s="171"/>
      <c r="BL266" s="171"/>
      <c r="BM266" s="171"/>
      <c r="BN266" s="171"/>
      <c r="BO266" s="171"/>
      <c r="BP266" s="171"/>
      <c r="BQ266" s="171"/>
      <c r="BR266" s="171"/>
      <c r="BS266" s="171"/>
      <c r="BT266" s="171"/>
      <c r="BU266" s="171"/>
      <c r="BV266" s="171"/>
      <c r="BW266" s="171"/>
      <c r="BX266" s="171"/>
      <c r="BY266" s="171"/>
      <c r="BZ266" s="171"/>
      <c r="CA266" s="171"/>
      <c r="CB266" s="171"/>
      <c r="CC266" s="171"/>
      <c r="CD266" s="171"/>
      <c r="CE266" s="171"/>
      <c r="CF266" s="171"/>
      <c r="CG266" s="171"/>
      <c r="CH266" s="171"/>
      <c r="CI266" s="171"/>
      <c r="CJ266" s="318"/>
      <c r="CK266" s="318"/>
      <c r="CL266" s="318"/>
      <c r="CM266" s="318"/>
      <c r="CN266" s="318"/>
      <c r="CO266" s="318"/>
      <c r="CP266" s="318"/>
      <c r="CQ266" s="318"/>
      <c r="CR266" s="318"/>
      <c r="CS266" s="318"/>
      <c r="CT266" s="318"/>
      <c r="CU266" s="318"/>
      <c r="CV266" s="318"/>
      <c r="CW266" s="318"/>
      <c r="CX266" s="318"/>
      <c r="CY266" s="318"/>
      <c r="CZ266" s="318"/>
      <c r="DA266" s="318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</row>
    <row r="267" spans="1:127" ht="12" customHeight="1" hidden="1">
      <c r="A267" s="170" t="s">
        <v>31</v>
      </c>
      <c r="B267" s="170"/>
      <c r="C267" s="170"/>
      <c r="D267" s="170"/>
      <c r="E267" s="170"/>
      <c r="F267" s="170"/>
      <c r="G267" s="170"/>
      <c r="H267" s="340" t="s">
        <v>210</v>
      </c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341"/>
      <c r="U267" s="341"/>
      <c r="V267" s="341"/>
      <c r="W267" s="341"/>
      <c r="X267" s="341"/>
      <c r="Y267" s="341"/>
      <c r="Z267" s="341"/>
      <c r="AA267" s="341"/>
      <c r="AB267" s="341"/>
      <c r="AC267" s="341"/>
      <c r="AD267" s="341"/>
      <c r="AE267" s="341"/>
      <c r="AF267" s="341"/>
      <c r="AG267" s="341"/>
      <c r="AH267" s="341"/>
      <c r="AI267" s="341"/>
      <c r="AJ267" s="341"/>
      <c r="AK267" s="341"/>
      <c r="AL267" s="341"/>
      <c r="AM267" s="341"/>
      <c r="AN267" s="341"/>
      <c r="AO267" s="341"/>
      <c r="AP267" s="341"/>
      <c r="AQ267" s="341"/>
      <c r="AR267" s="341"/>
      <c r="AS267" s="341"/>
      <c r="AT267" s="341"/>
      <c r="AU267" s="341"/>
      <c r="AV267" s="341"/>
      <c r="AW267" s="341"/>
      <c r="AX267" s="341"/>
      <c r="AY267" s="341"/>
      <c r="AZ267" s="341"/>
      <c r="BA267" s="341"/>
      <c r="BB267" s="341"/>
      <c r="BC267" s="341"/>
      <c r="BD267" s="171"/>
      <c r="BE267" s="171"/>
      <c r="BF267" s="171"/>
      <c r="BG267" s="171"/>
      <c r="BH267" s="171"/>
      <c r="BI267" s="171"/>
      <c r="BJ267" s="171"/>
      <c r="BK267" s="171"/>
      <c r="BL267" s="171"/>
      <c r="BM267" s="171"/>
      <c r="BN267" s="171"/>
      <c r="BO267" s="171"/>
      <c r="BP267" s="171"/>
      <c r="BQ267" s="171"/>
      <c r="BR267" s="171"/>
      <c r="BS267" s="171"/>
      <c r="BT267" s="171"/>
      <c r="BU267" s="171"/>
      <c r="BV267" s="171"/>
      <c r="BW267" s="171"/>
      <c r="BX267" s="171"/>
      <c r="BY267" s="171"/>
      <c r="BZ267" s="171"/>
      <c r="CA267" s="171"/>
      <c r="CB267" s="171"/>
      <c r="CC267" s="171"/>
      <c r="CD267" s="171"/>
      <c r="CE267" s="171"/>
      <c r="CF267" s="171"/>
      <c r="CG267" s="171"/>
      <c r="CH267" s="171"/>
      <c r="CI267" s="171"/>
      <c r="CJ267" s="318"/>
      <c r="CK267" s="318"/>
      <c r="CL267" s="318"/>
      <c r="CM267" s="318"/>
      <c r="CN267" s="318"/>
      <c r="CO267" s="318"/>
      <c r="CP267" s="318"/>
      <c r="CQ267" s="318"/>
      <c r="CR267" s="318"/>
      <c r="CS267" s="318"/>
      <c r="CT267" s="318"/>
      <c r="CU267" s="318"/>
      <c r="CV267" s="318"/>
      <c r="CW267" s="318"/>
      <c r="CX267" s="318"/>
      <c r="CY267" s="318"/>
      <c r="CZ267" s="318"/>
      <c r="DA267" s="318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</row>
    <row r="268" spans="1:127" ht="12" customHeight="1" hidden="1">
      <c r="A268" s="170" t="s">
        <v>35</v>
      </c>
      <c r="B268" s="170"/>
      <c r="C268" s="170"/>
      <c r="D268" s="170"/>
      <c r="E268" s="170"/>
      <c r="F268" s="170"/>
      <c r="G268" s="170"/>
      <c r="H268" s="168" t="s">
        <v>211</v>
      </c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71"/>
      <c r="BE268" s="171"/>
      <c r="BF268" s="171"/>
      <c r="BG268" s="171"/>
      <c r="BH268" s="171"/>
      <c r="BI268" s="171"/>
      <c r="BJ268" s="171"/>
      <c r="BK268" s="171"/>
      <c r="BL268" s="171"/>
      <c r="BM268" s="171"/>
      <c r="BN268" s="171"/>
      <c r="BO268" s="171"/>
      <c r="BP268" s="171"/>
      <c r="BQ268" s="171"/>
      <c r="BR268" s="171"/>
      <c r="BS268" s="171"/>
      <c r="BT268" s="171"/>
      <c r="BU268" s="171"/>
      <c r="BV268" s="171"/>
      <c r="BW268" s="171"/>
      <c r="BX268" s="171"/>
      <c r="BY268" s="171"/>
      <c r="BZ268" s="171"/>
      <c r="CA268" s="171"/>
      <c r="CB268" s="171"/>
      <c r="CC268" s="171"/>
      <c r="CD268" s="171"/>
      <c r="CE268" s="171"/>
      <c r="CF268" s="171"/>
      <c r="CG268" s="171"/>
      <c r="CH268" s="171"/>
      <c r="CI268" s="171"/>
      <c r="CJ268" s="318"/>
      <c r="CK268" s="318"/>
      <c r="CL268" s="318"/>
      <c r="CM268" s="318"/>
      <c r="CN268" s="318"/>
      <c r="CO268" s="318"/>
      <c r="CP268" s="318"/>
      <c r="CQ268" s="318"/>
      <c r="CR268" s="318"/>
      <c r="CS268" s="318"/>
      <c r="CT268" s="318"/>
      <c r="CU268" s="318"/>
      <c r="CV268" s="318"/>
      <c r="CW268" s="318"/>
      <c r="CX268" s="318"/>
      <c r="CY268" s="318"/>
      <c r="CZ268" s="318"/>
      <c r="DA268" s="318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</row>
    <row r="269" spans="1:127" ht="12" customHeight="1" hidden="1">
      <c r="A269" s="170" t="s">
        <v>31</v>
      </c>
      <c r="B269" s="170"/>
      <c r="C269" s="170"/>
      <c r="D269" s="170"/>
      <c r="E269" s="170"/>
      <c r="F269" s="170"/>
      <c r="G269" s="170"/>
      <c r="H269" s="168" t="s">
        <v>215</v>
      </c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2"/>
      <c r="BD269" s="171"/>
      <c r="BE269" s="171"/>
      <c r="BF269" s="171"/>
      <c r="BG269" s="171"/>
      <c r="BH269" s="171"/>
      <c r="BI269" s="171"/>
      <c r="BJ269" s="171"/>
      <c r="BK269" s="171"/>
      <c r="BL269" s="171"/>
      <c r="BM269" s="171"/>
      <c r="BN269" s="171"/>
      <c r="BO269" s="171"/>
      <c r="BP269" s="171"/>
      <c r="BQ269" s="171"/>
      <c r="BR269" s="171"/>
      <c r="BS269" s="171"/>
      <c r="BT269" s="171"/>
      <c r="BU269" s="171"/>
      <c r="BV269" s="171"/>
      <c r="BW269" s="171"/>
      <c r="BX269" s="171"/>
      <c r="BY269" s="171"/>
      <c r="BZ269" s="171"/>
      <c r="CA269" s="171"/>
      <c r="CB269" s="171"/>
      <c r="CC269" s="171"/>
      <c r="CD269" s="171"/>
      <c r="CE269" s="171"/>
      <c r="CF269" s="171"/>
      <c r="CG269" s="171"/>
      <c r="CH269" s="171"/>
      <c r="CI269" s="171"/>
      <c r="CJ269" s="318"/>
      <c r="CK269" s="318"/>
      <c r="CL269" s="318"/>
      <c r="CM269" s="318"/>
      <c r="CN269" s="318"/>
      <c r="CO269" s="318"/>
      <c r="CP269" s="318"/>
      <c r="CQ269" s="318"/>
      <c r="CR269" s="318"/>
      <c r="CS269" s="318"/>
      <c r="CT269" s="318"/>
      <c r="CU269" s="318"/>
      <c r="CV269" s="318"/>
      <c r="CW269" s="318"/>
      <c r="CX269" s="318"/>
      <c r="CY269" s="318"/>
      <c r="CZ269" s="318"/>
      <c r="DA269" s="318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</row>
    <row r="270" spans="1:127" ht="12" customHeight="1" hidden="1" thickBot="1">
      <c r="A270" s="170" t="s">
        <v>35</v>
      </c>
      <c r="B270" s="170"/>
      <c r="C270" s="170"/>
      <c r="D270" s="170"/>
      <c r="E270" s="170"/>
      <c r="F270" s="170"/>
      <c r="G270" s="170"/>
      <c r="H270" s="345" t="s">
        <v>217</v>
      </c>
      <c r="I270" s="345"/>
      <c r="J270" s="345"/>
      <c r="K270" s="345"/>
      <c r="L270" s="345"/>
      <c r="M270" s="345"/>
      <c r="N270" s="345"/>
      <c r="O270" s="345"/>
      <c r="P270" s="345"/>
      <c r="Q270" s="345"/>
      <c r="R270" s="345"/>
      <c r="S270" s="345"/>
      <c r="T270" s="345"/>
      <c r="U270" s="345"/>
      <c r="V270" s="345"/>
      <c r="W270" s="345"/>
      <c r="X270" s="345"/>
      <c r="Y270" s="345"/>
      <c r="Z270" s="345"/>
      <c r="AA270" s="345"/>
      <c r="AB270" s="345"/>
      <c r="AC270" s="345"/>
      <c r="AD270" s="345"/>
      <c r="AE270" s="345"/>
      <c r="AF270" s="345"/>
      <c r="AG270" s="345"/>
      <c r="AH270" s="345"/>
      <c r="AI270" s="345"/>
      <c r="AJ270" s="345"/>
      <c r="AK270" s="345"/>
      <c r="AL270" s="345"/>
      <c r="AM270" s="345"/>
      <c r="AN270" s="345"/>
      <c r="AO270" s="345"/>
      <c r="AP270" s="345"/>
      <c r="AQ270" s="345"/>
      <c r="AR270" s="345"/>
      <c r="AS270" s="345"/>
      <c r="AT270" s="345"/>
      <c r="AU270" s="345"/>
      <c r="AV270" s="345"/>
      <c r="AW270" s="345"/>
      <c r="AX270" s="345"/>
      <c r="AY270" s="345"/>
      <c r="AZ270" s="345"/>
      <c r="BA270" s="345"/>
      <c r="BB270" s="345"/>
      <c r="BC270" s="345"/>
      <c r="BD270" s="171"/>
      <c r="BE270" s="171"/>
      <c r="BF270" s="171"/>
      <c r="BG270" s="171"/>
      <c r="BH270" s="171"/>
      <c r="BI270" s="171"/>
      <c r="BJ270" s="171"/>
      <c r="BK270" s="171"/>
      <c r="BL270" s="171"/>
      <c r="BM270" s="171"/>
      <c r="BN270" s="171"/>
      <c r="BO270" s="171"/>
      <c r="BP270" s="171"/>
      <c r="BQ270" s="171"/>
      <c r="BR270" s="171"/>
      <c r="BS270" s="171"/>
      <c r="BT270" s="171"/>
      <c r="BU270" s="171"/>
      <c r="BV270" s="171"/>
      <c r="BW270" s="171"/>
      <c r="BX270" s="171"/>
      <c r="BY270" s="171"/>
      <c r="BZ270" s="171"/>
      <c r="CA270" s="171"/>
      <c r="CB270" s="171"/>
      <c r="CC270" s="171"/>
      <c r="CD270" s="171"/>
      <c r="CE270" s="171"/>
      <c r="CF270" s="171"/>
      <c r="CG270" s="171"/>
      <c r="CH270" s="171"/>
      <c r="CI270" s="171"/>
      <c r="CJ270" s="318"/>
      <c r="CK270" s="318"/>
      <c r="CL270" s="318"/>
      <c r="CM270" s="318"/>
      <c r="CN270" s="318"/>
      <c r="CO270" s="318"/>
      <c r="CP270" s="318"/>
      <c r="CQ270" s="318"/>
      <c r="CR270" s="318"/>
      <c r="CS270" s="318"/>
      <c r="CT270" s="318"/>
      <c r="CU270" s="318"/>
      <c r="CV270" s="318"/>
      <c r="CW270" s="318"/>
      <c r="CX270" s="318"/>
      <c r="CY270" s="318"/>
      <c r="CZ270" s="318"/>
      <c r="DA270" s="318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</row>
    <row r="271" spans="1:127" ht="12" customHeight="1" hidden="1" thickBot="1">
      <c r="A271" s="173"/>
      <c r="B271" s="174"/>
      <c r="C271" s="174"/>
      <c r="D271" s="174"/>
      <c r="E271" s="174"/>
      <c r="F271" s="174"/>
      <c r="G271" s="174"/>
      <c r="H271" s="165" t="s">
        <v>222</v>
      </c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7"/>
      <c r="BD271" s="187"/>
      <c r="BE271" s="187"/>
      <c r="BF271" s="187"/>
      <c r="BG271" s="187"/>
      <c r="BH271" s="187"/>
      <c r="BI271" s="187"/>
      <c r="BJ271" s="187"/>
      <c r="BK271" s="187"/>
      <c r="BL271" s="187"/>
      <c r="BM271" s="187"/>
      <c r="BN271" s="187"/>
      <c r="BO271" s="187"/>
      <c r="BP271" s="187"/>
      <c r="BQ271" s="187"/>
      <c r="BR271" s="187"/>
      <c r="BS271" s="187"/>
      <c r="BT271" s="187" t="s">
        <v>12</v>
      </c>
      <c r="BU271" s="187"/>
      <c r="BV271" s="187"/>
      <c r="BW271" s="187"/>
      <c r="BX271" s="187"/>
      <c r="BY271" s="187"/>
      <c r="BZ271" s="187"/>
      <c r="CA271" s="187"/>
      <c r="CB271" s="187"/>
      <c r="CC271" s="187"/>
      <c r="CD271" s="187"/>
      <c r="CE271" s="187"/>
      <c r="CF271" s="187"/>
      <c r="CG271" s="187"/>
      <c r="CH271" s="187"/>
      <c r="CI271" s="187"/>
      <c r="CJ271" s="319">
        <f>CJ269+CJ270+CJ268+CJ267+CJ266+CJ265+CJ264+CJ263</f>
        <v>0</v>
      </c>
      <c r="CK271" s="319"/>
      <c r="CL271" s="319"/>
      <c r="CM271" s="319"/>
      <c r="CN271" s="319"/>
      <c r="CO271" s="319"/>
      <c r="CP271" s="319"/>
      <c r="CQ271" s="319"/>
      <c r="CR271" s="319"/>
      <c r="CS271" s="319"/>
      <c r="CT271" s="319"/>
      <c r="CU271" s="319"/>
      <c r="CV271" s="319"/>
      <c r="CW271" s="319"/>
      <c r="CX271" s="319"/>
      <c r="CY271" s="319"/>
      <c r="CZ271" s="319"/>
      <c r="DA271" s="320"/>
      <c r="DB271" s="16"/>
      <c r="DC271" s="354"/>
      <c r="DD271" s="355"/>
      <c r="DE271" s="355"/>
      <c r="DF271" s="355"/>
      <c r="DG271" s="355"/>
      <c r="DH271" s="355"/>
      <c r="DI271" s="355"/>
      <c r="DJ271" s="355"/>
      <c r="DK271" s="355"/>
      <c r="DL271" s="355"/>
      <c r="DM271" s="355"/>
      <c r="DN271" s="355"/>
      <c r="DO271" s="355"/>
      <c r="DP271" s="355"/>
      <c r="DQ271" s="355"/>
      <c r="DR271" s="355"/>
      <c r="DS271" s="355"/>
      <c r="DT271" s="355"/>
      <c r="DU271" s="355"/>
      <c r="DV271" s="355"/>
      <c r="DW271" s="16"/>
    </row>
    <row r="272" spans="1:127" ht="12" customHeight="1" hidden="1" thickBot="1">
      <c r="A272" s="346"/>
      <c r="B272" s="347"/>
      <c r="C272" s="347"/>
      <c r="D272" s="347"/>
      <c r="E272" s="347"/>
      <c r="F272" s="347"/>
      <c r="G272" s="347"/>
      <c r="H272" s="348" t="s">
        <v>140</v>
      </c>
      <c r="I272" s="349"/>
      <c r="J272" s="349"/>
      <c r="K272" s="349"/>
      <c r="L272" s="349"/>
      <c r="M272" s="349"/>
      <c r="N272" s="349"/>
      <c r="O272" s="349"/>
      <c r="P272" s="349"/>
      <c r="Q272" s="349"/>
      <c r="R272" s="349"/>
      <c r="S272" s="349"/>
      <c r="T272" s="349"/>
      <c r="U272" s="349"/>
      <c r="V272" s="349"/>
      <c r="W272" s="349"/>
      <c r="X272" s="349"/>
      <c r="Y272" s="349"/>
      <c r="Z272" s="349"/>
      <c r="AA272" s="349"/>
      <c r="AB272" s="349"/>
      <c r="AC272" s="349"/>
      <c r="AD272" s="349"/>
      <c r="AE272" s="349"/>
      <c r="AF272" s="349"/>
      <c r="AG272" s="349"/>
      <c r="AH272" s="349"/>
      <c r="AI272" s="349"/>
      <c r="AJ272" s="349"/>
      <c r="AK272" s="349"/>
      <c r="AL272" s="349"/>
      <c r="AM272" s="349"/>
      <c r="AN272" s="349"/>
      <c r="AO272" s="349"/>
      <c r="AP272" s="349"/>
      <c r="AQ272" s="349"/>
      <c r="AR272" s="349"/>
      <c r="AS272" s="349"/>
      <c r="AT272" s="349"/>
      <c r="AU272" s="349"/>
      <c r="AV272" s="349"/>
      <c r="AW272" s="349"/>
      <c r="AX272" s="349"/>
      <c r="AY272" s="349"/>
      <c r="AZ272" s="349"/>
      <c r="BA272" s="349"/>
      <c r="BB272" s="349"/>
      <c r="BC272" s="350"/>
      <c r="BD272" s="342"/>
      <c r="BE272" s="342"/>
      <c r="BF272" s="342"/>
      <c r="BG272" s="342"/>
      <c r="BH272" s="342"/>
      <c r="BI272" s="342"/>
      <c r="BJ272" s="342"/>
      <c r="BK272" s="342"/>
      <c r="BL272" s="342"/>
      <c r="BM272" s="342"/>
      <c r="BN272" s="342"/>
      <c r="BO272" s="342"/>
      <c r="BP272" s="342"/>
      <c r="BQ272" s="342"/>
      <c r="BR272" s="342"/>
      <c r="BS272" s="342"/>
      <c r="BT272" s="342" t="s">
        <v>12</v>
      </c>
      <c r="BU272" s="342"/>
      <c r="BV272" s="342"/>
      <c r="BW272" s="342"/>
      <c r="BX272" s="342"/>
      <c r="BY272" s="342"/>
      <c r="BZ272" s="342"/>
      <c r="CA272" s="342"/>
      <c r="CB272" s="342"/>
      <c r="CC272" s="342"/>
      <c r="CD272" s="342"/>
      <c r="CE272" s="342"/>
      <c r="CF272" s="342"/>
      <c r="CG272" s="342"/>
      <c r="CH272" s="342"/>
      <c r="CI272" s="342"/>
      <c r="CJ272" s="343">
        <f>CJ262+CJ271</f>
        <v>0</v>
      </c>
      <c r="CK272" s="343"/>
      <c r="CL272" s="343"/>
      <c r="CM272" s="343"/>
      <c r="CN272" s="343"/>
      <c r="CO272" s="343"/>
      <c r="CP272" s="343"/>
      <c r="CQ272" s="343"/>
      <c r="CR272" s="343"/>
      <c r="CS272" s="343"/>
      <c r="CT272" s="343"/>
      <c r="CU272" s="343"/>
      <c r="CV272" s="343"/>
      <c r="CW272" s="343"/>
      <c r="CX272" s="343"/>
      <c r="CY272" s="343"/>
      <c r="CZ272" s="343"/>
      <c r="DA272" s="344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</row>
    <row r="273" spans="1:127" ht="12" customHeight="1" thickBo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</row>
    <row r="274" spans="89:107" ht="17.25" customHeight="1" thickBot="1">
      <c r="CK274" s="356">
        <f>CM38+CJ52+CL137+CL160+CJ183+CJ194+CJ225+CM241</f>
        <v>6246953.2008</v>
      </c>
      <c r="CL274" s="357"/>
      <c r="CM274" s="357"/>
      <c r="CN274" s="357"/>
      <c r="CO274" s="357"/>
      <c r="CP274" s="357"/>
      <c r="CQ274" s="357"/>
      <c r="CR274" s="357"/>
      <c r="CS274" s="357"/>
      <c r="CT274" s="357"/>
      <c r="CU274" s="357"/>
      <c r="CV274" s="357"/>
      <c r="CW274" s="357"/>
      <c r="CX274" s="357"/>
      <c r="CY274" s="357"/>
      <c r="CZ274" s="357"/>
      <c r="DA274" s="357"/>
      <c r="DB274" s="357"/>
      <c r="DC274" s="358"/>
    </row>
    <row r="275" spans="109:128" ht="12" customHeight="1">
      <c r="DE275" s="130"/>
      <c r="DF275" s="131"/>
      <c r="DG275" s="131"/>
      <c r="DH275" s="131"/>
      <c r="DI275" s="131"/>
      <c r="DJ275" s="131"/>
      <c r="DK275" s="131"/>
      <c r="DL275" s="131"/>
      <c r="DM275" s="131"/>
      <c r="DN275" s="131"/>
      <c r="DO275" s="131"/>
      <c r="DP275" s="131"/>
      <c r="DQ275" s="131"/>
      <c r="DR275" s="131"/>
      <c r="DS275" s="131"/>
      <c r="DT275" s="131"/>
      <c r="DU275" s="131"/>
      <c r="DV275" s="131"/>
      <c r="DW275" s="131"/>
      <c r="DX275" s="131"/>
    </row>
    <row r="278" spans="88:109" ht="12" customHeight="1"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DE278" s="22"/>
    </row>
    <row r="280" spans="103:108" ht="12" customHeight="1">
      <c r="CY280" s="6"/>
      <c r="DD280" s="63"/>
    </row>
    <row r="284" spans="91:107" ht="12" customHeight="1"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</row>
  </sheetData>
  <sheetProtection/>
  <mergeCells count="897">
    <mergeCell ref="B241:H241"/>
    <mergeCell ref="I241:AP241"/>
    <mergeCell ref="AQ241:BF241"/>
    <mergeCell ref="BG241:BV241"/>
    <mergeCell ref="BW241:CL241"/>
    <mergeCell ref="CM241:DB241"/>
    <mergeCell ref="B240:H240"/>
    <mergeCell ref="I240:AP240"/>
    <mergeCell ref="AQ240:BF240"/>
    <mergeCell ref="BG240:BV240"/>
    <mergeCell ref="BW240:CL240"/>
    <mergeCell ref="CM240:DB240"/>
    <mergeCell ref="B239:H239"/>
    <mergeCell ref="I239:AP239"/>
    <mergeCell ref="AQ239:BF239"/>
    <mergeCell ref="BG239:BV239"/>
    <mergeCell ref="BW239:CL239"/>
    <mergeCell ref="CM239:DB239"/>
    <mergeCell ref="B238:H238"/>
    <mergeCell ref="I238:AP238"/>
    <mergeCell ref="AQ238:BF238"/>
    <mergeCell ref="BG238:BV238"/>
    <mergeCell ref="BW238:CL238"/>
    <mergeCell ref="CM238:DB238"/>
    <mergeCell ref="B237:H237"/>
    <mergeCell ref="I237:AP237"/>
    <mergeCell ref="AQ237:BF237"/>
    <mergeCell ref="BG237:BV237"/>
    <mergeCell ref="BW237:CL237"/>
    <mergeCell ref="CM237:DB237"/>
    <mergeCell ref="Z231:DC231"/>
    <mergeCell ref="C233:AQ233"/>
    <mergeCell ref="AR233:DC233"/>
    <mergeCell ref="B235:DB235"/>
    <mergeCell ref="B236:H236"/>
    <mergeCell ref="I236:AP236"/>
    <mergeCell ref="AQ236:BF236"/>
    <mergeCell ref="BG236:BV236"/>
    <mergeCell ref="BW236:CL236"/>
    <mergeCell ref="CM236:DB236"/>
    <mergeCell ref="DI151:EC151"/>
    <mergeCell ref="DI153:ED153"/>
    <mergeCell ref="DH155:EB155"/>
    <mergeCell ref="DI156:EB156"/>
    <mergeCell ref="DC158:EB158"/>
    <mergeCell ref="C229:DC229"/>
    <mergeCell ref="DH149:EC149"/>
    <mergeCell ref="DE275:DX275"/>
    <mergeCell ref="DD137:DW137"/>
    <mergeCell ref="DD194:DW194"/>
    <mergeCell ref="DC271:DV271"/>
    <mergeCell ref="DD262:DW262"/>
    <mergeCell ref="CK274:DC274"/>
    <mergeCell ref="H243:CP243"/>
    <mergeCell ref="DH160:EB160"/>
    <mergeCell ref="DI161:EJ170"/>
    <mergeCell ref="A244:DA244"/>
    <mergeCell ref="BD259:BS259"/>
    <mergeCell ref="BT259:CI259"/>
    <mergeCell ref="CJ263:DA263"/>
    <mergeCell ref="A264:G264"/>
    <mergeCell ref="H264:BC264"/>
    <mergeCell ref="BD264:BS264"/>
    <mergeCell ref="BT264:CI264"/>
    <mergeCell ref="CJ262:DA262"/>
    <mergeCell ref="CJ264:DA264"/>
    <mergeCell ref="BD265:BS265"/>
    <mergeCell ref="H270:BC270"/>
    <mergeCell ref="BD270:BS270"/>
    <mergeCell ref="BD268:BS268"/>
    <mergeCell ref="A272:G272"/>
    <mergeCell ref="H272:BC272"/>
    <mergeCell ref="BD272:BS272"/>
    <mergeCell ref="A271:G271"/>
    <mergeCell ref="A269:G269"/>
    <mergeCell ref="H269:BC269"/>
    <mergeCell ref="BT272:CI272"/>
    <mergeCell ref="CJ272:DA272"/>
    <mergeCell ref="H271:BC271"/>
    <mergeCell ref="BD271:BS271"/>
    <mergeCell ref="BT271:CI271"/>
    <mergeCell ref="CJ271:DA271"/>
    <mergeCell ref="BD269:BS269"/>
    <mergeCell ref="BT269:CI269"/>
    <mergeCell ref="CJ269:DA269"/>
    <mergeCell ref="A270:G270"/>
    <mergeCell ref="BT270:CI270"/>
    <mergeCell ref="CJ270:DA270"/>
    <mergeCell ref="H268:BC268"/>
    <mergeCell ref="BT265:CI265"/>
    <mergeCell ref="CJ265:DA265"/>
    <mergeCell ref="A265:G265"/>
    <mergeCell ref="BT268:CI268"/>
    <mergeCell ref="CJ268:DA268"/>
    <mergeCell ref="A268:G268"/>
    <mergeCell ref="CJ267:DA267"/>
    <mergeCell ref="CJ266:DA266"/>
    <mergeCell ref="H267:BC267"/>
    <mergeCell ref="BD257:BS257"/>
    <mergeCell ref="BT257:CI257"/>
    <mergeCell ref="CJ257:DA257"/>
    <mergeCell ref="A258:G258"/>
    <mergeCell ref="A267:G267"/>
    <mergeCell ref="H258:BC258"/>
    <mergeCell ref="BD258:BS258"/>
    <mergeCell ref="BT258:CI258"/>
    <mergeCell ref="CJ258:DA258"/>
    <mergeCell ref="H257:BC257"/>
    <mergeCell ref="A257:G257"/>
    <mergeCell ref="BT263:CI263"/>
    <mergeCell ref="H261:BC261"/>
    <mergeCell ref="A263:G263"/>
    <mergeCell ref="H263:BC263"/>
    <mergeCell ref="BD263:BS263"/>
    <mergeCell ref="A259:G259"/>
    <mergeCell ref="H259:BC259"/>
    <mergeCell ref="BD261:BS261"/>
    <mergeCell ref="BT261:CI261"/>
    <mergeCell ref="A255:G255"/>
    <mergeCell ref="BD255:BS255"/>
    <mergeCell ref="BT255:CI255"/>
    <mergeCell ref="CJ255:DA255"/>
    <mergeCell ref="A256:G256"/>
    <mergeCell ref="H255:BC255"/>
    <mergeCell ref="BD256:BS256"/>
    <mergeCell ref="BT256:CI256"/>
    <mergeCell ref="CJ256:DA256"/>
    <mergeCell ref="H256:BC256"/>
    <mergeCell ref="A253:G253"/>
    <mergeCell ref="H253:BC253"/>
    <mergeCell ref="BD253:BS253"/>
    <mergeCell ref="BT253:CI253"/>
    <mergeCell ref="CJ253:DA253"/>
    <mergeCell ref="A254:G254"/>
    <mergeCell ref="H254:BC254"/>
    <mergeCell ref="BD254:BS254"/>
    <mergeCell ref="BT254:CI254"/>
    <mergeCell ref="CJ254:DA254"/>
    <mergeCell ref="A251:G251"/>
    <mergeCell ref="H251:BC251"/>
    <mergeCell ref="BD251:BS251"/>
    <mergeCell ref="BT251:CI251"/>
    <mergeCell ref="CJ251:DA251"/>
    <mergeCell ref="A252:G252"/>
    <mergeCell ref="H252:BC252"/>
    <mergeCell ref="BD252:BS252"/>
    <mergeCell ref="BT252:CI252"/>
    <mergeCell ref="CJ252:DA252"/>
    <mergeCell ref="A249:G249"/>
    <mergeCell ref="H249:BC249"/>
    <mergeCell ref="BD249:BS249"/>
    <mergeCell ref="BT249:CI249"/>
    <mergeCell ref="CJ249:DA249"/>
    <mergeCell ref="A250:G250"/>
    <mergeCell ref="H250:BC250"/>
    <mergeCell ref="BD250:BS250"/>
    <mergeCell ref="BT250:CI250"/>
    <mergeCell ref="CJ250:DA250"/>
    <mergeCell ref="A247:G247"/>
    <mergeCell ref="H247:BC247"/>
    <mergeCell ref="BD247:BS247"/>
    <mergeCell ref="BT247:CI247"/>
    <mergeCell ref="CJ247:DA247"/>
    <mergeCell ref="A248:G248"/>
    <mergeCell ref="H248:BC248"/>
    <mergeCell ref="BD248:BS248"/>
    <mergeCell ref="BT248:CI248"/>
    <mergeCell ref="CJ248:DA248"/>
    <mergeCell ref="A246:G246"/>
    <mergeCell ref="H246:BC246"/>
    <mergeCell ref="BD246:BS246"/>
    <mergeCell ref="BT246:CI246"/>
    <mergeCell ref="CJ246:DA246"/>
    <mergeCell ref="A71:G71"/>
    <mergeCell ref="H71:BC71"/>
    <mergeCell ref="BD71:BS71"/>
    <mergeCell ref="BT71:CI71"/>
    <mergeCell ref="CJ71:DA71"/>
    <mergeCell ref="A73:G73"/>
    <mergeCell ref="H73:BC73"/>
    <mergeCell ref="BD73:BS73"/>
    <mergeCell ref="BT73:CI73"/>
    <mergeCell ref="CJ73:DA73"/>
    <mergeCell ref="CJ70:DA70"/>
    <mergeCell ref="A69:G69"/>
    <mergeCell ref="H69:BC69"/>
    <mergeCell ref="BD69:BS69"/>
    <mergeCell ref="BT69:CI69"/>
    <mergeCell ref="CJ69:DA69"/>
    <mergeCell ref="A72:G72"/>
    <mergeCell ref="H72:BC72"/>
    <mergeCell ref="BD72:BS72"/>
    <mergeCell ref="BT72:CI72"/>
    <mergeCell ref="CJ72:DA72"/>
    <mergeCell ref="A68:G68"/>
    <mergeCell ref="A70:G70"/>
    <mergeCell ref="H70:BC70"/>
    <mergeCell ref="BD70:BS70"/>
    <mergeCell ref="BT70:CI70"/>
    <mergeCell ref="A61:G61"/>
    <mergeCell ref="H61:BC61"/>
    <mergeCell ref="BD61:BS61"/>
    <mergeCell ref="BT61:CI61"/>
    <mergeCell ref="BT68:CI68"/>
    <mergeCell ref="CJ61:DA61"/>
    <mergeCell ref="B66:AP66"/>
    <mergeCell ref="BT62:CI62"/>
    <mergeCell ref="CJ62:DA62"/>
    <mergeCell ref="V64:CY64"/>
    <mergeCell ref="A64:U64"/>
    <mergeCell ref="AQ66:DB66"/>
    <mergeCell ref="H62:BC62"/>
    <mergeCell ref="BD62:BS62"/>
    <mergeCell ref="H58:BC58"/>
    <mergeCell ref="BD58:BS58"/>
    <mergeCell ref="BT58:CI58"/>
    <mergeCell ref="CJ58:DA58"/>
    <mergeCell ref="A59:G59"/>
    <mergeCell ref="H59:BC59"/>
    <mergeCell ref="BD59:BS59"/>
    <mergeCell ref="BT59:CI59"/>
    <mergeCell ref="CJ59:DA59"/>
    <mergeCell ref="AP136:BE136"/>
    <mergeCell ref="BF136:BU136"/>
    <mergeCell ref="BV136:CK136"/>
    <mergeCell ref="CL136:DA136"/>
    <mergeCell ref="BV134:CK134"/>
    <mergeCell ref="CL134:DA134"/>
    <mergeCell ref="AP135:BE135"/>
    <mergeCell ref="BF135:BU135"/>
    <mergeCell ref="CL135:DA135"/>
    <mergeCell ref="CL132:DA132"/>
    <mergeCell ref="CL133:DA133"/>
    <mergeCell ref="H132:AO132"/>
    <mergeCell ref="BV135:CK135"/>
    <mergeCell ref="A90:AO90"/>
    <mergeCell ref="AP90:DA90"/>
    <mergeCell ref="AP131:BE131"/>
    <mergeCell ref="BF131:BU131"/>
    <mergeCell ref="BV131:CK131"/>
    <mergeCell ref="CL131:DA131"/>
    <mergeCell ref="CJ68:DA68"/>
    <mergeCell ref="H68:BC68"/>
    <mergeCell ref="BD68:BS68"/>
    <mergeCell ref="A224:G224"/>
    <mergeCell ref="H224:BC224"/>
    <mergeCell ref="BD224:BS224"/>
    <mergeCell ref="BT224:CI224"/>
    <mergeCell ref="CJ224:DA224"/>
    <mergeCell ref="BD223:BS223"/>
    <mergeCell ref="BT223:CI223"/>
    <mergeCell ref="CJ223:DA223"/>
    <mergeCell ref="CJ222:DA222"/>
    <mergeCell ref="BT219:CI219"/>
    <mergeCell ref="H220:BC220"/>
    <mergeCell ref="CJ220:DA220"/>
    <mergeCell ref="A178:G178"/>
    <mergeCell ref="A180:G180"/>
    <mergeCell ref="A194:G194"/>
    <mergeCell ref="BT222:CI222"/>
    <mergeCell ref="BD220:BS220"/>
    <mergeCell ref="A179:G179"/>
    <mergeCell ref="CL151:DA151"/>
    <mergeCell ref="H176:BC176"/>
    <mergeCell ref="H179:BC179"/>
    <mergeCell ref="BV160:CK160"/>
    <mergeCell ref="H178:BC178"/>
    <mergeCell ref="CL160:DA160"/>
    <mergeCell ref="H158:AO158"/>
    <mergeCell ref="AP158:BE158"/>
    <mergeCell ref="H174:BC174"/>
    <mergeCell ref="BV157:CK157"/>
    <mergeCell ref="A193:G193"/>
    <mergeCell ref="AP151:BE151"/>
    <mergeCell ref="BF151:BU151"/>
    <mergeCell ref="BV151:CK151"/>
    <mergeCell ref="BF159:BU159"/>
    <mergeCell ref="A158:G158"/>
    <mergeCell ref="A157:G157"/>
    <mergeCell ref="H157:AO157"/>
    <mergeCell ref="H152:AO152"/>
    <mergeCell ref="AP157:BE157"/>
    <mergeCell ref="CJ189:DA189"/>
    <mergeCell ref="BT177:CI177"/>
    <mergeCell ref="BT178:CI178"/>
    <mergeCell ref="BT179:CI179"/>
    <mergeCell ref="A182:G182"/>
    <mergeCell ref="CJ179:DA179"/>
    <mergeCell ref="BD178:BS178"/>
    <mergeCell ref="BT187:CI187"/>
    <mergeCell ref="CJ178:DA178"/>
    <mergeCell ref="BD179:BS179"/>
    <mergeCell ref="CL158:DA158"/>
    <mergeCell ref="CJ176:DA176"/>
    <mergeCell ref="CL152:DA152"/>
    <mergeCell ref="AP154:BE154"/>
    <mergeCell ref="CL157:DA157"/>
    <mergeCell ref="BF158:BU158"/>
    <mergeCell ref="BT166:CI166"/>
    <mergeCell ref="CJ174:DA174"/>
    <mergeCell ref="BT172:CI172"/>
    <mergeCell ref="CJ172:DA172"/>
    <mergeCell ref="CJ164:DA164"/>
    <mergeCell ref="CJ165:DA165"/>
    <mergeCell ref="BT165:CI165"/>
    <mergeCell ref="CJ173:DA173"/>
    <mergeCell ref="BT168:CI168"/>
    <mergeCell ref="A170:DA170"/>
    <mergeCell ref="H166:BC166"/>
    <mergeCell ref="H165:BC165"/>
    <mergeCell ref="BD173:BS173"/>
    <mergeCell ref="BT173:CI173"/>
    <mergeCell ref="CL155:DA155"/>
    <mergeCell ref="A154:G154"/>
    <mergeCell ref="BF154:BU154"/>
    <mergeCell ref="CJ166:DA166"/>
    <mergeCell ref="BV158:CK158"/>
    <mergeCell ref="H154:AO154"/>
    <mergeCell ref="BV156:CK156"/>
    <mergeCell ref="H155:AO155"/>
    <mergeCell ref="BF157:BU157"/>
    <mergeCell ref="AP155:BE155"/>
    <mergeCell ref="H151:AO151"/>
    <mergeCell ref="BD168:BS168"/>
    <mergeCell ref="BT176:CI176"/>
    <mergeCell ref="A136:G136"/>
    <mergeCell ref="H136:AO136"/>
    <mergeCell ref="BV159:CK159"/>
    <mergeCell ref="BT174:CI174"/>
    <mergeCell ref="CJ168:DA168"/>
    <mergeCell ref="CL159:DA159"/>
    <mergeCell ref="BV155:CK155"/>
    <mergeCell ref="BV137:CK137"/>
    <mergeCell ref="CL137:DA137"/>
    <mergeCell ref="CJ143:DA143"/>
    <mergeCell ref="BV152:CK152"/>
    <mergeCell ref="CJ144:DA144"/>
    <mergeCell ref="CJ145:DA145"/>
    <mergeCell ref="BV154:CK154"/>
    <mergeCell ref="CL154:DA154"/>
    <mergeCell ref="CJ141:DA141"/>
    <mergeCell ref="A142:G142"/>
    <mergeCell ref="A137:G137"/>
    <mergeCell ref="H137:AO137"/>
    <mergeCell ref="AP137:BE137"/>
    <mergeCell ref="BF137:BU137"/>
    <mergeCell ref="A198:G198"/>
    <mergeCell ref="A197:G197"/>
    <mergeCell ref="BF155:BU155"/>
    <mergeCell ref="A151:G151"/>
    <mergeCell ref="BT143:CI143"/>
    <mergeCell ref="A141:G141"/>
    <mergeCell ref="BT141:CI141"/>
    <mergeCell ref="H143:BC143"/>
    <mergeCell ref="BD143:BS143"/>
    <mergeCell ref="A196:G196"/>
    <mergeCell ref="BT196:CI196"/>
    <mergeCell ref="BT194:CI194"/>
    <mergeCell ref="BT195:CI195"/>
    <mergeCell ref="A195:G195"/>
    <mergeCell ref="A143:G143"/>
    <mergeCell ref="A135:G135"/>
    <mergeCell ref="A134:G134"/>
    <mergeCell ref="H134:AO134"/>
    <mergeCell ref="AP134:BE134"/>
    <mergeCell ref="BF134:BU134"/>
    <mergeCell ref="H135:AO135"/>
    <mergeCell ref="A4:F4"/>
    <mergeCell ref="G4:AD4"/>
    <mergeCell ref="AE4:BC4"/>
    <mergeCell ref="A16:F16"/>
    <mergeCell ref="G16:AD16"/>
    <mergeCell ref="A5:F5"/>
    <mergeCell ref="G5:AD5"/>
    <mergeCell ref="AE5:BC5"/>
    <mergeCell ref="A15:F15"/>
    <mergeCell ref="A133:G133"/>
    <mergeCell ref="A132:G132"/>
    <mergeCell ref="BD7:BS7"/>
    <mergeCell ref="BT5:CI5"/>
    <mergeCell ref="BR14:CI14"/>
    <mergeCell ref="BF132:BU132"/>
    <mergeCell ref="AP132:BE132"/>
    <mergeCell ref="A62:G62"/>
    <mergeCell ref="A131:G131"/>
    <mergeCell ref="A58:G58"/>
    <mergeCell ref="H131:AO131"/>
    <mergeCell ref="AE15:AY15"/>
    <mergeCell ref="AZ15:BQ15"/>
    <mergeCell ref="BR17:CI17"/>
    <mergeCell ref="CJ17:DA17"/>
    <mergeCell ref="A21:DA21"/>
    <mergeCell ref="AZ17:BQ17"/>
    <mergeCell ref="AE16:AY16"/>
    <mergeCell ref="BR15:CI15"/>
    <mergeCell ref="G15:AD15"/>
    <mergeCell ref="A49:G49"/>
    <mergeCell ref="CJ48:DA48"/>
    <mergeCell ref="A12:DA12"/>
    <mergeCell ref="A6:F6"/>
    <mergeCell ref="AE7:BC7"/>
    <mergeCell ref="A8:F8"/>
    <mergeCell ref="G7:AD7"/>
    <mergeCell ref="CJ15:DA15"/>
    <mergeCell ref="A14:F14"/>
    <mergeCell ref="A10:CD10"/>
    <mergeCell ref="A2:DA2"/>
    <mergeCell ref="AE8:BC8"/>
    <mergeCell ref="BD8:BS8"/>
    <mergeCell ref="BT8:CI8"/>
    <mergeCell ref="BT6:CI6"/>
    <mergeCell ref="CJ5:DA5"/>
    <mergeCell ref="BD5:BS5"/>
    <mergeCell ref="CJ8:DA8"/>
    <mergeCell ref="BD4:BS4"/>
    <mergeCell ref="BT4:CI4"/>
    <mergeCell ref="CJ4:DA4"/>
    <mergeCell ref="A7:F7"/>
    <mergeCell ref="AZ16:BQ16"/>
    <mergeCell ref="BR16:CI16"/>
    <mergeCell ref="CJ16:DA16"/>
    <mergeCell ref="BT7:CI7"/>
    <mergeCell ref="CJ7:DA7"/>
    <mergeCell ref="G14:AD14"/>
    <mergeCell ref="AE6:BC6"/>
    <mergeCell ref="BD6:BS6"/>
    <mergeCell ref="CJ6:DA6"/>
    <mergeCell ref="AE14:AY14"/>
    <mergeCell ref="AZ14:BQ14"/>
    <mergeCell ref="CJ14:DA14"/>
    <mergeCell ref="G8:AD8"/>
    <mergeCell ref="G6:AD6"/>
    <mergeCell ref="A9:DC9"/>
    <mergeCell ref="A50:G50"/>
    <mergeCell ref="CJ49:DA49"/>
    <mergeCell ref="H50:BC50"/>
    <mergeCell ref="A17:F17"/>
    <mergeCell ref="G17:AD17"/>
    <mergeCell ref="AE17:AY17"/>
    <mergeCell ref="H49:BC49"/>
    <mergeCell ref="BD49:BS49"/>
    <mergeCell ref="BT49:CI49"/>
    <mergeCell ref="A48:G48"/>
    <mergeCell ref="H48:BC48"/>
    <mergeCell ref="BD48:BS48"/>
    <mergeCell ref="BT48:CI48"/>
    <mergeCell ref="CM31:DA32"/>
    <mergeCell ref="H32:BV32"/>
    <mergeCell ref="A38:F38"/>
    <mergeCell ref="BW37:CL37"/>
    <mergeCell ref="CM37:DA37"/>
    <mergeCell ref="G38:BV38"/>
    <mergeCell ref="BW38:CL38"/>
    <mergeCell ref="CM38:DA38"/>
    <mergeCell ref="BW36:CL36"/>
    <mergeCell ref="A24:F24"/>
    <mergeCell ref="G24:BV24"/>
    <mergeCell ref="BW24:CL24"/>
    <mergeCell ref="CM24:DA24"/>
    <mergeCell ref="CM36:DA36"/>
    <mergeCell ref="H37:BV37"/>
    <mergeCell ref="A35:F35"/>
    <mergeCell ref="H35:BV35"/>
    <mergeCell ref="BW35:CL35"/>
    <mergeCell ref="H36:BV36"/>
    <mergeCell ref="A23:F23"/>
    <mergeCell ref="G23:BV23"/>
    <mergeCell ref="BW23:CL23"/>
    <mergeCell ref="CM23:DA23"/>
    <mergeCell ref="A25:F25"/>
    <mergeCell ref="A31:F32"/>
    <mergeCell ref="H31:BV31"/>
    <mergeCell ref="BW31:CL32"/>
    <mergeCell ref="H25:BV25"/>
    <mergeCell ref="BW25:CL25"/>
    <mergeCell ref="CM25:DA25"/>
    <mergeCell ref="A26:F27"/>
    <mergeCell ref="H26:BV26"/>
    <mergeCell ref="BW26:CL27"/>
    <mergeCell ref="CM26:DA27"/>
    <mergeCell ref="H27:BV27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30:F30"/>
    <mergeCell ref="H30:BV30"/>
    <mergeCell ref="BW30:CL30"/>
    <mergeCell ref="CM30:DA30"/>
    <mergeCell ref="A40:DA40"/>
    <mergeCell ref="A42:DA42"/>
    <mergeCell ref="CM34:DA34"/>
    <mergeCell ref="CM35:DA35"/>
    <mergeCell ref="A37:F37"/>
    <mergeCell ref="A36:F36"/>
    <mergeCell ref="X44:DA44"/>
    <mergeCell ref="A46:AO46"/>
    <mergeCell ref="AP46:DA46"/>
    <mergeCell ref="A33:F33"/>
    <mergeCell ref="H33:BV33"/>
    <mergeCell ref="BW33:CL33"/>
    <mergeCell ref="CM33:DA33"/>
    <mergeCell ref="A34:F34"/>
    <mergeCell ref="H34:BV34"/>
    <mergeCell ref="BW34:CL34"/>
    <mergeCell ref="A52:G52"/>
    <mergeCell ref="A86:DA86"/>
    <mergeCell ref="X88:DA88"/>
    <mergeCell ref="H52:BC52"/>
    <mergeCell ref="BD52:BS52"/>
    <mergeCell ref="BT52:CI52"/>
    <mergeCell ref="CJ52:DA52"/>
    <mergeCell ref="X54:DA54"/>
    <mergeCell ref="B56:AP56"/>
    <mergeCell ref="AQ56:DB56"/>
    <mergeCell ref="A92:G92"/>
    <mergeCell ref="H92:BC92"/>
    <mergeCell ref="BD92:BS92"/>
    <mergeCell ref="BT92:CD92"/>
    <mergeCell ref="CE92:DA92"/>
    <mergeCell ref="CE93:DA93"/>
    <mergeCell ref="A94:G94"/>
    <mergeCell ref="H94:BC94"/>
    <mergeCell ref="BD94:BS94"/>
    <mergeCell ref="BT94:CD94"/>
    <mergeCell ref="CE94:DA94"/>
    <mergeCell ref="A93:G93"/>
    <mergeCell ref="H93:BC93"/>
    <mergeCell ref="BD93:BS93"/>
    <mergeCell ref="BT93:CD93"/>
    <mergeCell ref="CE95:DA95"/>
    <mergeCell ref="A96:G96"/>
    <mergeCell ref="H96:BC96"/>
    <mergeCell ref="BD96:BS96"/>
    <mergeCell ref="BT96:CD96"/>
    <mergeCell ref="CE96:DA96"/>
    <mergeCell ref="A95:G95"/>
    <mergeCell ref="H95:BC95"/>
    <mergeCell ref="BD95:BS95"/>
    <mergeCell ref="BT95:CD95"/>
    <mergeCell ref="A98:DA98"/>
    <mergeCell ref="X100:DA100"/>
    <mergeCell ref="A102:AO102"/>
    <mergeCell ref="AP102:DA102"/>
    <mergeCell ref="A104:G104"/>
    <mergeCell ref="H104:BC104"/>
    <mergeCell ref="BD104:BS104"/>
    <mergeCell ref="BT104:CI104"/>
    <mergeCell ref="CJ104:DA104"/>
    <mergeCell ref="CJ106:DA106"/>
    <mergeCell ref="A105:G105"/>
    <mergeCell ref="H105:BC105"/>
    <mergeCell ref="A106:G106"/>
    <mergeCell ref="H106:BC106"/>
    <mergeCell ref="A117:G117"/>
    <mergeCell ref="H117:BC117"/>
    <mergeCell ref="A107:G107"/>
    <mergeCell ref="H107:BC107"/>
    <mergeCell ref="A116:G116"/>
    <mergeCell ref="BT107:CI107"/>
    <mergeCell ref="A108:G108"/>
    <mergeCell ref="H108:BC108"/>
    <mergeCell ref="BD108:BS108"/>
    <mergeCell ref="BT106:CI106"/>
    <mergeCell ref="BT108:CI108"/>
    <mergeCell ref="X122:DA122"/>
    <mergeCell ref="A119:G119"/>
    <mergeCell ref="H119:BC119"/>
    <mergeCell ref="BD119:BS119"/>
    <mergeCell ref="CJ117:DA117"/>
    <mergeCell ref="BD117:BS117"/>
    <mergeCell ref="A118:G118"/>
    <mergeCell ref="BT119:CI119"/>
    <mergeCell ref="BD118:BS118"/>
    <mergeCell ref="BT118:CI118"/>
    <mergeCell ref="CJ107:DA107"/>
    <mergeCell ref="CJ108:DA108"/>
    <mergeCell ref="A114:AO114"/>
    <mergeCell ref="AP114:DA114"/>
    <mergeCell ref="H116:BC116"/>
    <mergeCell ref="BD105:BS105"/>
    <mergeCell ref="BT105:CI105"/>
    <mergeCell ref="CJ105:DA105"/>
    <mergeCell ref="BD106:BS106"/>
    <mergeCell ref="BD107:BS107"/>
    <mergeCell ref="A110:DA110"/>
    <mergeCell ref="BD116:BS116"/>
    <mergeCell ref="BT116:CI116"/>
    <mergeCell ref="CJ116:DA116"/>
    <mergeCell ref="X112:DA112"/>
    <mergeCell ref="A124:AO124"/>
    <mergeCell ref="AP124:DA124"/>
    <mergeCell ref="BT117:CI117"/>
    <mergeCell ref="CJ119:DA119"/>
    <mergeCell ref="A120:DA120"/>
    <mergeCell ref="H118:BC118"/>
    <mergeCell ref="CJ118:DA118"/>
    <mergeCell ref="H142:BC142"/>
    <mergeCell ref="AP129:BE129"/>
    <mergeCell ref="BD142:BS142"/>
    <mergeCell ref="BT142:CI142"/>
    <mergeCell ref="BV133:CK133"/>
    <mergeCell ref="BF129:BU129"/>
    <mergeCell ref="BV132:CK132"/>
    <mergeCell ref="CJ142:DA142"/>
    <mergeCell ref="CL129:DA129"/>
    <mergeCell ref="AP133:BE133"/>
    <mergeCell ref="BF133:BU133"/>
    <mergeCell ref="H141:BC141"/>
    <mergeCell ref="BD141:BS141"/>
    <mergeCell ref="A139:DA139"/>
    <mergeCell ref="H133:AO133"/>
    <mergeCell ref="A129:G129"/>
    <mergeCell ref="H129:AO129"/>
    <mergeCell ref="BV129:CK129"/>
    <mergeCell ref="A128:G128"/>
    <mergeCell ref="A126:DA126"/>
    <mergeCell ref="H128:AO128"/>
    <mergeCell ref="AP128:BE128"/>
    <mergeCell ref="BF128:BU128"/>
    <mergeCell ref="BV128:CK128"/>
    <mergeCell ref="CL128:DA128"/>
    <mergeCell ref="A144:G144"/>
    <mergeCell ref="H144:BC144"/>
    <mergeCell ref="BD144:BS144"/>
    <mergeCell ref="BT144:CI144"/>
    <mergeCell ref="H145:BC145"/>
    <mergeCell ref="BD145:BS145"/>
    <mergeCell ref="BT145:CI145"/>
    <mergeCell ref="A145:G145"/>
    <mergeCell ref="A147:DA147"/>
    <mergeCell ref="A149:G149"/>
    <mergeCell ref="H149:AO149"/>
    <mergeCell ref="AP149:BE149"/>
    <mergeCell ref="BF149:BU149"/>
    <mergeCell ref="BV149:CK149"/>
    <mergeCell ref="A155:G155"/>
    <mergeCell ref="CL156:DA156"/>
    <mergeCell ref="BF150:BU150"/>
    <mergeCell ref="CL149:DA149"/>
    <mergeCell ref="BV150:CK150"/>
    <mergeCell ref="CL150:DA150"/>
    <mergeCell ref="BF156:BU156"/>
    <mergeCell ref="A150:G150"/>
    <mergeCell ref="H150:AO150"/>
    <mergeCell ref="AP150:BE150"/>
    <mergeCell ref="BF153:BU153"/>
    <mergeCell ref="A153:G153"/>
    <mergeCell ref="H153:AO153"/>
    <mergeCell ref="AP153:BE153"/>
    <mergeCell ref="AP152:BE152"/>
    <mergeCell ref="BF152:BU152"/>
    <mergeCell ref="A152:G152"/>
    <mergeCell ref="BD164:BS164"/>
    <mergeCell ref="BT164:CI164"/>
    <mergeCell ref="H164:BC164"/>
    <mergeCell ref="A164:G164"/>
    <mergeCell ref="AP160:BE160"/>
    <mergeCell ref="H160:AO160"/>
    <mergeCell ref="BF160:BU160"/>
    <mergeCell ref="H219:BC219"/>
    <mergeCell ref="BT209:CI209"/>
    <mergeCell ref="H209:BC209"/>
    <mergeCell ref="A199:G199"/>
    <mergeCell ref="A202:G202"/>
    <mergeCell ref="A201:G201"/>
    <mergeCell ref="BT207:CI207"/>
    <mergeCell ref="BT200:CI200"/>
    <mergeCell ref="A216:G216"/>
    <mergeCell ref="H211:BC211"/>
    <mergeCell ref="CJ221:DA221"/>
    <mergeCell ref="CJ207:DA207"/>
    <mergeCell ref="A221:G221"/>
    <mergeCell ref="BT221:CI221"/>
    <mergeCell ref="BD218:BS218"/>
    <mergeCell ref="A218:G218"/>
    <mergeCell ref="BT217:CI217"/>
    <mergeCell ref="A209:G209"/>
    <mergeCell ref="BT220:CI220"/>
    <mergeCell ref="A219:G219"/>
    <mergeCell ref="H214:BC214"/>
    <mergeCell ref="H216:BC216"/>
    <mergeCell ref="A213:G213"/>
    <mergeCell ref="A206:G206"/>
    <mergeCell ref="BD213:BS213"/>
    <mergeCell ref="A208:G208"/>
    <mergeCell ref="BD215:BS215"/>
    <mergeCell ref="H215:BC215"/>
    <mergeCell ref="A51:G51"/>
    <mergeCell ref="BD177:BS177"/>
    <mergeCell ref="BV130:CK130"/>
    <mergeCell ref="BF130:BU130"/>
    <mergeCell ref="H167:BC167"/>
    <mergeCell ref="A177:G177"/>
    <mergeCell ref="CJ177:DA177"/>
    <mergeCell ref="A174:G174"/>
    <mergeCell ref="BD174:BS174"/>
    <mergeCell ref="BD176:BS176"/>
    <mergeCell ref="AP130:BE130"/>
    <mergeCell ref="H168:BC168"/>
    <mergeCell ref="A156:G156"/>
    <mergeCell ref="H156:AO156"/>
    <mergeCell ref="A160:G160"/>
    <mergeCell ref="BD165:BS165"/>
    <mergeCell ref="BD166:BS166"/>
    <mergeCell ref="A166:G166"/>
    <mergeCell ref="H130:AO130"/>
    <mergeCell ref="A159:G159"/>
    <mergeCell ref="BT51:CI51"/>
    <mergeCell ref="H51:BC51"/>
    <mergeCell ref="BD172:BS172"/>
    <mergeCell ref="CJ167:DA167"/>
    <mergeCell ref="A165:G165"/>
    <mergeCell ref="H177:BC177"/>
    <mergeCell ref="A168:G168"/>
    <mergeCell ref="A172:G172"/>
    <mergeCell ref="A167:G167"/>
    <mergeCell ref="BT167:CI167"/>
    <mergeCell ref="BD50:BS50"/>
    <mergeCell ref="BT50:CI50"/>
    <mergeCell ref="BD51:BS51"/>
    <mergeCell ref="BD167:BS167"/>
    <mergeCell ref="A162:DA162"/>
    <mergeCell ref="CJ50:DA50"/>
    <mergeCell ref="AP156:BE156"/>
    <mergeCell ref="A130:G130"/>
    <mergeCell ref="CJ51:DA51"/>
    <mergeCell ref="CL130:DA130"/>
    <mergeCell ref="CJ180:DA180"/>
    <mergeCell ref="BD183:BS183"/>
    <mergeCell ref="BV153:CK153"/>
    <mergeCell ref="CL153:DA153"/>
    <mergeCell ref="A173:G173"/>
    <mergeCell ref="H172:BC172"/>
    <mergeCell ref="H173:BC173"/>
    <mergeCell ref="A176:G176"/>
    <mergeCell ref="H159:AO159"/>
    <mergeCell ref="AP159:BE159"/>
    <mergeCell ref="H180:BC180"/>
    <mergeCell ref="BT182:CI182"/>
    <mergeCell ref="BT183:CI183"/>
    <mergeCell ref="BD182:BS182"/>
    <mergeCell ref="BT180:CI180"/>
    <mergeCell ref="A183:G183"/>
    <mergeCell ref="BD180:BS180"/>
    <mergeCell ref="H183:BC183"/>
    <mergeCell ref="CJ182:DA182"/>
    <mergeCell ref="H182:BC182"/>
    <mergeCell ref="CJ194:DA194"/>
    <mergeCell ref="H207:BC207"/>
    <mergeCell ref="H200:BS200"/>
    <mergeCell ref="CJ193:DA193"/>
    <mergeCell ref="H188:BS188"/>
    <mergeCell ref="H187:BS187"/>
    <mergeCell ref="H202:BS202"/>
    <mergeCell ref="BT201:CI201"/>
    <mergeCell ref="A200:G200"/>
    <mergeCell ref="H208:BC208"/>
    <mergeCell ref="A210:G210"/>
    <mergeCell ref="H210:BC210"/>
    <mergeCell ref="A185:DA185"/>
    <mergeCell ref="CJ183:DA183"/>
    <mergeCell ref="A189:G189"/>
    <mergeCell ref="A187:G187"/>
    <mergeCell ref="A188:G188"/>
    <mergeCell ref="H189:BS189"/>
    <mergeCell ref="BT192:CI192"/>
    <mergeCell ref="BT189:CI189"/>
    <mergeCell ref="BD207:BS207"/>
    <mergeCell ref="H201:BS201"/>
    <mergeCell ref="BT199:CI199"/>
    <mergeCell ref="BD208:BS208"/>
    <mergeCell ref="BT206:CI206"/>
    <mergeCell ref="H193:BS193"/>
    <mergeCell ref="BT193:CI193"/>
    <mergeCell ref="BT225:CI225"/>
    <mergeCell ref="CJ225:DA225"/>
    <mergeCell ref="H212:BC212"/>
    <mergeCell ref="H217:BC217"/>
    <mergeCell ref="BD217:BS217"/>
    <mergeCell ref="CJ219:DA219"/>
    <mergeCell ref="CJ218:DA218"/>
    <mergeCell ref="H221:BC221"/>
    <mergeCell ref="BD221:BS221"/>
    <mergeCell ref="BD219:BS219"/>
    <mergeCell ref="H218:BC218"/>
    <mergeCell ref="BT214:CI214"/>
    <mergeCell ref="BT215:CI215"/>
    <mergeCell ref="BT216:CI216"/>
    <mergeCell ref="CJ215:DA215"/>
    <mergeCell ref="CJ216:DA216"/>
    <mergeCell ref="BD216:BS216"/>
    <mergeCell ref="CJ214:DA214"/>
    <mergeCell ref="CJ217:DA217"/>
    <mergeCell ref="BT218:CI218"/>
    <mergeCell ref="A220:G220"/>
    <mergeCell ref="A225:G225"/>
    <mergeCell ref="H225:BC225"/>
    <mergeCell ref="BD225:BS225"/>
    <mergeCell ref="A222:G222"/>
    <mergeCell ref="H222:BC222"/>
    <mergeCell ref="A223:G223"/>
    <mergeCell ref="BD222:BS222"/>
    <mergeCell ref="H223:BC223"/>
    <mergeCell ref="BT213:CI213"/>
    <mergeCell ref="H194:BS194"/>
    <mergeCell ref="A217:G217"/>
    <mergeCell ref="A204:DA204"/>
    <mergeCell ref="CJ206:DA206"/>
    <mergeCell ref="A207:G207"/>
    <mergeCell ref="BT202:CI202"/>
    <mergeCell ref="CJ195:DA195"/>
    <mergeCell ref="CJ198:DA198"/>
    <mergeCell ref="BD209:BS209"/>
    <mergeCell ref="CJ211:DA211"/>
    <mergeCell ref="CJ196:DA196"/>
    <mergeCell ref="BD206:BS206"/>
    <mergeCell ref="CJ209:DA209"/>
    <mergeCell ref="BT197:CI197"/>
    <mergeCell ref="CJ201:DA201"/>
    <mergeCell ref="BD210:BS210"/>
    <mergeCell ref="BT211:CI211"/>
    <mergeCell ref="BD211:BS211"/>
    <mergeCell ref="EG38:FF38"/>
    <mergeCell ref="BT212:CI212"/>
    <mergeCell ref="CJ212:DA212"/>
    <mergeCell ref="CJ187:DA187"/>
    <mergeCell ref="CJ199:DA199"/>
    <mergeCell ref="CJ200:DA200"/>
    <mergeCell ref="CJ210:DA210"/>
    <mergeCell ref="CJ191:DA191"/>
    <mergeCell ref="BT188:CI188"/>
    <mergeCell ref="CJ192:DA192"/>
    <mergeCell ref="BD267:BS267"/>
    <mergeCell ref="BT267:CI267"/>
    <mergeCell ref="CJ188:DA188"/>
    <mergeCell ref="CJ259:DA259"/>
    <mergeCell ref="H190:BS190"/>
    <mergeCell ref="CJ190:DA190"/>
    <mergeCell ref="CJ197:DA197"/>
    <mergeCell ref="H206:BC206"/>
    <mergeCell ref="BD262:BS262"/>
    <mergeCell ref="BT262:CI262"/>
    <mergeCell ref="A260:G260"/>
    <mergeCell ref="CJ202:DA202"/>
    <mergeCell ref="BT198:CI198"/>
    <mergeCell ref="CJ213:DA213"/>
    <mergeCell ref="BD214:BS214"/>
    <mergeCell ref="A214:G214"/>
    <mergeCell ref="A215:G215"/>
    <mergeCell ref="BT260:CI260"/>
    <mergeCell ref="CJ260:DA260"/>
    <mergeCell ref="H213:BC213"/>
    <mergeCell ref="H266:BC266"/>
    <mergeCell ref="A261:G261"/>
    <mergeCell ref="BT190:CI190"/>
    <mergeCell ref="BT208:CI208"/>
    <mergeCell ref="A266:G266"/>
    <mergeCell ref="BD266:BS266"/>
    <mergeCell ref="BT266:CI266"/>
    <mergeCell ref="A212:G212"/>
    <mergeCell ref="A211:G211"/>
    <mergeCell ref="A262:G262"/>
    <mergeCell ref="A192:G192"/>
    <mergeCell ref="H192:BS192"/>
    <mergeCell ref="CJ60:DA60"/>
    <mergeCell ref="H265:BC265"/>
    <mergeCell ref="A60:G60"/>
    <mergeCell ref="H60:BC60"/>
    <mergeCell ref="BD60:BS60"/>
    <mergeCell ref="BT60:CI60"/>
    <mergeCell ref="H262:BC262"/>
    <mergeCell ref="A175:G175"/>
    <mergeCell ref="H175:BC175"/>
    <mergeCell ref="BD175:BS175"/>
    <mergeCell ref="BT175:CI175"/>
    <mergeCell ref="CJ175:DA175"/>
    <mergeCell ref="CJ261:DA261"/>
    <mergeCell ref="BT210:CI210"/>
    <mergeCell ref="H260:BC260"/>
    <mergeCell ref="BD260:BS260"/>
    <mergeCell ref="H191:BS191"/>
    <mergeCell ref="BD212:BS212"/>
    <mergeCell ref="DC192:DM192"/>
    <mergeCell ref="DC208:DD208"/>
    <mergeCell ref="A191:G191"/>
    <mergeCell ref="CJ208:DA208"/>
    <mergeCell ref="CJ181:DA181"/>
    <mergeCell ref="A181:G181"/>
    <mergeCell ref="H181:BC181"/>
    <mergeCell ref="BD181:BS181"/>
    <mergeCell ref="BT181:CI181"/>
    <mergeCell ref="A190:G190"/>
  </mergeCells>
  <printOptions/>
  <pageMargins left="0.6299212598425197" right="0.5118110236220472" top="0.15748031496062992" bottom="0.15748031496062992" header="0.15748031496062992" footer="0.15748031496062992"/>
  <pageSetup horizontalDpi="600" verticalDpi="600" orientation="portrait" paperSize="9" scale="70" r:id="rId1"/>
  <rowBreaks count="2" manualBreakCount="2">
    <brk id="274" max="131" man="1"/>
    <brk id="287" max="117" man="1"/>
  </rowBreaks>
  <colBreaks count="1" manualBreakCount="1">
    <brk id="137" max="2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F178"/>
  <sheetViews>
    <sheetView view="pageBreakPreview" zoomScaleSheetLayoutView="100" zoomScalePageLayoutView="0" workbookViewId="0" topLeftCell="A126">
      <selection activeCell="EC185" sqref="EC185"/>
    </sheetView>
  </sheetViews>
  <sheetFormatPr defaultColWidth="0.875" defaultRowHeight="12" customHeight="1"/>
  <cols>
    <col min="1" max="22" width="0.875" style="2" customWidth="1"/>
    <col min="23" max="23" width="1.37890625" style="2" customWidth="1"/>
    <col min="24" max="40" width="0.875" style="2" customWidth="1"/>
    <col min="41" max="41" width="1.00390625" style="2" customWidth="1"/>
    <col min="42" max="42" width="2.25390625" style="2" customWidth="1"/>
    <col min="43" max="43" width="3.25390625" style="2" customWidth="1"/>
    <col min="44" max="88" width="0.875" style="2" customWidth="1"/>
    <col min="89" max="89" width="0.12890625" style="2" customWidth="1"/>
    <col min="90" max="90" width="0.875" style="2" hidden="1" customWidth="1"/>
    <col min="91" max="103" width="0.875" style="2" customWidth="1"/>
    <col min="104" max="104" width="0" style="2" hidden="1" customWidth="1"/>
    <col min="105" max="113" width="0.875" style="2" customWidth="1"/>
    <col min="114" max="114" width="7.875" style="2" bestFit="1" customWidth="1"/>
    <col min="115" max="16384" width="0.875" style="2" customWidth="1"/>
  </cols>
  <sheetData>
    <row r="1" ht="0.75" customHeight="1"/>
    <row r="2" spans="1:105" s="6" customFormat="1" ht="32.25" customHeight="1" hidden="1">
      <c r="A2" s="200" t="s">
        <v>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</row>
    <row r="3" ht="10.5" customHeight="1" hidden="1"/>
    <row r="4" spans="1:105" s="3" customFormat="1" ht="45" customHeight="1" hidden="1">
      <c r="A4" s="184" t="s">
        <v>0</v>
      </c>
      <c r="B4" s="185"/>
      <c r="C4" s="185"/>
      <c r="D4" s="185"/>
      <c r="E4" s="185"/>
      <c r="F4" s="186"/>
      <c r="G4" s="184" t="s">
        <v>24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6"/>
      <c r="AE4" s="184" t="s">
        <v>20</v>
      </c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6"/>
      <c r="BD4" s="184" t="s">
        <v>90</v>
      </c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6"/>
      <c r="BT4" s="184" t="s">
        <v>21</v>
      </c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6"/>
      <c r="CJ4" s="184" t="s">
        <v>22</v>
      </c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6"/>
    </row>
    <row r="5" spans="1:105" s="4" customFormat="1" ht="12.75" hidden="1">
      <c r="A5" s="115">
        <v>1</v>
      </c>
      <c r="B5" s="115"/>
      <c r="C5" s="115"/>
      <c r="D5" s="115"/>
      <c r="E5" s="115"/>
      <c r="F5" s="115"/>
      <c r="G5" s="115">
        <v>2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>
        <v>3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>
        <v>4</v>
      </c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>
        <v>5</v>
      </c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>
        <v>6</v>
      </c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s="5" customFormat="1" ht="15" customHeight="1" hidden="1">
      <c r="A6" s="137"/>
      <c r="B6" s="137"/>
      <c r="C6" s="137"/>
      <c r="D6" s="137"/>
      <c r="E6" s="137"/>
      <c r="F6" s="137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</row>
    <row r="7" spans="1:105" s="5" customFormat="1" ht="15" customHeight="1" hidden="1">
      <c r="A7" s="137"/>
      <c r="B7" s="137"/>
      <c r="C7" s="137"/>
      <c r="D7" s="137"/>
      <c r="E7" s="137"/>
      <c r="F7" s="137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</row>
    <row r="8" spans="1:105" s="5" customFormat="1" ht="15" customHeight="1" hidden="1">
      <c r="A8" s="137"/>
      <c r="B8" s="137"/>
      <c r="C8" s="137"/>
      <c r="D8" s="137"/>
      <c r="E8" s="137"/>
      <c r="F8" s="137"/>
      <c r="G8" s="246" t="s">
        <v>11</v>
      </c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/>
      <c r="AE8" s="164" t="s">
        <v>12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 t="s">
        <v>12</v>
      </c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 t="s">
        <v>12</v>
      </c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</row>
    <row r="9" ht="12" customHeight="1" hidden="1"/>
    <row r="10" spans="1:105" s="6" customFormat="1" ht="14.25" hidden="1">
      <c r="A10" s="114" t="s">
        <v>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</row>
    <row r="11" ht="10.5" customHeight="1" hidden="1"/>
    <row r="12" spans="1:105" s="3" customFormat="1" ht="55.5" customHeight="1" hidden="1">
      <c r="A12" s="184" t="s">
        <v>0</v>
      </c>
      <c r="B12" s="185"/>
      <c r="C12" s="185"/>
      <c r="D12" s="185"/>
      <c r="E12" s="185"/>
      <c r="F12" s="186"/>
      <c r="G12" s="184" t="s">
        <v>24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6"/>
      <c r="AE12" s="184" t="s">
        <v>25</v>
      </c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6"/>
      <c r="AZ12" s="184" t="s">
        <v>26</v>
      </c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84" t="s">
        <v>27</v>
      </c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6"/>
      <c r="CJ12" s="184" t="s">
        <v>22</v>
      </c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6"/>
    </row>
    <row r="13" spans="1:105" s="4" customFormat="1" ht="12.75" hidden="1">
      <c r="A13" s="115">
        <v>1</v>
      </c>
      <c r="B13" s="115"/>
      <c r="C13" s="115"/>
      <c r="D13" s="115"/>
      <c r="E13" s="115"/>
      <c r="F13" s="115"/>
      <c r="G13" s="115">
        <v>2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>
        <v>3</v>
      </c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>
        <v>4</v>
      </c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>
        <v>5</v>
      </c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>
        <v>6</v>
      </c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</row>
    <row r="14" spans="1:105" s="5" customFormat="1" ht="15" customHeight="1" hidden="1">
      <c r="A14" s="137"/>
      <c r="B14" s="137"/>
      <c r="C14" s="137"/>
      <c r="D14" s="137"/>
      <c r="E14" s="137"/>
      <c r="F14" s="137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</row>
    <row r="15" spans="1:105" s="5" customFormat="1" ht="15" customHeight="1" hidden="1">
      <c r="A15" s="137"/>
      <c r="B15" s="137"/>
      <c r="C15" s="137"/>
      <c r="D15" s="137"/>
      <c r="E15" s="137"/>
      <c r="F15" s="137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</row>
    <row r="16" spans="1:105" s="5" customFormat="1" ht="15" customHeight="1" hidden="1">
      <c r="A16" s="137"/>
      <c r="B16" s="137"/>
      <c r="C16" s="137"/>
      <c r="D16" s="137"/>
      <c r="E16" s="137"/>
      <c r="F16" s="137"/>
      <c r="G16" s="246" t="s">
        <v>11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7"/>
      <c r="AE16" s="164" t="s">
        <v>12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 t="s">
        <v>12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 t="s">
        <v>12</v>
      </c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</row>
    <row r="17" ht="12" customHeight="1" hidden="1"/>
    <row r="18" spans="130:141" ht="12" customHeight="1" hidden="1"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</row>
    <row r="19" spans="130:141" ht="12" customHeight="1"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</row>
    <row r="20" spans="1:141" ht="55.5" customHeight="1">
      <c r="A20" s="369" t="s">
        <v>314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</row>
    <row r="21" spans="1:141" ht="17.2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74" t="s">
        <v>187</v>
      </c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18"/>
      <c r="CT21" s="18"/>
      <c r="CU21" s="18"/>
      <c r="CV21" s="18"/>
      <c r="CW21" s="18"/>
      <c r="CX21" s="18"/>
      <c r="CY21" s="18"/>
      <c r="CZ21" s="18"/>
      <c r="DA21" s="18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</row>
    <row r="22" spans="1:162" ht="17.25" customHeight="1">
      <c r="A22" s="15" t="s">
        <v>141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6"/>
    </row>
    <row r="23" spans="1:162" ht="17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8" t="s">
        <v>142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5"/>
      <c r="FF23" s="6"/>
    </row>
    <row r="24" spans="2:162" ht="17.25" customHeight="1">
      <c r="B24" s="119" t="s">
        <v>14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20" t="s">
        <v>143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</row>
    <row r="25" spans="1:162" ht="24.75" customHeight="1">
      <c r="A25" s="184" t="s">
        <v>0</v>
      </c>
      <c r="B25" s="371"/>
      <c r="C25" s="371"/>
      <c r="D25" s="371"/>
      <c r="E25" s="371"/>
      <c r="F25" s="372"/>
      <c r="G25" s="373" t="s">
        <v>144</v>
      </c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2"/>
      <c r="AE25" s="373" t="s">
        <v>145</v>
      </c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2"/>
      <c r="AZ25" s="373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2"/>
      <c r="BR25" s="373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2"/>
      <c r="CJ25" s="373" t="s">
        <v>146</v>
      </c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2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</row>
    <row r="26" spans="1:162" ht="17.25" customHeight="1">
      <c r="A26" s="115">
        <v>1</v>
      </c>
      <c r="B26" s="115"/>
      <c r="C26" s="115"/>
      <c r="D26" s="115"/>
      <c r="E26" s="115"/>
      <c r="F26" s="115"/>
      <c r="G26" s="115">
        <v>2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>
        <v>3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>
        <v>4</v>
      </c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>
        <v>5</v>
      </c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>
        <v>6</v>
      </c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ht="30.75" customHeight="1" thickBot="1">
      <c r="A27" s="172" t="s">
        <v>31</v>
      </c>
      <c r="B27" s="172"/>
      <c r="C27" s="172"/>
      <c r="D27" s="172"/>
      <c r="E27" s="172"/>
      <c r="F27" s="172"/>
      <c r="G27" s="228" t="s">
        <v>147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123">
        <v>90720</v>
      </c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</row>
    <row r="28" spans="1:162" ht="17.25" customHeight="1" thickBot="1">
      <c r="A28" s="238"/>
      <c r="B28" s="239"/>
      <c r="C28" s="239"/>
      <c r="D28" s="239"/>
      <c r="E28" s="239"/>
      <c r="F28" s="239"/>
      <c r="G28" s="218" t="s">
        <v>148</v>
      </c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20"/>
      <c r="AE28" s="152" t="s">
        <v>12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 t="s">
        <v>12</v>
      </c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 t="s">
        <v>12</v>
      </c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28">
        <f>CJ27</f>
        <v>90720</v>
      </c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9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 t="s">
        <v>149</v>
      </c>
      <c r="EZ28" s="5"/>
      <c r="FA28" s="5"/>
      <c r="FB28" s="5"/>
      <c r="FC28" s="5"/>
      <c r="FD28" s="5"/>
      <c r="FE28" s="5"/>
      <c r="FF28" s="5"/>
    </row>
    <row r="29" spans="1:141" ht="18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</row>
    <row r="30" spans="1:141" ht="19.5" customHeight="1" hidden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</row>
    <row r="31" spans="1:141" s="6" customFormat="1" ht="40.5" customHeight="1">
      <c r="A31" s="297" t="s">
        <v>28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</row>
    <row r="32" spans="130:141" ht="10.5" customHeight="1" hidden="1"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</row>
    <row r="33" spans="1:141" ht="64.5" customHeight="1">
      <c r="A33" s="184" t="s">
        <v>0</v>
      </c>
      <c r="B33" s="185"/>
      <c r="C33" s="185"/>
      <c r="D33" s="185"/>
      <c r="E33" s="185"/>
      <c r="F33" s="186"/>
      <c r="G33" s="184" t="s">
        <v>85</v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6"/>
      <c r="BW33" s="184" t="s">
        <v>30</v>
      </c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6"/>
      <c r="CM33" s="184" t="s">
        <v>29</v>
      </c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</row>
    <row r="34" spans="1:141" s="1" customFormat="1" ht="12.75">
      <c r="A34" s="115">
        <v>1</v>
      </c>
      <c r="B34" s="115"/>
      <c r="C34" s="115"/>
      <c r="D34" s="115"/>
      <c r="E34" s="115"/>
      <c r="F34" s="115"/>
      <c r="G34" s="115">
        <v>2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>
        <v>3</v>
      </c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>
        <v>4</v>
      </c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</row>
    <row r="35" spans="1:141" ht="15" customHeight="1">
      <c r="A35" s="137" t="s">
        <v>31</v>
      </c>
      <c r="B35" s="137"/>
      <c r="C35" s="137"/>
      <c r="D35" s="137"/>
      <c r="E35" s="137"/>
      <c r="F35" s="137"/>
      <c r="G35" s="10"/>
      <c r="H35" s="157" t="s">
        <v>42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8"/>
      <c r="BW35" s="159" t="s">
        <v>12</v>
      </c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</row>
    <row r="36" spans="1:141" s="1" customFormat="1" ht="12.75">
      <c r="A36" s="274" t="s">
        <v>32</v>
      </c>
      <c r="B36" s="275"/>
      <c r="C36" s="275"/>
      <c r="D36" s="275"/>
      <c r="E36" s="275"/>
      <c r="F36" s="276"/>
      <c r="G36" s="12"/>
      <c r="H36" s="280" t="s">
        <v>2</v>
      </c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1"/>
      <c r="BW36" s="382">
        <v>90720</v>
      </c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4"/>
      <c r="CM36" s="388">
        <f>BW36*22%</f>
        <v>19958.4</v>
      </c>
      <c r="CN36" s="389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90"/>
      <c r="DB36" s="8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</row>
    <row r="37" spans="1:141" s="1" customFormat="1" ht="12.75">
      <c r="A37" s="277"/>
      <c r="B37" s="278"/>
      <c r="C37" s="278"/>
      <c r="D37" s="278"/>
      <c r="E37" s="278"/>
      <c r="F37" s="279"/>
      <c r="G37" s="11"/>
      <c r="H37" s="282" t="s">
        <v>43</v>
      </c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3"/>
      <c r="BW37" s="385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7"/>
      <c r="CM37" s="391"/>
      <c r="CN37" s="392"/>
      <c r="CO37" s="392"/>
      <c r="CP37" s="392"/>
      <c r="CQ37" s="392"/>
      <c r="CR37" s="392"/>
      <c r="CS37" s="392"/>
      <c r="CT37" s="392"/>
      <c r="CU37" s="392"/>
      <c r="CV37" s="392"/>
      <c r="CW37" s="392"/>
      <c r="CX37" s="392"/>
      <c r="CY37" s="392"/>
      <c r="CZ37" s="392"/>
      <c r="DA37" s="393"/>
      <c r="DB37" s="8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</row>
    <row r="38" spans="1:141" s="1" customFormat="1" ht="13.5" customHeight="1">
      <c r="A38" s="137" t="s">
        <v>33</v>
      </c>
      <c r="B38" s="137"/>
      <c r="C38" s="137"/>
      <c r="D38" s="137"/>
      <c r="E38" s="137"/>
      <c r="F38" s="137"/>
      <c r="G38" s="10"/>
      <c r="H38" s="271" t="s">
        <v>44</v>
      </c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2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8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</row>
    <row r="39" spans="1:141" s="1" customFormat="1" ht="26.25" customHeight="1">
      <c r="A39" s="137" t="s">
        <v>34</v>
      </c>
      <c r="B39" s="137"/>
      <c r="C39" s="137"/>
      <c r="D39" s="137"/>
      <c r="E39" s="137"/>
      <c r="F39" s="137"/>
      <c r="G39" s="10"/>
      <c r="H39" s="271" t="s">
        <v>45</v>
      </c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2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8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</row>
    <row r="40" spans="1:141" s="1" customFormat="1" ht="26.25" customHeight="1">
      <c r="A40" s="137" t="s">
        <v>35</v>
      </c>
      <c r="B40" s="137"/>
      <c r="C40" s="137"/>
      <c r="D40" s="137"/>
      <c r="E40" s="137"/>
      <c r="F40" s="137"/>
      <c r="G40" s="10"/>
      <c r="H40" s="157" t="s">
        <v>46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8"/>
      <c r="BW40" s="159" t="s">
        <v>12</v>
      </c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8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</row>
    <row r="41" spans="1:141" s="1" customFormat="1" ht="12.75">
      <c r="A41" s="274" t="s">
        <v>36</v>
      </c>
      <c r="B41" s="275"/>
      <c r="C41" s="275"/>
      <c r="D41" s="275"/>
      <c r="E41" s="275"/>
      <c r="F41" s="276"/>
      <c r="G41" s="12"/>
      <c r="H41" s="280" t="s">
        <v>2</v>
      </c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1"/>
      <c r="BW41" s="382">
        <v>90720</v>
      </c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4"/>
      <c r="CM41" s="388">
        <f>BW41*2.9%</f>
        <v>2630.8799999999997</v>
      </c>
      <c r="CN41" s="389"/>
      <c r="CO41" s="389"/>
      <c r="CP41" s="389"/>
      <c r="CQ41" s="389"/>
      <c r="CR41" s="389"/>
      <c r="CS41" s="389"/>
      <c r="CT41" s="389"/>
      <c r="CU41" s="389"/>
      <c r="CV41" s="389"/>
      <c r="CW41" s="389"/>
      <c r="CX41" s="389"/>
      <c r="CY41" s="389"/>
      <c r="CZ41" s="389"/>
      <c r="DA41" s="390"/>
      <c r="DB41" s="8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</row>
    <row r="42" spans="1:141" s="1" customFormat="1" ht="25.5" customHeight="1">
      <c r="A42" s="277"/>
      <c r="B42" s="278"/>
      <c r="C42" s="278"/>
      <c r="D42" s="278"/>
      <c r="E42" s="278"/>
      <c r="F42" s="279"/>
      <c r="G42" s="11"/>
      <c r="H42" s="282" t="s">
        <v>47</v>
      </c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3"/>
      <c r="BW42" s="385"/>
      <c r="BX42" s="386"/>
      <c r="BY42" s="386"/>
      <c r="BZ42" s="386"/>
      <c r="CA42" s="386"/>
      <c r="CB42" s="386"/>
      <c r="CC42" s="386"/>
      <c r="CD42" s="386"/>
      <c r="CE42" s="386"/>
      <c r="CF42" s="386"/>
      <c r="CG42" s="386"/>
      <c r="CH42" s="386"/>
      <c r="CI42" s="386"/>
      <c r="CJ42" s="386"/>
      <c r="CK42" s="386"/>
      <c r="CL42" s="387"/>
      <c r="CM42" s="391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3"/>
      <c r="DB42" s="8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</row>
    <row r="43" spans="1:141" s="1" customFormat="1" ht="26.25" customHeight="1">
      <c r="A43" s="137" t="s">
        <v>37</v>
      </c>
      <c r="B43" s="137"/>
      <c r="C43" s="137"/>
      <c r="D43" s="137"/>
      <c r="E43" s="137"/>
      <c r="F43" s="137"/>
      <c r="G43" s="10"/>
      <c r="H43" s="271" t="s">
        <v>48</v>
      </c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2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8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</row>
    <row r="44" spans="1:141" s="1" customFormat="1" ht="27" customHeight="1">
      <c r="A44" s="137" t="s">
        <v>38</v>
      </c>
      <c r="B44" s="137"/>
      <c r="C44" s="137"/>
      <c r="D44" s="137"/>
      <c r="E44" s="137"/>
      <c r="F44" s="137"/>
      <c r="G44" s="10"/>
      <c r="H44" s="271" t="s">
        <v>49</v>
      </c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2"/>
      <c r="BW44" s="159">
        <v>90720</v>
      </c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01">
        <f>BW44*0.2%</f>
        <v>181.44</v>
      </c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8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</row>
    <row r="45" spans="1:141" s="1" customFormat="1" ht="27" customHeight="1">
      <c r="A45" s="137" t="s">
        <v>39</v>
      </c>
      <c r="B45" s="137"/>
      <c r="C45" s="137"/>
      <c r="D45" s="137"/>
      <c r="E45" s="137"/>
      <c r="F45" s="137"/>
      <c r="G45" s="10"/>
      <c r="H45" s="271" t="s">
        <v>50</v>
      </c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2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8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</row>
    <row r="46" spans="1:141" s="1" customFormat="1" ht="27" customHeight="1">
      <c r="A46" s="137" t="s">
        <v>40</v>
      </c>
      <c r="B46" s="137"/>
      <c r="C46" s="137"/>
      <c r="D46" s="137"/>
      <c r="E46" s="137"/>
      <c r="F46" s="137"/>
      <c r="G46" s="10"/>
      <c r="H46" s="271" t="s">
        <v>50</v>
      </c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2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8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</row>
    <row r="47" spans="1:141" s="1" customFormat="1" ht="26.25" customHeight="1" thickBot="1">
      <c r="A47" s="172" t="s">
        <v>41</v>
      </c>
      <c r="B47" s="172"/>
      <c r="C47" s="172"/>
      <c r="D47" s="172"/>
      <c r="E47" s="172"/>
      <c r="F47" s="172"/>
      <c r="G47" s="12"/>
      <c r="H47" s="284" t="s">
        <v>51</v>
      </c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5"/>
      <c r="BW47" s="379">
        <v>90720</v>
      </c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123">
        <f>BW47*5.1%</f>
        <v>4626.719999999999</v>
      </c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8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</row>
    <row r="48" spans="1:141" s="1" customFormat="1" ht="13.5" customHeight="1" thickBot="1">
      <c r="A48" s="238"/>
      <c r="B48" s="239"/>
      <c r="C48" s="239"/>
      <c r="D48" s="239"/>
      <c r="E48" s="239"/>
      <c r="F48" s="239"/>
      <c r="G48" s="218" t="s">
        <v>132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20"/>
      <c r="BW48" s="195" t="s">
        <v>12</v>
      </c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28">
        <f>CM36+CM41+CM44+CM47</f>
        <v>27397.440000000002</v>
      </c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9"/>
      <c r="DJ48" s="72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</row>
    <row r="49" spans="130:141" ht="3" customHeight="1"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</row>
    <row r="50" spans="1:141" s="8" customFormat="1" ht="48" customHeight="1">
      <c r="A50" s="273" t="s">
        <v>263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/>
      <c r="CY50" s="273"/>
      <c r="CZ50" s="273"/>
      <c r="DA50" s="27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</row>
    <row r="51" spans="130:141" ht="11.25" customHeight="1"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</row>
    <row r="52" spans="1:141" s="6" customFormat="1" ht="14.25" hidden="1">
      <c r="A52" s="114" t="s">
        <v>52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</row>
    <row r="53" spans="130:141" ht="6" customHeight="1" hidden="1"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</row>
    <row r="54" spans="1:141" s="6" customFormat="1" ht="14.25" hidden="1">
      <c r="A54" s="6" t="s">
        <v>15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</row>
    <row r="55" spans="24:141" s="6" customFormat="1" ht="6" customHeight="1" hidden="1"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</row>
    <row r="56" spans="1:141" s="6" customFormat="1" ht="14.25" hidden="1">
      <c r="A56" s="118" t="s">
        <v>14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</row>
    <row r="57" spans="130:141" ht="10.5" customHeight="1" hidden="1"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</row>
    <row r="58" spans="1:141" s="3" customFormat="1" ht="45" customHeight="1" hidden="1">
      <c r="A58" s="184" t="s">
        <v>0</v>
      </c>
      <c r="B58" s="185"/>
      <c r="C58" s="185"/>
      <c r="D58" s="185"/>
      <c r="E58" s="185"/>
      <c r="F58" s="185"/>
      <c r="G58" s="186"/>
      <c r="H58" s="184" t="s">
        <v>55</v>
      </c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6"/>
      <c r="BD58" s="184" t="s">
        <v>56</v>
      </c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6"/>
      <c r="BT58" s="184" t="s">
        <v>57</v>
      </c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6"/>
      <c r="CJ58" s="184" t="s">
        <v>54</v>
      </c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6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</row>
    <row r="59" spans="1:141" s="4" customFormat="1" ht="12.75" hidden="1">
      <c r="A59" s="115">
        <v>1</v>
      </c>
      <c r="B59" s="115"/>
      <c r="C59" s="115"/>
      <c r="D59" s="115"/>
      <c r="E59" s="115"/>
      <c r="F59" s="115"/>
      <c r="G59" s="115"/>
      <c r="H59" s="115">
        <v>2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>
        <v>3</v>
      </c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>
        <v>4</v>
      </c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>
        <v>5</v>
      </c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</row>
    <row r="60" spans="1:141" s="5" customFormat="1" ht="15" customHeight="1" hidden="1">
      <c r="A60" s="137"/>
      <c r="B60" s="137"/>
      <c r="C60" s="137"/>
      <c r="D60" s="137"/>
      <c r="E60" s="137"/>
      <c r="F60" s="137"/>
      <c r="G60" s="137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</row>
    <row r="61" spans="1:141" s="5" customFormat="1" ht="15" customHeight="1" hidden="1">
      <c r="A61" s="137"/>
      <c r="B61" s="137"/>
      <c r="C61" s="137"/>
      <c r="D61" s="137"/>
      <c r="E61" s="137"/>
      <c r="F61" s="137"/>
      <c r="G61" s="137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</row>
    <row r="62" spans="1:141" s="5" customFormat="1" ht="15" customHeight="1" hidden="1">
      <c r="A62" s="137"/>
      <c r="B62" s="137"/>
      <c r="C62" s="137"/>
      <c r="D62" s="137"/>
      <c r="E62" s="137"/>
      <c r="F62" s="137"/>
      <c r="G62" s="137"/>
      <c r="H62" s="246" t="s">
        <v>11</v>
      </c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7"/>
      <c r="BD62" s="164" t="s">
        <v>12</v>
      </c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 t="s">
        <v>12</v>
      </c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</row>
    <row r="63" spans="130:141" s="1" customFormat="1" ht="12" customHeight="1" hidden="1"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</row>
    <row r="64" spans="1:141" s="6" customFormat="1" ht="14.25" hidden="1">
      <c r="A64" s="114" t="s">
        <v>58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</row>
    <row r="65" spans="130:141" ht="6" customHeight="1" hidden="1"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</row>
    <row r="66" spans="1:141" s="6" customFormat="1" ht="14.25" hidden="1">
      <c r="A66" s="6" t="s">
        <v>15</v>
      </c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</row>
    <row r="67" spans="24:141" s="6" customFormat="1" ht="6" customHeight="1" hidden="1"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</row>
    <row r="68" spans="1:141" s="6" customFormat="1" ht="14.25" hidden="1">
      <c r="A68" s="118" t="s">
        <v>14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9" t="s">
        <v>101</v>
      </c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</row>
    <row r="69" spans="130:141" ht="10.5" customHeight="1" hidden="1"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</row>
    <row r="70" spans="1:141" s="3" customFormat="1" ht="55.5" customHeight="1" hidden="1">
      <c r="A70" s="184" t="s">
        <v>0</v>
      </c>
      <c r="B70" s="185"/>
      <c r="C70" s="185"/>
      <c r="D70" s="185"/>
      <c r="E70" s="185"/>
      <c r="F70" s="185"/>
      <c r="G70" s="186"/>
      <c r="H70" s="184" t="s">
        <v>19</v>
      </c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6"/>
      <c r="BD70" s="184" t="s">
        <v>59</v>
      </c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6"/>
      <c r="BT70" s="184" t="s">
        <v>60</v>
      </c>
      <c r="BU70" s="185"/>
      <c r="BV70" s="185"/>
      <c r="BW70" s="185"/>
      <c r="BX70" s="185"/>
      <c r="BY70" s="185"/>
      <c r="BZ70" s="185"/>
      <c r="CA70" s="185"/>
      <c r="CB70" s="185"/>
      <c r="CC70" s="185"/>
      <c r="CD70" s="186"/>
      <c r="CE70" s="184" t="s">
        <v>91</v>
      </c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5"/>
      <c r="CV70" s="185"/>
      <c r="CW70" s="185"/>
      <c r="CX70" s="185"/>
      <c r="CY70" s="185"/>
      <c r="CZ70" s="185"/>
      <c r="DA70" s="186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</row>
    <row r="71" spans="1:141" s="4" customFormat="1" ht="12.75" hidden="1">
      <c r="A71" s="115">
        <v>1</v>
      </c>
      <c r="B71" s="115"/>
      <c r="C71" s="115"/>
      <c r="D71" s="115"/>
      <c r="E71" s="115"/>
      <c r="F71" s="115"/>
      <c r="G71" s="115"/>
      <c r="H71" s="115">
        <v>2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>
        <v>3</v>
      </c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>
        <v>4</v>
      </c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>
        <v>5</v>
      </c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</row>
    <row r="72" spans="1:141" s="5" customFormat="1" ht="15" customHeight="1" hidden="1">
      <c r="A72" s="137"/>
      <c r="B72" s="137"/>
      <c r="C72" s="137"/>
      <c r="D72" s="137"/>
      <c r="E72" s="137"/>
      <c r="F72" s="137"/>
      <c r="G72" s="137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</row>
    <row r="73" spans="1:141" s="5" customFormat="1" ht="15" customHeight="1" hidden="1">
      <c r="A73" s="137"/>
      <c r="B73" s="137"/>
      <c r="C73" s="137"/>
      <c r="D73" s="137"/>
      <c r="E73" s="137"/>
      <c r="F73" s="137"/>
      <c r="G73" s="137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</row>
    <row r="74" spans="1:141" s="14" customFormat="1" ht="15" customHeight="1" hidden="1">
      <c r="A74" s="268"/>
      <c r="B74" s="268"/>
      <c r="C74" s="268"/>
      <c r="D74" s="268"/>
      <c r="E74" s="268"/>
      <c r="F74" s="268"/>
      <c r="G74" s="268"/>
      <c r="H74" s="266" t="s">
        <v>11</v>
      </c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7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 t="s">
        <v>12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</row>
    <row r="75" spans="130:141" ht="12" customHeight="1" hidden="1"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</row>
    <row r="76" spans="1:141" s="6" customFormat="1" ht="14.25" hidden="1">
      <c r="A76" s="114" t="s">
        <v>61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</row>
    <row r="77" spans="130:141" ht="6" customHeight="1" hidden="1"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</row>
    <row r="78" spans="1:141" s="6" customFormat="1" ht="14.25" hidden="1">
      <c r="A78" s="6" t="s">
        <v>15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</row>
    <row r="79" spans="24:141" s="6" customFormat="1" ht="6" customHeight="1" hidden="1"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</row>
    <row r="80" spans="1:141" s="6" customFormat="1" ht="14.25" hidden="1">
      <c r="A80" s="118" t="s">
        <v>14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</row>
    <row r="81" spans="130:141" ht="10.5" customHeight="1" hidden="1"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</row>
    <row r="82" spans="1:141" s="3" customFormat="1" ht="45" customHeight="1" hidden="1">
      <c r="A82" s="184" t="s">
        <v>0</v>
      </c>
      <c r="B82" s="185"/>
      <c r="C82" s="185"/>
      <c r="D82" s="185"/>
      <c r="E82" s="185"/>
      <c r="F82" s="185"/>
      <c r="G82" s="186"/>
      <c r="H82" s="184" t="s">
        <v>55</v>
      </c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6"/>
      <c r="BD82" s="184" t="s">
        <v>56</v>
      </c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6"/>
      <c r="BT82" s="184" t="s">
        <v>57</v>
      </c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6"/>
      <c r="CJ82" s="184" t="s">
        <v>54</v>
      </c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6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</row>
    <row r="83" spans="1:141" s="4" customFormat="1" ht="12.75" hidden="1">
      <c r="A83" s="115">
        <v>1</v>
      </c>
      <c r="B83" s="115"/>
      <c r="C83" s="115"/>
      <c r="D83" s="115"/>
      <c r="E83" s="115"/>
      <c r="F83" s="115"/>
      <c r="G83" s="115"/>
      <c r="H83" s="115">
        <v>2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>
        <v>3</v>
      </c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>
        <v>4</v>
      </c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>
        <v>5</v>
      </c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</row>
    <row r="84" spans="1:141" s="5" customFormat="1" ht="15" customHeight="1" hidden="1">
      <c r="A84" s="137"/>
      <c r="B84" s="137"/>
      <c r="C84" s="137"/>
      <c r="D84" s="137"/>
      <c r="E84" s="137"/>
      <c r="F84" s="137"/>
      <c r="G84" s="137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</row>
    <row r="85" spans="1:141" s="5" customFormat="1" ht="15" customHeight="1" hidden="1">
      <c r="A85" s="137"/>
      <c r="B85" s="137"/>
      <c r="C85" s="137"/>
      <c r="D85" s="137"/>
      <c r="E85" s="137"/>
      <c r="F85" s="137"/>
      <c r="G85" s="137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</row>
    <row r="86" spans="1:141" s="5" customFormat="1" ht="15" customHeight="1" hidden="1">
      <c r="A86" s="137"/>
      <c r="B86" s="137"/>
      <c r="C86" s="137"/>
      <c r="D86" s="137"/>
      <c r="E86" s="137"/>
      <c r="F86" s="137"/>
      <c r="G86" s="137"/>
      <c r="H86" s="246" t="s">
        <v>11</v>
      </c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7"/>
      <c r="BD86" s="164" t="s">
        <v>12</v>
      </c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 t="s">
        <v>12</v>
      </c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</row>
    <row r="87" spans="130:141" ht="12" customHeight="1" hidden="1"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</row>
    <row r="88" spans="1:141" s="6" customFormat="1" ht="27" customHeight="1" hidden="1">
      <c r="A88" s="200" t="s">
        <v>62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</row>
    <row r="89" spans="130:141" ht="6" customHeight="1" hidden="1"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</row>
    <row r="90" spans="1:141" s="6" customFormat="1" ht="14.25" hidden="1">
      <c r="A90" s="6" t="s">
        <v>15</v>
      </c>
      <c r="X90" s="116" t="s">
        <v>133</v>
      </c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</row>
    <row r="91" spans="24:141" s="6" customFormat="1" ht="6" customHeight="1" hidden="1"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</row>
    <row r="92" spans="1:141" s="6" customFormat="1" ht="14.25" hidden="1">
      <c r="A92" s="118" t="s">
        <v>14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9" t="s">
        <v>101</v>
      </c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</row>
    <row r="93" spans="130:141" ht="10.5" customHeight="1" hidden="1"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</row>
    <row r="94" spans="1:141" s="3" customFormat="1" ht="41.25" customHeight="1" hidden="1">
      <c r="A94" s="184" t="s">
        <v>0</v>
      </c>
      <c r="B94" s="185"/>
      <c r="C94" s="185"/>
      <c r="D94" s="185"/>
      <c r="E94" s="185"/>
      <c r="F94" s="185"/>
      <c r="G94" s="186"/>
      <c r="H94" s="184" t="s">
        <v>55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6"/>
      <c r="BD94" s="184" t="s">
        <v>56</v>
      </c>
      <c r="BE94" s="185"/>
      <c r="BF94" s="185"/>
      <c r="BG94" s="185"/>
      <c r="BH94" s="185"/>
      <c r="BI94" s="185"/>
      <c r="BJ94" s="185"/>
      <c r="BK94" s="185"/>
      <c r="BL94" s="185"/>
      <c r="BM94" s="185"/>
      <c r="BN94" s="185"/>
      <c r="BO94" s="185"/>
      <c r="BP94" s="185"/>
      <c r="BQ94" s="185"/>
      <c r="BR94" s="185"/>
      <c r="BS94" s="186"/>
      <c r="BT94" s="184" t="s">
        <v>57</v>
      </c>
      <c r="BU94" s="185"/>
      <c r="BV94" s="185"/>
      <c r="BW94" s="185"/>
      <c r="BX94" s="185"/>
      <c r="BY94" s="185"/>
      <c r="BZ94" s="185"/>
      <c r="CA94" s="185"/>
      <c r="CB94" s="185"/>
      <c r="CC94" s="185"/>
      <c r="CD94" s="185"/>
      <c r="CE94" s="185"/>
      <c r="CF94" s="185"/>
      <c r="CG94" s="185"/>
      <c r="CH94" s="185"/>
      <c r="CI94" s="186"/>
      <c r="CJ94" s="184" t="s">
        <v>54</v>
      </c>
      <c r="CK94" s="185"/>
      <c r="CL94" s="185"/>
      <c r="CM94" s="185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5"/>
      <c r="CY94" s="185"/>
      <c r="CZ94" s="185"/>
      <c r="DA94" s="186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</row>
    <row r="95" spans="1:141" s="4" customFormat="1" ht="12.75" hidden="1">
      <c r="A95" s="115">
        <v>1</v>
      </c>
      <c r="B95" s="115"/>
      <c r="C95" s="115"/>
      <c r="D95" s="115"/>
      <c r="E95" s="115"/>
      <c r="F95" s="115"/>
      <c r="G95" s="115"/>
      <c r="H95" s="115">
        <v>2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>
        <v>3</v>
      </c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>
        <v>4</v>
      </c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>
        <v>5</v>
      </c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</row>
    <row r="96" spans="1:141" s="5" customFormat="1" ht="17.25" customHeight="1" hidden="1">
      <c r="A96" s="137"/>
      <c r="B96" s="137"/>
      <c r="C96" s="137"/>
      <c r="D96" s="137"/>
      <c r="E96" s="137"/>
      <c r="F96" s="137"/>
      <c r="G96" s="137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</row>
    <row r="97" spans="1:141" s="5" customFormat="1" ht="15" customHeight="1" hidden="1">
      <c r="A97" s="137"/>
      <c r="B97" s="137"/>
      <c r="C97" s="137"/>
      <c r="D97" s="137"/>
      <c r="E97" s="137"/>
      <c r="F97" s="137"/>
      <c r="G97" s="137"/>
      <c r="H97" s="266" t="s">
        <v>11</v>
      </c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7"/>
      <c r="BD97" s="120" t="s">
        <v>12</v>
      </c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 t="s">
        <v>12</v>
      </c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263">
        <f>CJ96</f>
        <v>0</v>
      </c>
      <c r="CK97" s="264"/>
      <c r="CL97" s="264"/>
      <c r="CM97" s="264"/>
      <c r="CN97" s="264"/>
      <c r="CO97" s="264"/>
      <c r="CP97" s="264"/>
      <c r="CQ97" s="264"/>
      <c r="CR97" s="264"/>
      <c r="CS97" s="264"/>
      <c r="CT97" s="264"/>
      <c r="CU97" s="264"/>
      <c r="CV97" s="264"/>
      <c r="CW97" s="264"/>
      <c r="CX97" s="264"/>
      <c r="CY97" s="264"/>
      <c r="CZ97" s="264"/>
      <c r="DA97" s="264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</row>
    <row r="98" spans="130:141" ht="24" customHeight="1" hidden="1"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</row>
    <row r="99" spans="1:141" s="6" customFormat="1" ht="14.25">
      <c r="A99" s="114" t="s">
        <v>63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</row>
    <row r="100" spans="130:141" ht="14.25" customHeight="1"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</row>
    <row r="101" spans="1:141" s="6" customFormat="1" ht="14.25">
      <c r="A101" s="6" t="s">
        <v>15</v>
      </c>
      <c r="X101" s="116" t="s">
        <v>151</v>
      </c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</row>
    <row r="102" spans="24:141" s="6" customFormat="1" ht="15.75" customHeight="1"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</row>
    <row r="103" spans="1:141" s="6" customFormat="1" ht="13.5" customHeight="1">
      <c r="A103" s="118" t="s">
        <v>14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9" t="s">
        <v>101</v>
      </c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</row>
    <row r="104" spans="130:141" ht="10.5" customHeight="1"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</row>
    <row r="105" spans="1:141" s="6" customFormat="1" ht="14.25" hidden="1">
      <c r="A105" s="114" t="s">
        <v>64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</row>
    <row r="106" spans="130:141" ht="10.5" customHeight="1" hidden="1"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</row>
    <row r="107" spans="1:141" s="3" customFormat="1" ht="45" customHeight="1" hidden="1">
      <c r="A107" s="260" t="s">
        <v>0</v>
      </c>
      <c r="B107" s="261"/>
      <c r="C107" s="261"/>
      <c r="D107" s="261"/>
      <c r="E107" s="261"/>
      <c r="F107" s="261"/>
      <c r="G107" s="262"/>
      <c r="H107" s="260" t="s">
        <v>19</v>
      </c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2"/>
      <c r="AP107" s="260" t="s">
        <v>65</v>
      </c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2"/>
      <c r="BF107" s="260" t="s">
        <v>66</v>
      </c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2"/>
      <c r="BV107" s="260" t="s">
        <v>67</v>
      </c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2"/>
      <c r="CL107" s="260" t="s">
        <v>22</v>
      </c>
      <c r="CM107" s="261"/>
      <c r="CN107" s="261"/>
      <c r="CO107" s="261"/>
      <c r="CP107" s="261"/>
      <c r="CQ107" s="261"/>
      <c r="CR107" s="261"/>
      <c r="CS107" s="261"/>
      <c r="CT107" s="261"/>
      <c r="CU107" s="261"/>
      <c r="CV107" s="261"/>
      <c r="CW107" s="261"/>
      <c r="CX107" s="261"/>
      <c r="CY107" s="261"/>
      <c r="CZ107" s="261"/>
      <c r="DA107" s="262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</row>
    <row r="108" spans="1:141" s="4" customFormat="1" ht="12.75" hidden="1">
      <c r="A108" s="115">
        <v>1</v>
      </c>
      <c r="B108" s="115"/>
      <c r="C108" s="115"/>
      <c r="D108" s="115"/>
      <c r="E108" s="115"/>
      <c r="F108" s="115"/>
      <c r="G108" s="115"/>
      <c r="H108" s="115">
        <v>2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>
        <v>3</v>
      </c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>
        <v>4</v>
      </c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>
        <v>5</v>
      </c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>
        <v>6</v>
      </c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</row>
    <row r="109" spans="1:141" s="4" customFormat="1" ht="36.75" customHeight="1" hidden="1">
      <c r="A109" s="159" t="s">
        <v>31</v>
      </c>
      <c r="B109" s="159"/>
      <c r="C109" s="159"/>
      <c r="D109" s="159"/>
      <c r="E109" s="159"/>
      <c r="F109" s="159"/>
      <c r="G109" s="159"/>
      <c r="H109" s="248" t="s">
        <v>99</v>
      </c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</row>
    <row r="110" spans="1:141" s="5" customFormat="1" ht="39" customHeight="1" hidden="1">
      <c r="A110" s="298">
        <v>2</v>
      </c>
      <c r="B110" s="298"/>
      <c r="C110" s="298"/>
      <c r="D110" s="298"/>
      <c r="E110" s="298"/>
      <c r="F110" s="298"/>
      <c r="G110" s="298"/>
      <c r="H110" s="248" t="s">
        <v>128</v>
      </c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159"/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</row>
    <row r="111" spans="1:141" s="5" customFormat="1" ht="29.25" customHeight="1" hidden="1">
      <c r="A111" s="298">
        <v>3</v>
      </c>
      <c r="B111" s="298"/>
      <c r="C111" s="298"/>
      <c r="D111" s="298"/>
      <c r="E111" s="298"/>
      <c r="F111" s="298"/>
      <c r="G111" s="298"/>
      <c r="H111" s="248" t="s">
        <v>129</v>
      </c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</row>
    <row r="112" spans="1:141" s="5" customFormat="1" ht="38.25" customHeight="1" hidden="1" thickBot="1">
      <c r="A112" s="253">
        <v>4</v>
      </c>
      <c r="B112" s="253"/>
      <c r="C112" s="253"/>
      <c r="D112" s="253"/>
      <c r="E112" s="253"/>
      <c r="F112" s="253"/>
      <c r="G112" s="253"/>
      <c r="H112" s="299" t="s">
        <v>100</v>
      </c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</row>
    <row r="113" spans="1:141" s="5" customFormat="1" ht="12.75" customHeight="1" hidden="1" thickBot="1">
      <c r="A113" s="301"/>
      <c r="B113" s="195"/>
      <c r="C113" s="195"/>
      <c r="D113" s="195"/>
      <c r="E113" s="195"/>
      <c r="F113" s="195"/>
      <c r="G113" s="195"/>
      <c r="H113" s="256" t="s">
        <v>135</v>
      </c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257"/>
      <c r="AN113" s="257"/>
      <c r="AO113" s="258"/>
      <c r="AP113" s="195" t="s">
        <v>12</v>
      </c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 t="s">
        <v>12</v>
      </c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 t="s">
        <v>12</v>
      </c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28">
        <f>SUM(CL109:DA112)</f>
        <v>0</v>
      </c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9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</row>
    <row r="114" spans="130:141" ht="10.5" customHeight="1" hidden="1"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</row>
    <row r="115" spans="1:141" s="6" customFormat="1" ht="14.25" hidden="1">
      <c r="A115" s="114" t="s">
        <v>68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</row>
    <row r="116" spans="130:141" ht="10.5" customHeight="1" hidden="1"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</row>
    <row r="117" spans="1:141" s="3" customFormat="1" ht="45" customHeight="1" hidden="1">
      <c r="A117" s="184" t="s">
        <v>0</v>
      </c>
      <c r="B117" s="185"/>
      <c r="C117" s="185"/>
      <c r="D117" s="185"/>
      <c r="E117" s="185"/>
      <c r="F117" s="185"/>
      <c r="G117" s="186"/>
      <c r="H117" s="184" t="s">
        <v>19</v>
      </c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6"/>
      <c r="BD117" s="184" t="s">
        <v>69</v>
      </c>
      <c r="BE117" s="185"/>
      <c r="BF117" s="185"/>
      <c r="BG117" s="185"/>
      <c r="BH117" s="185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6"/>
      <c r="BT117" s="184" t="s">
        <v>70</v>
      </c>
      <c r="BU117" s="185"/>
      <c r="BV117" s="185"/>
      <c r="BW117" s="185"/>
      <c r="BX117" s="185"/>
      <c r="BY117" s="185"/>
      <c r="BZ117" s="185"/>
      <c r="CA117" s="185"/>
      <c r="CB117" s="185"/>
      <c r="CC117" s="185"/>
      <c r="CD117" s="185"/>
      <c r="CE117" s="185"/>
      <c r="CF117" s="185"/>
      <c r="CG117" s="185"/>
      <c r="CH117" s="185"/>
      <c r="CI117" s="186"/>
      <c r="CJ117" s="184" t="s">
        <v>53</v>
      </c>
      <c r="CK117" s="185"/>
      <c r="CL117" s="185"/>
      <c r="CM117" s="185"/>
      <c r="CN117" s="185"/>
      <c r="CO117" s="185"/>
      <c r="CP117" s="185"/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6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</row>
    <row r="118" spans="1:141" s="4" customFormat="1" ht="12.75" hidden="1">
      <c r="A118" s="115">
        <v>1</v>
      </c>
      <c r="B118" s="115"/>
      <c r="C118" s="115"/>
      <c r="D118" s="115"/>
      <c r="E118" s="115"/>
      <c r="F118" s="115"/>
      <c r="G118" s="115"/>
      <c r="H118" s="115">
        <v>2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>
        <v>3</v>
      </c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>
        <v>4</v>
      </c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>
        <v>5</v>
      </c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</row>
    <row r="119" spans="1:141" s="5" customFormat="1" ht="15" customHeight="1" hidden="1">
      <c r="A119" s="137"/>
      <c r="B119" s="137"/>
      <c r="C119" s="137"/>
      <c r="D119" s="137"/>
      <c r="E119" s="137"/>
      <c r="F119" s="137"/>
      <c r="G119" s="137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</row>
    <row r="120" spans="1:141" s="5" customFormat="1" ht="15" customHeight="1" hidden="1">
      <c r="A120" s="137"/>
      <c r="B120" s="137"/>
      <c r="C120" s="137"/>
      <c r="D120" s="137"/>
      <c r="E120" s="137"/>
      <c r="F120" s="137"/>
      <c r="G120" s="137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</row>
    <row r="121" spans="1:141" s="5" customFormat="1" ht="15" customHeight="1" hidden="1">
      <c r="A121" s="137"/>
      <c r="B121" s="137"/>
      <c r="C121" s="137"/>
      <c r="D121" s="137"/>
      <c r="E121" s="137"/>
      <c r="F121" s="137"/>
      <c r="G121" s="137"/>
      <c r="H121" s="246" t="s">
        <v>11</v>
      </c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7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</row>
    <row r="122" spans="130:141" ht="10.5" customHeight="1" hidden="1"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</row>
    <row r="123" spans="1:141" s="6" customFormat="1" ht="14.25">
      <c r="A123" s="114" t="s">
        <v>71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</row>
    <row r="124" spans="130:141" ht="10.5" customHeight="1"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</row>
    <row r="125" spans="1:141" s="3" customFormat="1" ht="45" customHeight="1">
      <c r="A125" s="260" t="s">
        <v>0</v>
      </c>
      <c r="B125" s="261"/>
      <c r="C125" s="261"/>
      <c r="D125" s="261"/>
      <c r="E125" s="261"/>
      <c r="F125" s="261"/>
      <c r="G125" s="262"/>
      <c r="H125" s="260" t="s">
        <v>55</v>
      </c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2"/>
      <c r="AP125" s="260" t="s">
        <v>72</v>
      </c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2"/>
      <c r="BF125" s="260" t="s">
        <v>73</v>
      </c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2"/>
      <c r="BV125" s="260" t="s">
        <v>74</v>
      </c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2"/>
      <c r="CL125" s="260" t="s">
        <v>75</v>
      </c>
      <c r="CM125" s="261"/>
      <c r="CN125" s="261"/>
      <c r="CO125" s="261"/>
      <c r="CP125" s="261"/>
      <c r="CQ125" s="261"/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62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</row>
    <row r="126" spans="1:141" s="4" customFormat="1" ht="12.75">
      <c r="A126" s="115">
        <v>1</v>
      </c>
      <c r="B126" s="115"/>
      <c r="C126" s="115"/>
      <c r="D126" s="115"/>
      <c r="E126" s="115"/>
      <c r="F126" s="115"/>
      <c r="G126" s="115"/>
      <c r="H126" s="115">
        <v>2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>
        <v>4</v>
      </c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>
        <v>5</v>
      </c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>
        <v>6</v>
      </c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>
        <v>6</v>
      </c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</row>
    <row r="127" spans="1:147" s="5" customFormat="1" ht="29.25" customHeight="1" thickBot="1">
      <c r="A127" s="137" t="s">
        <v>31</v>
      </c>
      <c r="B127" s="137"/>
      <c r="C127" s="137"/>
      <c r="D127" s="137"/>
      <c r="E127" s="137"/>
      <c r="F127" s="137"/>
      <c r="G127" s="137"/>
      <c r="H127" s="163" t="s">
        <v>150</v>
      </c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381"/>
      <c r="AQ127" s="381"/>
      <c r="AR127" s="381"/>
      <c r="AS127" s="381"/>
      <c r="AT127" s="381"/>
      <c r="AU127" s="381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01">
        <v>16800</v>
      </c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6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6"/>
      <c r="DU127" s="96"/>
      <c r="DV127" s="96"/>
      <c r="DW127" s="96"/>
      <c r="DX127" s="96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</row>
    <row r="128" spans="1:141" s="5" customFormat="1" ht="12.75" customHeight="1" thickBot="1">
      <c r="A128" s="226"/>
      <c r="B128" s="227"/>
      <c r="C128" s="227"/>
      <c r="D128" s="227"/>
      <c r="E128" s="227"/>
      <c r="F128" s="227"/>
      <c r="G128" s="227"/>
      <c r="H128" s="256" t="s">
        <v>136</v>
      </c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8"/>
      <c r="AP128" s="195" t="s">
        <v>12</v>
      </c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 t="s">
        <v>12</v>
      </c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 t="s">
        <v>12</v>
      </c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28">
        <f>SUM(CL127:DA127)</f>
        <v>16800</v>
      </c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9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</row>
    <row r="129" spans="130:141" ht="11.25" customHeight="1"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</row>
    <row r="130" spans="1:141" s="6" customFormat="1" ht="17.25" customHeight="1" hidden="1">
      <c r="A130" s="114" t="s">
        <v>79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</row>
    <row r="131" spans="130:141" ht="10.5" customHeight="1" hidden="1"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</row>
    <row r="132" spans="1:141" s="3" customFormat="1" ht="45" customHeight="1" hidden="1">
      <c r="A132" s="184" t="s">
        <v>0</v>
      </c>
      <c r="B132" s="185"/>
      <c r="C132" s="185"/>
      <c r="D132" s="185"/>
      <c r="E132" s="185"/>
      <c r="F132" s="185"/>
      <c r="G132" s="186"/>
      <c r="H132" s="184" t="s">
        <v>55</v>
      </c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6"/>
      <c r="BD132" s="184" t="s">
        <v>76</v>
      </c>
      <c r="BE132" s="185"/>
      <c r="BF132" s="185"/>
      <c r="BG132" s="185"/>
      <c r="BH132" s="185"/>
      <c r="BI132" s="185"/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6"/>
      <c r="BT132" s="184" t="s">
        <v>78</v>
      </c>
      <c r="BU132" s="185"/>
      <c r="BV132" s="185"/>
      <c r="BW132" s="185"/>
      <c r="BX132" s="185"/>
      <c r="BY132" s="185"/>
      <c r="BZ132" s="185"/>
      <c r="CA132" s="185"/>
      <c r="CB132" s="185"/>
      <c r="CC132" s="185"/>
      <c r="CD132" s="185"/>
      <c r="CE132" s="185"/>
      <c r="CF132" s="185"/>
      <c r="CG132" s="185"/>
      <c r="CH132" s="185"/>
      <c r="CI132" s="186"/>
      <c r="CJ132" s="184" t="s">
        <v>77</v>
      </c>
      <c r="CK132" s="185"/>
      <c r="CL132" s="185"/>
      <c r="CM132" s="185"/>
      <c r="CN132" s="185"/>
      <c r="CO132" s="185"/>
      <c r="CP132" s="185"/>
      <c r="CQ132" s="185"/>
      <c r="CR132" s="185"/>
      <c r="CS132" s="185"/>
      <c r="CT132" s="185"/>
      <c r="CU132" s="185"/>
      <c r="CV132" s="185"/>
      <c r="CW132" s="185"/>
      <c r="CX132" s="185"/>
      <c r="CY132" s="185"/>
      <c r="CZ132" s="185"/>
      <c r="DA132" s="186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</row>
    <row r="133" spans="1:141" s="4" customFormat="1" ht="12.75" hidden="1">
      <c r="A133" s="115">
        <v>1</v>
      </c>
      <c r="B133" s="115"/>
      <c r="C133" s="115"/>
      <c r="D133" s="115"/>
      <c r="E133" s="115"/>
      <c r="F133" s="115"/>
      <c r="G133" s="115"/>
      <c r="H133" s="115">
        <v>2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>
        <v>4</v>
      </c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>
        <v>5</v>
      </c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>
        <v>6</v>
      </c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</row>
    <row r="134" spans="1:141" s="5" customFormat="1" ht="15" customHeight="1" hidden="1">
      <c r="A134" s="137"/>
      <c r="B134" s="137"/>
      <c r="C134" s="137"/>
      <c r="D134" s="137"/>
      <c r="E134" s="137"/>
      <c r="F134" s="137"/>
      <c r="G134" s="137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</row>
    <row r="135" spans="1:141" s="5" customFormat="1" ht="15" customHeight="1" hidden="1">
      <c r="A135" s="137"/>
      <c r="B135" s="137"/>
      <c r="C135" s="137"/>
      <c r="D135" s="137"/>
      <c r="E135" s="137"/>
      <c r="F135" s="137"/>
      <c r="G135" s="137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</row>
    <row r="136" spans="1:141" s="5" customFormat="1" ht="15" customHeight="1" hidden="1">
      <c r="A136" s="137"/>
      <c r="B136" s="137"/>
      <c r="C136" s="137"/>
      <c r="D136" s="137"/>
      <c r="E136" s="137"/>
      <c r="F136" s="137"/>
      <c r="G136" s="137"/>
      <c r="H136" s="246" t="s">
        <v>11</v>
      </c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7"/>
      <c r="BD136" s="164" t="s">
        <v>12</v>
      </c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 t="s">
        <v>12</v>
      </c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 t="s">
        <v>12</v>
      </c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</row>
    <row r="137" spans="130:141" ht="12" customHeight="1" hidden="1"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</row>
    <row r="138" spans="1:141" s="6" customFormat="1" ht="14.25" hidden="1">
      <c r="A138" s="114" t="s">
        <v>80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</row>
    <row r="139" spans="130:141" ht="10.5" customHeight="1" hidden="1"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</row>
    <row r="140" spans="1:141" s="3" customFormat="1" ht="45" customHeight="1" hidden="1">
      <c r="A140" s="184" t="s">
        <v>0</v>
      </c>
      <c r="B140" s="185"/>
      <c r="C140" s="185"/>
      <c r="D140" s="185"/>
      <c r="E140" s="185"/>
      <c r="F140" s="185"/>
      <c r="G140" s="186"/>
      <c r="H140" s="184" t="s">
        <v>19</v>
      </c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6"/>
      <c r="BD140" s="184" t="s">
        <v>81</v>
      </c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6"/>
      <c r="BT140" s="184" t="s">
        <v>82</v>
      </c>
      <c r="BU140" s="185"/>
      <c r="BV140" s="185"/>
      <c r="BW140" s="185"/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5"/>
      <c r="CH140" s="185"/>
      <c r="CI140" s="186"/>
      <c r="CJ140" s="184" t="s">
        <v>83</v>
      </c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6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</row>
    <row r="141" spans="1:141" s="4" customFormat="1" ht="12.75" hidden="1">
      <c r="A141" s="115">
        <v>1</v>
      </c>
      <c r="B141" s="115"/>
      <c r="C141" s="115"/>
      <c r="D141" s="115"/>
      <c r="E141" s="115"/>
      <c r="F141" s="115"/>
      <c r="G141" s="115"/>
      <c r="H141" s="115">
        <v>2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>
        <v>3</v>
      </c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>
        <v>4</v>
      </c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>
        <v>5</v>
      </c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</row>
    <row r="142" spans="1:141" s="5" customFormat="1" ht="18" customHeight="1" hidden="1" thickBot="1">
      <c r="A142" s="137" t="s">
        <v>31</v>
      </c>
      <c r="B142" s="137"/>
      <c r="C142" s="137"/>
      <c r="D142" s="137"/>
      <c r="E142" s="137"/>
      <c r="F142" s="137"/>
      <c r="G142" s="137"/>
      <c r="H142" s="156" t="s">
        <v>300</v>
      </c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209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380"/>
      <c r="CK142" s="380"/>
      <c r="CL142" s="380"/>
      <c r="CM142" s="380"/>
      <c r="CN142" s="380"/>
      <c r="CO142" s="380"/>
      <c r="CP142" s="380"/>
      <c r="CQ142" s="380"/>
      <c r="CR142" s="380"/>
      <c r="CS142" s="380"/>
      <c r="CT142" s="380"/>
      <c r="CU142" s="380"/>
      <c r="CV142" s="380"/>
      <c r="CW142" s="380"/>
      <c r="CX142" s="380"/>
      <c r="CY142" s="380"/>
      <c r="CZ142" s="380"/>
      <c r="DA142" s="380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</row>
    <row r="143" spans="1:141" s="5" customFormat="1" ht="15" customHeight="1" hidden="1">
      <c r="A143" s="137" t="s">
        <v>35</v>
      </c>
      <c r="B143" s="137"/>
      <c r="C143" s="137"/>
      <c r="D143" s="137"/>
      <c r="E143" s="137"/>
      <c r="F143" s="137"/>
      <c r="G143" s="137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</row>
    <row r="144" spans="1:141" s="5" customFormat="1" ht="12.75" customHeight="1" hidden="1">
      <c r="A144" s="137" t="s">
        <v>41</v>
      </c>
      <c r="B144" s="137"/>
      <c r="C144" s="137"/>
      <c r="D144" s="137"/>
      <c r="E144" s="137"/>
      <c r="F144" s="137"/>
      <c r="G144" s="137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59"/>
      <c r="CK144" s="159"/>
      <c r="CL144" s="159"/>
      <c r="CM144" s="159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59"/>
      <c r="CY144" s="159"/>
      <c r="CZ144" s="159"/>
      <c r="DA144" s="159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</row>
    <row r="145" spans="1:141" s="5" customFormat="1" ht="15" customHeight="1" hidden="1" thickBot="1">
      <c r="A145" s="172" t="s">
        <v>94</v>
      </c>
      <c r="B145" s="172"/>
      <c r="C145" s="172"/>
      <c r="D145" s="172"/>
      <c r="E145" s="172"/>
      <c r="F145" s="172"/>
      <c r="G145" s="172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379"/>
      <c r="CK145" s="379"/>
      <c r="CL145" s="379"/>
      <c r="CM145" s="379"/>
      <c r="CN145" s="379"/>
      <c r="CO145" s="379"/>
      <c r="CP145" s="379"/>
      <c r="CQ145" s="379"/>
      <c r="CR145" s="379"/>
      <c r="CS145" s="379"/>
      <c r="CT145" s="379"/>
      <c r="CU145" s="379"/>
      <c r="CV145" s="379"/>
      <c r="CW145" s="379"/>
      <c r="CX145" s="379"/>
      <c r="CY145" s="379"/>
      <c r="CZ145" s="379"/>
      <c r="DA145" s="379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</row>
    <row r="146" spans="1:141" s="5" customFormat="1" ht="12.75" customHeight="1" hidden="1" thickBot="1">
      <c r="A146" s="238"/>
      <c r="B146" s="239"/>
      <c r="C146" s="239"/>
      <c r="D146" s="239"/>
      <c r="E146" s="239"/>
      <c r="F146" s="239"/>
      <c r="G146" s="239"/>
      <c r="H146" s="218" t="s">
        <v>137</v>
      </c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20"/>
      <c r="BD146" s="152" t="s">
        <v>12</v>
      </c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 t="s">
        <v>12</v>
      </c>
      <c r="BU146" s="152"/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28">
        <f>SUM(CJ142:DA145)</f>
        <v>0</v>
      </c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9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</row>
    <row r="147" spans="130:141" ht="12" customHeight="1"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</row>
    <row r="148" spans="1:141" s="6" customFormat="1" ht="14.25" hidden="1">
      <c r="A148" s="114" t="s">
        <v>84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</row>
    <row r="149" spans="130:141" ht="10.5" customHeight="1" hidden="1"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</row>
    <row r="150" spans="1:141" ht="30" customHeight="1" hidden="1">
      <c r="A150" s="184" t="s">
        <v>0</v>
      </c>
      <c r="B150" s="185"/>
      <c r="C150" s="185"/>
      <c r="D150" s="185"/>
      <c r="E150" s="185"/>
      <c r="F150" s="185"/>
      <c r="G150" s="186"/>
      <c r="H150" s="184" t="s">
        <v>19</v>
      </c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6"/>
      <c r="BT150" s="184" t="s">
        <v>86</v>
      </c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6"/>
      <c r="CJ150" s="184" t="s">
        <v>87</v>
      </c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</row>
    <row r="151" spans="1:141" s="1" customFormat="1" ht="12.75" hidden="1">
      <c r="A151" s="115">
        <v>1</v>
      </c>
      <c r="B151" s="115"/>
      <c r="C151" s="115"/>
      <c r="D151" s="115"/>
      <c r="E151" s="115"/>
      <c r="F151" s="115"/>
      <c r="G151" s="115"/>
      <c r="H151" s="115">
        <v>2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>
        <v>3</v>
      </c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>
        <v>4</v>
      </c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</row>
    <row r="152" spans="1:141" s="1" customFormat="1" ht="12.75" customHeight="1" hidden="1">
      <c r="A152" s="137" t="s">
        <v>31</v>
      </c>
      <c r="B152" s="137"/>
      <c r="C152" s="137"/>
      <c r="D152" s="137"/>
      <c r="E152" s="137"/>
      <c r="F152" s="137"/>
      <c r="G152" s="137"/>
      <c r="H152" s="156" t="s">
        <v>186</v>
      </c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8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</row>
    <row r="153" spans="1:141" s="1" customFormat="1" ht="13.5" hidden="1" thickBot="1">
      <c r="A153" s="137" t="s">
        <v>35</v>
      </c>
      <c r="B153" s="137"/>
      <c r="C153" s="137"/>
      <c r="D153" s="137"/>
      <c r="E153" s="137"/>
      <c r="F153" s="137"/>
      <c r="G153" s="137"/>
      <c r="H153" s="156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8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</row>
    <row r="154" spans="1:141" s="1" customFormat="1" ht="13.5" hidden="1" thickBot="1">
      <c r="A154" s="226"/>
      <c r="B154" s="227"/>
      <c r="C154" s="227"/>
      <c r="D154" s="227"/>
      <c r="E154" s="227"/>
      <c r="F154" s="227"/>
      <c r="G154" s="227"/>
      <c r="H154" s="197" t="s">
        <v>138</v>
      </c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9"/>
      <c r="BT154" s="230"/>
      <c r="BU154" s="230"/>
      <c r="BV154" s="230"/>
      <c r="BW154" s="230"/>
      <c r="BX154" s="230"/>
      <c r="BY154" s="230"/>
      <c r="BZ154" s="230"/>
      <c r="CA154" s="230"/>
      <c r="CB154" s="230"/>
      <c r="CC154" s="230"/>
      <c r="CD154" s="230"/>
      <c r="CE154" s="230"/>
      <c r="CF154" s="230"/>
      <c r="CG154" s="230"/>
      <c r="CH154" s="230"/>
      <c r="CI154" s="230"/>
      <c r="CJ154" s="128">
        <f>CJ153+CJ152</f>
        <v>0</v>
      </c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</row>
    <row r="155" spans="1:141" ht="15" customHeight="1" hidden="1" thickBot="1">
      <c r="A155" s="137" t="s">
        <v>31</v>
      </c>
      <c r="B155" s="137"/>
      <c r="C155" s="137"/>
      <c r="D155" s="137"/>
      <c r="E155" s="137"/>
      <c r="F155" s="137"/>
      <c r="G155" s="137"/>
      <c r="H155" s="254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  <c r="AJ155" s="376"/>
      <c r="AK155" s="376"/>
      <c r="AL155" s="376"/>
      <c r="AM155" s="376"/>
      <c r="AN155" s="376"/>
      <c r="AO155" s="376"/>
      <c r="AP155" s="376"/>
      <c r="AQ155" s="376"/>
      <c r="AR155" s="376"/>
      <c r="AS155" s="376"/>
      <c r="AT155" s="376"/>
      <c r="AU155" s="376"/>
      <c r="AV155" s="376"/>
      <c r="AW155" s="376"/>
      <c r="AX155" s="376"/>
      <c r="AY155" s="376"/>
      <c r="AZ155" s="376"/>
      <c r="BA155" s="376"/>
      <c r="BB155" s="376"/>
      <c r="BC155" s="376"/>
      <c r="BD155" s="377"/>
      <c r="BE155" s="377"/>
      <c r="BF155" s="377"/>
      <c r="BG155" s="377"/>
      <c r="BH155" s="377"/>
      <c r="BI155" s="377"/>
      <c r="BJ155" s="377"/>
      <c r="BK155" s="377"/>
      <c r="BL155" s="377"/>
      <c r="BM155" s="377"/>
      <c r="BN155" s="377"/>
      <c r="BO155" s="377"/>
      <c r="BP155" s="377"/>
      <c r="BQ155" s="377"/>
      <c r="BR155" s="377"/>
      <c r="BS155" s="378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</row>
    <row r="156" spans="1:141" ht="12.75" customHeight="1" hidden="1" thickBot="1">
      <c r="A156" s="226"/>
      <c r="B156" s="227"/>
      <c r="C156" s="227"/>
      <c r="D156" s="227"/>
      <c r="E156" s="227"/>
      <c r="F156" s="227"/>
      <c r="G156" s="227"/>
      <c r="H156" s="221" t="s">
        <v>139</v>
      </c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3"/>
      <c r="BT156" s="230"/>
      <c r="BU156" s="230"/>
      <c r="BV156" s="230"/>
      <c r="BW156" s="230"/>
      <c r="BX156" s="230"/>
      <c r="BY156" s="230"/>
      <c r="BZ156" s="230"/>
      <c r="CA156" s="230"/>
      <c r="CB156" s="230"/>
      <c r="CC156" s="230"/>
      <c r="CD156" s="230"/>
      <c r="CE156" s="230"/>
      <c r="CF156" s="230"/>
      <c r="CG156" s="230"/>
      <c r="CH156" s="230"/>
      <c r="CI156" s="230"/>
      <c r="CJ156" s="195">
        <f>CJ155</f>
        <v>0</v>
      </c>
      <c r="CK156" s="195"/>
      <c r="CL156" s="195"/>
      <c r="CM156" s="195"/>
      <c r="CN156" s="195"/>
      <c r="CO156" s="195"/>
      <c r="CP156" s="195"/>
      <c r="CQ156" s="195"/>
      <c r="CR156" s="195"/>
      <c r="CS156" s="195"/>
      <c r="CT156" s="195"/>
      <c r="CU156" s="195"/>
      <c r="CV156" s="195"/>
      <c r="CW156" s="195"/>
      <c r="CX156" s="195"/>
      <c r="CY156" s="195"/>
      <c r="CZ156" s="195"/>
      <c r="DA156" s="19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</row>
    <row r="157" spans="1:141" ht="12.75" customHeight="1" hidden="1" thickBot="1">
      <c r="A157" s="238"/>
      <c r="B157" s="239"/>
      <c r="C157" s="239"/>
      <c r="D157" s="239"/>
      <c r="E157" s="239"/>
      <c r="F157" s="239"/>
      <c r="G157" s="239"/>
      <c r="H157" s="197" t="s">
        <v>140</v>
      </c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9"/>
      <c r="BT157" s="152" t="s">
        <v>12</v>
      </c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28">
        <f>CJ154+CJ156</f>
        <v>0</v>
      </c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9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</row>
    <row r="158" spans="130:141" ht="12" customHeight="1"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</row>
    <row r="159" spans="1:141" s="6" customFormat="1" ht="57" customHeight="1">
      <c r="A159" s="200" t="s">
        <v>225</v>
      </c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</row>
    <row r="160" spans="130:141" ht="10.5" customHeight="1"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</row>
    <row r="161" spans="1:141" s="3" customFormat="1" ht="30" customHeight="1">
      <c r="A161" s="184" t="s">
        <v>0</v>
      </c>
      <c r="B161" s="185"/>
      <c r="C161" s="185"/>
      <c r="D161" s="185"/>
      <c r="E161" s="185"/>
      <c r="F161" s="185"/>
      <c r="G161" s="186"/>
      <c r="H161" s="184" t="s">
        <v>19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6"/>
      <c r="BD161" s="184" t="s">
        <v>76</v>
      </c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6"/>
      <c r="BT161" s="184" t="s">
        <v>88</v>
      </c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6"/>
      <c r="CJ161" s="184" t="s">
        <v>89</v>
      </c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6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</row>
    <row r="162" spans="1:141" s="4" customFormat="1" ht="13.5" thickBot="1">
      <c r="A162" s="115"/>
      <c r="B162" s="115"/>
      <c r="C162" s="115"/>
      <c r="D162" s="115"/>
      <c r="E162" s="115"/>
      <c r="F162" s="115"/>
      <c r="G162" s="115"/>
      <c r="H162" s="115">
        <v>1</v>
      </c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>
        <v>2</v>
      </c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>
        <v>3</v>
      </c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>
        <v>4</v>
      </c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</row>
    <row r="163" spans="1:141" s="4" customFormat="1" ht="32.25" customHeight="1" hidden="1" thickBot="1">
      <c r="A163" s="172" t="s">
        <v>31</v>
      </c>
      <c r="B163" s="172"/>
      <c r="C163" s="172"/>
      <c r="D163" s="172"/>
      <c r="E163" s="172"/>
      <c r="F163" s="172"/>
      <c r="G163" s="172"/>
      <c r="H163" s="228" t="s">
        <v>201</v>
      </c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379">
        <f>24574.3-24574.3</f>
        <v>0</v>
      </c>
      <c r="CK163" s="379"/>
      <c r="CL163" s="379"/>
      <c r="CM163" s="379"/>
      <c r="CN163" s="379"/>
      <c r="CO163" s="379"/>
      <c r="CP163" s="379"/>
      <c r="CQ163" s="379"/>
      <c r="CR163" s="379"/>
      <c r="CS163" s="379"/>
      <c r="CT163" s="379"/>
      <c r="CU163" s="379"/>
      <c r="CV163" s="379"/>
      <c r="CW163" s="379"/>
      <c r="CX163" s="379"/>
      <c r="CY163" s="379"/>
      <c r="CZ163" s="379"/>
      <c r="DA163" s="379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</row>
    <row r="164" spans="1:141" s="4" customFormat="1" ht="17.25" customHeight="1" thickBot="1">
      <c r="A164" s="226"/>
      <c r="B164" s="227"/>
      <c r="C164" s="227"/>
      <c r="D164" s="227"/>
      <c r="E164" s="227"/>
      <c r="F164" s="227"/>
      <c r="G164" s="227"/>
      <c r="H164" s="218" t="s">
        <v>224</v>
      </c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  <c r="AD164" s="219"/>
      <c r="AE164" s="219"/>
      <c r="AF164" s="219"/>
      <c r="AG164" s="219"/>
      <c r="AH164" s="219"/>
      <c r="AI164" s="219"/>
      <c r="AJ164" s="219"/>
      <c r="AK164" s="219"/>
      <c r="AL164" s="219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20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 t="s">
        <v>12</v>
      </c>
      <c r="BU164" s="152"/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2"/>
      <c r="CI164" s="152"/>
      <c r="CJ164" s="128">
        <f>CJ163</f>
        <v>0</v>
      </c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9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</row>
    <row r="165" spans="1:141" s="4" customFormat="1" ht="17.25" customHeight="1">
      <c r="A165" s="172" t="s">
        <v>31</v>
      </c>
      <c r="B165" s="172"/>
      <c r="C165" s="172"/>
      <c r="D165" s="172"/>
      <c r="E165" s="172"/>
      <c r="F165" s="172"/>
      <c r="G165" s="172"/>
      <c r="H165" s="228" t="s">
        <v>152</v>
      </c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8"/>
      <c r="BD165" s="253">
        <v>20</v>
      </c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>
        <v>275</v>
      </c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123">
        <v>5500</v>
      </c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</row>
    <row r="166" spans="1:141" s="5" customFormat="1" ht="15" customHeight="1" hidden="1">
      <c r="A166" s="172" t="s">
        <v>35</v>
      </c>
      <c r="B166" s="172"/>
      <c r="C166" s="172"/>
      <c r="D166" s="172"/>
      <c r="E166" s="172"/>
      <c r="F166" s="172"/>
      <c r="G166" s="172"/>
      <c r="H166" s="228" t="s">
        <v>152</v>
      </c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8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</row>
    <row r="167" spans="1:141" s="5" customFormat="1" ht="23.25" customHeight="1" thickBot="1">
      <c r="A167" s="172" t="s">
        <v>35</v>
      </c>
      <c r="B167" s="172"/>
      <c r="C167" s="172"/>
      <c r="D167" s="172"/>
      <c r="E167" s="172"/>
      <c r="F167" s="172"/>
      <c r="G167" s="172"/>
      <c r="H167" s="228" t="s">
        <v>201</v>
      </c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8"/>
      <c r="BD167" s="253">
        <v>2</v>
      </c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>
        <v>13791.28</v>
      </c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123">
        <v>27582.56</v>
      </c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</row>
    <row r="168" spans="1:141" s="5" customFormat="1" ht="15" customHeight="1" hidden="1" thickBot="1">
      <c r="A168" s="172" t="s">
        <v>94</v>
      </c>
      <c r="B168" s="172"/>
      <c r="C168" s="172"/>
      <c r="D168" s="172"/>
      <c r="E168" s="172"/>
      <c r="F168" s="172"/>
      <c r="G168" s="172"/>
      <c r="H168" s="228" t="s">
        <v>307</v>
      </c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228"/>
      <c r="BC168" s="228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379"/>
      <c r="CK168" s="379"/>
      <c r="CL168" s="379"/>
      <c r="CM168" s="379"/>
      <c r="CN168" s="379"/>
      <c r="CO168" s="379"/>
      <c r="CP168" s="379"/>
      <c r="CQ168" s="379"/>
      <c r="CR168" s="379"/>
      <c r="CS168" s="379"/>
      <c r="CT168" s="379"/>
      <c r="CU168" s="379"/>
      <c r="CV168" s="379"/>
      <c r="CW168" s="379"/>
      <c r="CX168" s="379"/>
      <c r="CY168" s="379"/>
      <c r="CZ168" s="379"/>
      <c r="DA168" s="379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</row>
    <row r="169" spans="1:141" s="5" customFormat="1" ht="15" customHeight="1" thickBot="1">
      <c r="A169" s="226"/>
      <c r="B169" s="227"/>
      <c r="C169" s="227"/>
      <c r="D169" s="227"/>
      <c r="E169" s="227"/>
      <c r="F169" s="227"/>
      <c r="G169" s="227"/>
      <c r="H169" s="218" t="s">
        <v>222</v>
      </c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19"/>
      <c r="AK169" s="219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20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 t="s">
        <v>12</v>
      </c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2"/>
      <c r="CI169" s="152"/>
      <c r="CJ169" s="128">
        <f>CJ165+CJ167</f>
        <v>33082.56</v>
      </c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9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</row>
    <row r="170" spans="1:142" s="5" customFormat="1" ht="15" customHeight="1" thickBot="1">
      <c r="A170" s="226"/>
      <c r="B170" s="227"/>
      <c r="C170" s="227"/>
      <c r="D170" s="227"/>
      <c r="E170" s="227"/>
      <c r="F170" s="227"/>
      <c r="G170" s="227"/>
      <c r="H170" s="218" t="s">
        <v>226</v>
      </c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20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 t="s">
        <v>12</v>
      </c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/>
      <c r="CG170" s="152"/>
      <c r="CH170" s="152"/>
      <c r="CI170" s="152"/>
      <c r="CJ170" s="399">
        <f>CJ164+CJ169</f>
        <v>33082.56</v>
      </c>
      <c r="CK170" s="399"/>
      <c r="CL170" s="399"/>
      <c r="CM170" s="399"/>
      <c r="CN170" s="399"/>
      <c r="CO170" s="399"/>
      <c r="CP170" s="399"/>
      <c r="CQ170" s="399"/>
      <c r="CR170" s="399"/>
      <c r="CS170" s="399"/>
      <c r="CT170" s="399"/>
      <c r="CU170" s="399"/>
      <c r="CV170" s="399"/>
      <c r="CW170" s="399"/>
      <c r="CX170" s="399"/>
      <c r="CY170" s="399"/>
      <c r="CZ170" s="399"/>
      <c r="DA170" s="400"/>
      <c r="DZ170" s="35"/>
      <c r="EA170" s="35"/>
      <c r="EB170" s="35"/>
      <c r="EC170" s="35"/>
      <c r="ED170" s="35"/>
      <c r="EE170" s="49"/>
      <c r="EF170" s="49"/>
      <c r="EG170" s="49"/>
      <c r="EH170" s="49"/>
      <c r="EI170" s="49"/>
      <c r="EJ170" s="49"/>
      <c r="EK170" s="49"/>
      <c r="EL170" s="21"/>
    </row>
    <row r="171" spans="130:142" ht="12" customHeight="1" thickBot="1">
      <c r="DZ171" s="16"/>
      <c r="EA171" s="16"/>
      <c r="EB171" s="16"/>
      <c r="EC171" s="16"/>
      <c r="ED171" s="16"/>
      <c r="EE171" s="50"/>
      <c r="EF171" s="50"/>
      <c r="EG171" s="50"/>
      <c r="EH171" s="50"/>
      <c r="EI171" s="50"/>
      <c r="EJ171" s="50"/>
      <c r="EK171" s="50"/>
      <c r="EL171" s="22"/>
    </row>
    <row r="172" spans="1:141" ht="15" customHeight="1" thickBot="1">
      <c r="A172" s="47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396">
        <f>CJ170+CL128+CM48+CJ28+CJ146</f>
        <v>168000</v>
      </c>
      <c r="CK172" s="397"/>
      <c r="CL172" s="397"/>
      <c r="CM172" s="397"/>
      <c r="CN172" s="397"/>
      <c r="CO172" s="397"/>
      <c r="CP172" s="397"/>
      <c r="CQ172" s="397"/>
      <c r="CR172" s="397"/>
      <c r="CS172" s="397"/>
      <c r="CT172" s="397"/>
      <c r="CU172" s="397"/>
      <c r="CV172" s="397"/>
      <c r="CW172" s="397"/>
      <c r="CX172" s="397"/>
      <c r="CY172" s="397"/>
      <c r="CZ172" s="397"/>
      <c r="DA172" s="398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</row>
    <row r="173" spans="130:141" ht="12" customHeight="1"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</row>
    <row r="174" spans="1:141" ht="12" customHeight="1">
      <c r="A174" s="394" t="s">
        <v>227</v>
      </c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5"/>
      <c r="M174" s="395"/>
      <c r="N174" s="395"/>
      <c r="O174" s="395"/>
      <c r="P174" s="395"/>
      <c r="Q174" s="395"/>
      <c r="R174" s="395"/>
      <c r="S174" s="395"/>
      <c r="T174" s="395"/>
      <c r="U174" s="395"/>
      <c r="V174" s="395"/>
      <c r="W174" s="395"/>
      <c r="X174" s="395"/>
      <c r="Y174" s="395"/>
      <c r="Z174" s="395"/>
      <c r="AA174" s="395"/>
      <c r="AB174" s="395"/>
      <c r="AC174" s="395"/>
      <c r="AD174" s="395"/>
      <c r="AE174" s="395"/>
      <c r="AF174" s="395"/>
      <c r="AG174" s="395"/>
      <c r="AH174" s="395"/>
      <c r="AI174" s="395"/>
      <c r="AJ174" s="395"/>
      <c r="AK174" s="395"/>
      <c r="AL174" s="395"/>
      <c r="AM174" s="395"/>
      <c r="AN174" s="395"/>
      <c r="AO174" s="395"/>
      <c r="AP174" s="395"/>
      <c r="AQ174" s="395"/>
      <c r="AR174" s="395"/>
      <c r="AS174" s="395"/>
      <c r="AT174" s="395"/>
      <c r="AU174" s="395"/>
      <c r="AV174" s="395"/>
      <c r="AW174" s="395"/>
      <c r="AX174" s="395"/>
      <c r="AY174" s="395"/>
      <c r="AZ174" s="395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97"/>
      <c r="DC174" s="97"/>
      <c r="DD174" s="97"/>
      <c r="DE174" s="97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92"/>
      <c r="DT174" s="92"/>
      <c r="DU174" s="92"/>
      <c r="DV174" s="92"/>
      <c r="DW174" s="92"/>
      <c r="DX174" s="92"/>
      <c r="DY174" s="48"/>
      <c r="DZ174" s="82"/>
      <c r="EA174" s="82"/>
      <c r="EB174" s="82"/>
      <c r="EC174" s="82"/>
      <c r="ED174" s="16"/>
      <c r="EE174" s="16"/>
      <c r="EF174" s="16"/>
      <c r="EG174" s="16"/>
      <c r="EH174" s="16"/>
      <c r="EI174" s="16"/>
      <c r="EJ174" s="16"/>
      <c r="EK174" s="16"/>
    </row>
    <row r="175" spans="2:141" ht="12" customHeight="1">
      <c r="B175" s="394" t="s">
        <v>228</v>
      </c>
      <c r="C175" s="395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  <c r="O175" s="395"/>
      <c r="P175" s="395"/>
      <c r="Q175" s="395"/>
      <c r="R175" s="395"/>
      <c r="S175" s="395"/>
      <c r="T175" s="395"/>
      <c r="U175" s="395"/>
      <c r="V175" s="395"/>
      <c r="W175" s="395"/>
      <c r="X175" s="395"/>
      <c r="Y175" s="395"/>
      <c r="Z175" s="395"/>
      <c r="AA175" s="395"/>
      <c r="AB175" s="395"/>
      <c r="AC175" s="395"/>
      <c r="AD175" s="395"/>
      <c r="AE175" s="395"/>
      <c r="AF175" s="395"/>
      <c r="AG175" s="395"/>
      <c r="AH175" s="395"/>
      <c r="AI175" s="395"/>
      <c r="CB175" s="48"/>
      <c r="CC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82"/>
      <c r="EA175" s="82"/>
      <c r="EB175" s="82"/>
      <c r="EC175" s="82"/>
      <c r="ED175" s="16"/>
      <c r="EE175" s="16"/>
      <c r="EF175" s="16"/>
      <c r="EG175" s="16"/>
      <c r="EH175" s="16"/>
      <c r="EI175" s="16"/>
      <c r="EJ175" s="16"/>
      <c r="EK175" s="16"/>
    </row>
    <row r="176" spans="67:133" ht="12" customHeight="1"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</row>
    <row r="177" spans="67:86" ht="12" customHeight="1"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</row>
    <row r="178" spans="67:86" ht="12" customHeight="1"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</row>
  </sheetData>
  <sheetProtection/>
  <mergeCells count="507">
    <mergeCell ref="H167:BC167"/>
    <mergeCell ref="BD167:BS167"/>
    <mergeCell ref="BT167:CI167"/>
    <mergeCell ref="CJ167:DA167"/>
    <mergeCell ref="CJ170:DA170"/>
    <mergeCell ref="A169:G169"/>
    <mergeCell ref="H169:BC169"/>
    <mergeCell ref="BD169:BS169"/>
    <mergeCell ref="BT169:CI169"/>
    <mergeCell ref="CJ169:DA169"/>
    <mergeCell ref="B175:AI175"/>
    <mergeCell ref="A164:G164"/>
    <mergeCell ref="H164:BC164"/>
    <mergeCell ref="BD164:BS164"/>
    <mergeCell ref="BT164:CI164"/>
    <mergeCell ref="A170:G170"/>
    <mergeCell ref="H170:BC170"/>
    <mergeCell ref="BD170:BS170"/>
    <mergeCell ref="BT170:CI170"/>
    <mergeCell ref="A167:G167"/>
    <mergeCell ref="A174:AZ174"/>
    <mergeCell ref="A168:G168"/>
    <mergeCell ref="H168:BC168"/>
    <mergeCell ref="BD168:BS168"/>
    <mergeCell ref="BT168:CI168"/>
    <mergeCell ref="CJ168:DA168"/>
    <mergeCell ref="CJ172:DA172"/>
    <mergeCell ref="A31:DA31"/>
    <mergeCell ref="G33:BV33"/>
    <mergeCell ref="BW33:CL33"/>
    <mergeCell ref="CM33:DA33"/>
    <mergeCell ref="CJ164:DA164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35:F35"/>
    <mergeCell ref="H35:BV35"/>
    <mergeCell ref="BW35:CL35"/>
    <mergeCell ref="CM35:DA35"/>
    <mergeCell ref="A16:F16"/>
    <mergeCell ref="G16:AD16"/>
    <mergeCell ref="AE16:AY16"/>
    <mergeCell ref="AZ16:BQ16"/>
    <mergeCell ref="BR16:CI16"/>
    <mergeCell ref="CJ16:DA16"/>
    <mergeCell ref="A33:F33"/>
    <mergeCell ref="A36:F37"/>
    <mergeCell ref="H36:BV36"/>
    <mergeCell ref="BW36:CL37"/>
    <mergeCell ref="CM36:DA37"/>
    <mergeCell ref="H37:BV37"/>
    <mergeCell ref="A34:F34"/>
    <mergeCell ref="G34:BV34"/>
    <mergeCell ref="BW34:CL34"/>
    <mergeCell ref="CM34:DA34"/>
    <mergeCell ref="A38:F38"/>
    <mergeCell ref="H38:BV38"/>
    <mergeCell ref="BW38:CL38"/>
    <mergeCell ref="CM38:DA38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A41:F42"/>
    <mergeCell ref="H41:BV41"/>
    <mergeCell ref="BW41:CL42"/>
    <mergeCell ref="CM41:DA42"/>
    <mergeCell ref="H42:BV42"/>
    <mergeCell ref="A43:F43"/>
    <mergeCell ref="H43:BV43"/>
    <mergeCell ref="BW43:CL43"/>
    <mergeCell ref="CM43:DA43"/>
    <mergeCell ref="A44:F44"/>
    <mergeCell ref="H44:BV44"/>
    <mergeCell ref="BW44:CL44"/>
    <mergeCell ref="CM44:DA44"/>
    <mergeCell ref="A45:F45"/>
    <mergeCell ref="H45:BV45"/>
    <mergeCell ref="BW45:CL45"/>
    <mergeCell ref="CM45:DA45"/>
    <mergeCell ref="A46:F46"/>
    <mergeCell ref="H46:BV46"/>
    <mergeCell ref="BW46:CL46"/>
    <mergeCell ref="CM46:DA46"/>
    <mergeCell ref="A47:F47"/>
    <mergeCell ref="H47:BV47"/>
    <mergeCell ref="BW47:CL47"/>
    <mergeCell ref="CM47:DA47"/>
    <mergeCell ref="A48:F48"/>
    <mergeCell ref="G48:BV48"/>
    <mergeCell ref="BW48:CL48"/>
    <mergeCell ref="CM48:DA48"/>
    <mergeCell ref="A50:DA50"/>
    <mergeCell ref="A52:DA52"/>
    <mergeCell ref="X54:DA54"/>
    <mergeCell ref="A56:AO56"/>
    <mergeCell ref="AP56:DA56"/>
    <mergeCell ref="A58:G58"/>
    <mergeCell ref="H58:BC58"/>
    <mergeCell ref="BD58:BS58"/>
    <mergeCell ref="BT58:CI58"/>
    <mergeCell ref="CJ58:DA58"/>
    <mergeCell ref="A59:G59"/>
    <mergeCell ref="H59:BC59"/>
    <mergeCell ref="BD59:BS59"/>
    <mergeCell ref="BT59:CI59"/>
    <mergeCell ref="CJ59:DA59"/>
    <mergeCell ref="A60:G60"/>
    <mergeCell ref="H60:BC60"/>
    <mergeCell ref="BD60:BS60"/>
    <mergeCell ref="BT60:CI60"/>
    <mergeCell ref="CJ60:DA60"/>
    <mergeCell ref="A61:G61"/>
    <mergeCell ref="H61:BC61"/>
    <mergeCell ref="BD61:BS61"/>
    <mergeCell ref="BT61:CI61"/>
    <mergeCell ref="CJ61:DA61"/>
    <mergeCell ref="A62:G62"/>
    <mergeCell ref="H62:BC62"/>
    <mergeCell ref="BD62:BS62"/>
    <mergeCell ref="BT62:CI62"/>
    <mergeCell ref="CJ62:DA62"/>
    <mergeCell ref="A64:DA64"/>
    <mergeCell ref="X66:DA66"/>
    <mergeCell ref="A68:AO68"/>
    <mergeCell ref="AP68:DA68"/>
    <mergeCell ref="A70:G70"/>
    <mergeCell ref="H70:BC70"/>
    <mergeCell ref="BD70:BS70"/>
    <mergeCell ref="BT70:CD70"/>
    <mergeCell ref="CE70:DA70"/>
    <mergeCell ref="A71:G71"/>
    <mergeCell ref="H71:BC71"/>
    <mergeCell ref="BD71:BS71"/>
    <mergeCell ref="BT71:CD71"/>
    <mergeCell ref="CE71:DA71"/>
    <mergeCell ref="A72:G72"/>
    <mergeCell ref="H72:BC72"/>
    <mergeCell ref="BD72:BS72"/>
    <mergeCell ref="BT72:CD72"/>
    <mergeCell ref="CE72:DA72"/>
    <mergeCell ref="A73:G73"/>
    <mergeCell ref="H73:BC73"/>
    <mergeCell ref="BD73:BS73"/>
    <mergeCell ref="BT73:CD73"/>
    <mergeCell ref="CE73:DA73"/>
    <mergeCell ref="A74:G74"/>
    <mergeCell ref="H74:BC74"/>
    <mergeCell ref="BD74:BS74"/>
    <mergeCell ref="BT74:CD74"/>
    <mergeCell ref="CE74:DA74"/>
    <mergeCell ref="A76:DA76"/>
    <mergeCell ref="X78:DA78"/>
    <mergeCell ref="A80:AO80"/>
    <mergeCell ref="AP80:DA80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6:G86"/>
    <mergeCell ref="H86:BC86"/>
    <mergeCell ref="BD86:BS86"/>
    <mergeCell ref="BT86:CI86"/>
    <mergeCell ref="CJ86:DA86"/>
    <mergeCell ref="A88:DA88"/>
    <mergeCell ref="X90:DA90"/>
    <mergeCell ref="A92:AO92"/>
    <mergeCell ref="AP92:DA92"/>
    <mergeCell ref="A94:G94"/>
    <mergeCell ref="H94:BC94"/>
    <mergeCell ref="BD94:BS94"/>
    <mergeCell ref="BT94:CI94"/>
    <mergeCell ref="CJ94:DA94"/>
    <mergeCell ref="A95:G95"/>
    <mergeCell ref="H95:BC95"/>
    <mergeCell ref="BD95:BS95"/>
    <mergeCell ref="BT95:CI95"/>
    <mergeCell ref="CJ95:DA95"/>
    <mergeCell ref="A96:G96"/>
    <mergeCell ref="H96:BC96"/>
    <mergeCell ref="BD96:BS96"/>
    <mergeCell ref="BT96:CI96"/>
    <mergeCell ref="CJ96:DA96"/>
    <mergeCell ref="A97:G97"/>
    <mergeCell ref="H97:BC97"/>
    <mergeCell ref="BD97:BS97"/>
    <mergeCell ref="BT97:CI97"/>
    <mergeCell ref="CJ97:DA97"/>
    <mergeCell ref="A99:DA99"/>
    <mergeCell ref="X101:DA101"/>
    <mergeCell ref="A103:AO103"/>
    <mergeCell ref="AP103:DA103"/>
    <mergeCell ref="A105:DA105"/>
    <mergeCell ref="A107:G107"/>
    <mergeCell ref="H107:AO107"/>
    <mergeCell ref="AP107:BE107"/>
    <mergeCell ref="BF107:BU107"/>
    <mergeCell ref="BV107:CK107"/>
    <mergeCell ref="CL107:DA107"/>
    <mergeCell ref="A108:G108"/>
    <mergeCell ref="H108:AO108"/>
    <mergeCell ref="AP108:BE108"/>
    <mergeCell ref="BF108:BU108"/>
    <mergeCell ref="BV108:CK108"/>
    <mergeCell ref="CL108:DA108"/>
    <mergeCell ref="A109:G109"/>
    <mergeCell ref="H109:AO109"/>
    <mergeCell ref="AP109:BE109"/>
    <mergeCell ref="BF109:BU109"/>
    <mergeCell ref="BV109:CK109"/>
    <mergeCell ref="CL109:DA109"/>
    <mergeCell ref="A110:G110"/>
    <mergeCell ref="H110:AO110"/>
    <mergeCell ref="AP110:BE110"/>
    <mergeCell ref="BF110:BU110"/>
    <mergeCell ref="BV110:CK110"/>
    <mergeCell ref="CL110:DA110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5:DA115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3:DA123"/>
    <mergeCell ref="A125:G125"/>
    <mergeCell ref="H125:AO125"/>
    <mergeCell ref="AP125:BE125"/>
    <mergeCell ref="BF125:BU125"/>
    <mergeCell ref="BV125:CK125"/>
    <mergeCell ref="CL125:DA125"/>
    <mergeCell ref="CL127:DA127"/>
    <mergeCell ref="A126:G126"/>
    <mergeCell ref="H126:AO126"/>
    <mergeCell ref="AP126:BE126"/>
    <mergeCell ref="BF126:BU126"/>
    <mergeCell ref="BV126:CK126"/>
    <mergeCell ref="CL126:DA126"/>
    <mergeCell ref="A163:G163"/>
    <mergeCell ref="H163:BC163"/>
    <mergeCell ref="BD163:BS163"/>
    <mergeCell ref="BT163:CI163"/>
    <mergeCell ref="CJ163:DA163"/>
    <mergeCell ref="A127:G127"/>
    <mergeCell ref="H127:AO127"/>
    <mergeCell ref="AP127:BE127"/>
    <mergeCell ref="BF127:BU127"/>
    <mergeCell ref="BV127:CK127"/>
    <mergeCell ref="A128:G128"/>
    <mergeCell ref="H128:AO128"/>
    <mergeCell ref="AP128:BE128"/>
    <mergeCell ref="BF128:BU128"/>
    <mergeCell ref="BV128:CK128"/>
    <mergeCell ref="CL128:DA128"/>
    <mergeCell ref="A130:DA130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34:G134"/>
    <mergeCell ref="H134:BC134"/>
    <mergeCell ref="BD134:BS134"/>
    <mergeCell ref="BT134:CI134"/>
    <mergeCell ref="CJ134:DA134"/>
    <mergeCell ref="A135:G135"/>
    <mergeCell ref="H135:BC135"/>
    <mergeCell ref="BD135:BS135"/>
    <mergeCell ref="BT135:CI135"/>
    <mergeCell ref="CJ135:DA135"/>
    <mergeCell ref="A136:G136"/>
    <mergeCell ref="H136:BC136"/>
    <mergeCell ref="BD136:BS136"/>
    <mergeCell ref="BT136:CI136"/>
    <mergeCell ref="CJ136:DA136"/>
    <mergeCell ref="A138:DA138"/>
    <mergeCell ref="A140:G140"/>
    <mergeCell ref="H140:BC140"/>
    <mergeCell ref="BD140:BS140"/>
    <mergeCell ref="BT140:CI140"/>
    <mergeCell ref="CJ140:DA140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8:DA148"/>
    <mergeCell ref="A150:G150"/>
    <mergeCell ref="H150:BS150"/>
    <mergeCell ref="BT150:CI150"/>
    <mergeCell ref="CJ150:DA150"/>
    <mergeCell ref="A151:G151"/>
    <mergeCell ref="H151:BS151"/>
    <mergeCell ref="BT151:CI151"/>
    <mergeCell ref="CJ151:DA151"/>
    <mergeCell ref="A152:G152"/>
    <mergeCell ref="H152:BS152"/>
    <mergeCell ref="BT152:CI152"/>
    <mergeCell ref="CJ152:DA152"/>
    <mergeCell ref="A153:G153"/>
    <mergeCell ref="H153:BS153"/>
    <mergeCell ref="BT153:CI153"/>
    <mergeCell ref="CJ153:DA153"/>
    <mergeCell ref="A154:G154"/>
    <mergeCell ref="H154:BS154"/>
    <mergeCell ref="BT154:CI154"/>
    <mergeCell ref="CJ154:DA154"/>
    <mergeCell ref="A155:G155"/>
    <mergeCell ref="H155:BS155"/>
    <mergeCell ref="BT155:CI155"/>
    <mergeCell ref="CJ155:DA155"/>
    <mergeCell ref="A156:G156"/>
    <mergeCell ref="H156:BS156"/>
    <mergeCell ref="BT156:CI156"/>
    <mergeCell ref="CJ156:DA156"/>
    <mergeCell ref="A157:G157"/>
    <mergeCell ref="H157:BS157"/>
    <mergeCell ref="BT157:CI157"/>
    <mergeCell ref="CJ157:DA157"/>
    <mergeCell ref="A159:DA159"/>
    <mergeCell ref="A161:G161"/>
    <mergeCell ref="H161:BC161"/>
    <mergeCell ref="BD161:BS161"/>
    <mergeCell ref="BT161:CI161"/>
    <mergeCell ref="CJ161:DA161"/>
    <mergeCell ref="A162:G162"/>
    <mergeCell ref="H162:BC162"/>
    <mergeCell ref="BD162:BS162"/>
    <mergeCell ref="BT162:CI162"/>
    <mergeCell ref="CJ162:DA162"/>
    <mergeCell ref="A166:G166"/>
    <mergeCell ref="H166:BC166"/>
    <mergeCell ref="BD166:BS166"/>
    <mergeCell ref="BT166:CI166"/>
    <mergeCell ref="CJ166:DA166"/>
    <mergeCell ref="A20:DA20"/>
    <mergeCell ref="B24:AP24"/>
    <mergeCell ref="A25:F25"/>
    <mergeCell ref="G25:AD25"/>
    <mergeCell ref="AE25:AY25"/>
    <mergeCell ref="AZ25:BQ25"/>
    <mergeCell ref="BR25:CI25"/>
    <mergeCell ref="CJ25:DA25"/>
    <mergeCell ref="O21:CR21"/>
    <mergeCell ref="A26:F26"/>
    <mergeCell ref="G26:AD26"/>
    <mergeCell ref="AE26:AY26"/>
    <mergeCell ref="AZ26:BQ26"/>
    <mergeCell ref="BR26:CI26"/>
    <mergeCell ref="CJ26:DA26"/>
    <mergeCell ref="CJ28:DA28"/>
    <mergeCell ref="A27:F27"/>
    <mergeCell ref="G27:AD27"/>
    <mergeCell ref="AE27:AY27"/>
    <mergeCell ref="AZ27:BQ27"/>
    <mergeCell ref="BR27:CI27"/>
    <mergeCell ref="CJ27:DA27"/>
    <mergeCell ref="A165:G165"/>
    <mergeCell ref="H165:BC165"/>
    <mergeCell ref="BD165:BS165"/>
    <mergeCell ref="BT165:CI165"/>
    <mergeCell ref="CJ165:DA165"/>
    <mergeCell ref="A28:F28"/>
    <mergeCell ref="G28:AD28"/>
    <mergeCell ref="AE28:AY28"/>
    <mergeCell ref="AZ28:BQ28"/>
    <mergeCell ref="BR28:CI28"/>
  </mergeCells>
  <printOptions/>
  <pageMargins left="0.6299212598425197" right="0.5118110236220472" top="0.1968503937007874" bottom="0.15748031496062992" header="0.1968503937007874" footer="0.1574803149606299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C256"/>
  <sheetViews>
    <sheetView tabSelected="1" view="pageBreakPreview" zoomScaleSheetLayoutView="100" zoomScalePageLayoutView="0" workbookViewId="0" topLeftCell="A212">
      <selection activeCell="DK257" sqref="DK257"/>
    </sheetView>
  </sheetViews>
  <sheetFormatPr defaultColWidth="0.875" defaultRowHeight="12" customHeight="1"/>
  <cols>
    <col min="1" max="21" width="0.875" style="2" customWidth="1"/>
    <col min="22" max="22" width="2.375" style="2" customWidth="1"/>
    <col min="23" max="23" width="1.37890625" style="2" customWidth="1"/>
    <col min="24" max="40" width="0.875" style="2" customWidth="1"/>
    <col min="41" max="41" width="1.00390625" style="2" customWidth="1"/>
    <col min="42" max="42" width="2.25390625" style="2" customWidth="1"/>
    <col min="43" max="43" width="3.25390625" style="2" customWidth="1"/>
    <col min="44" max="68" width="0.875" style="2" customWidth="1"/>
    <col min="69" max="69" width="4.375" style="2" customWidth="1"/>
    <col min="70" max="88" width="0.875" style="2" customWidth="1"/>
    <col min="89" max="89" width="0.12890625" style="2" customWidth="1"/>
    <col min="90" max="90" width="0.875" style="2" hidden="1" customWidth="1"/>
    <col min="91" max="103" width="0.875" style="2" customWidth="1"/>
    <col min="104" max="104" width="2.00390625" style="2" customWidth="1"/>
    <col min="105" max="16384" width="0.875" style="2" customWidth="1"/>
  </cols>
  <sheetData>
    <row r="1" ht="3" customHeight="1"/>
    <row r="2" spans="1:105" ht="51" customHeight="1">
      <c r="A2" s="369" t="s">
        <v>315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</row>
    <row r="3" spans="1:105" ht="19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74" t="s">
        <v>188</v>
      </c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18"/>
      <c r="CV3" s="18"/>
      <c r="CW3" s="18"/>
      <c r="CX3" s="18"/>
      <c r="CY3" s="18"/>
      <c r="CZ3" s="18"/>
      <c r="DA3" s="18"/>
    </row>
    <row r="4" spans="1:105" s="6" customFormat="1" ht="30.75" customHeight="1">
      <c r="A4" s="200" t="s">
        <v>229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</row>
    <row r="5" ht="10.5" customHeight="1" hidden="1"/>
    <row r="6" spans="1:105" s="3" customFormat="1" ht="37.5" customHeight="1">
      <c r="A6" s="184" t="s">
        <v>0</v>
      </c>
      <c r="B6" s="185"/>
      <c r="C6" s="185"/>
      <c r="D6" s="185"/>
      <c r="E6" s="185"/>
      <c r="F6" s="186"/>
      <c r="G6" s="184" t="s">
        <v>24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  <c r="AE6" s="184" t="s">
        <v>20</v>
      </c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6"/>
      <c r="BD6" s="184" t="s">
        <v>90</v>
      </c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6"/>
      <c r="BT6" s="184" t="s">
        <v>21</v>
      </c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6"/>
      <c r="CJ6" s="184" t="s">
        <v>22</v>
      </c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6"/>
    </row>
    <row r="7" spans="1:105" s="4" customFormat="1" ht="12.75">
      <c r="A7" s="115">
        <v>1</v>
      </c>
      <c r="B7" s="115"/>
      <c r="C7" s="115"/>
      <c r="D7" s="115"/>
      <c r="E7" s="115"/>
      <c r="F7" s="115"/>
      <c r="G7" s="115">
        <v>2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>
        <v>3</v>
      </c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>
        <v>4</v>
      </c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>
        <v>5</v>
      </c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>
        <v>6</v>
      </c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</row>
    <row r="8" spans="1:6" s="4" customFormat="1" ht="12.75" hidden="1">
      <c r="A8" s="137" t="s">
        <v>31</v>
      </c>
      <c r="B8" s="137"/>
      <c r="C8" s="137"/>
      <c r="D8" s="137"/>
      <c r="E8" s="137"/>
      <c r="F8" s="137"/>
    </row>
    <row r="9" spans="1:105" s="4" customFormat="1" ht="12.75">
      <c r="A9" s="137" t="s">
        <v>31</v>
      </c>
      <c r="B9" s="137"/>
      <c r="C9" s="137"/>
      <c r="D9" s="137"/>
      <c r="E9" s="137"/>
      <c r="F9" s="137"/>
      <c r="G9" s="163" t="s">
        <v>202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01">
        <v>19500</v>
      </c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</row>
    <row r="10" spans="1:105" s="5" customFormat="1" ht="18.75" customHeight="1" thickBot="1">
      <c r="A10" s="137" t="s">
        <v>35</v>
      </c>
      <c r="B10" s="137"/>
      <c r="C10" s="137"/>
      <c r="D10" s="137"/>
      <c r="E10" s="137"/>
      <c r="F10" s="137"/>
      <c r="G10" s="163" t="s">
        <v>304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01">
        <v>0</v>
      </c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</row>
    <row r="11" spans="1:105" s="5" customFormat="1" ht="15" customHeight="1" thickBot="1">
      <c r="A11" s="238"/>
      <c r="B11" s="239"/>
      <c r="C11" s="239"/>
      <c r="D11" s="239"/>
      <c r="E11" s="239"/>
      <c r="F11" s="239"/>
      <c r="G11" s="289" t="s">
        <v>138</v>
      </c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1"/>
      <c r="AE11" s="152" t="s">
        <v>12</v>
      </c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 t="s">
        <v>12</v>
      </c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 t="s">
        <v>12</v>
      </c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90">
        <f>CJ9</f>
        <v>19500</v>
      </c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1"/>
    </row>
    <row r="12" spans="1:105" s="6" customFormat="1" ht="33" customHeight="1">
      <c r="A12" s="200" t="s">
        <v>229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</row>
    <row r="13" ht="10.5" customHeight="1" hidden="1"/>
    <row r="14" spans="1:105" s="3" customFormat="1" ht="38.25" customHeight="1">
      <c r="A14" s="184" t="s">
        <v>0</v>
      </c>
      <c r="B14" s="185"/>
      <c r="C14" s="185"/>
      <c r="D14" s="185"/>
      <c r="E14" s="185"/>
      <c r="F14" s="186"/>
      <c r="G14" s="184" t="s">
        <v>24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6"/>
      <c r="AE14" s="184" t="s">
        <v>20</v>
      </c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6"/>
      <c r="BD14" s="184" t="s">
        <v>90</v>
      </c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6"/>
      <c r="BT14" s="184" t="s">
        <v>21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6"/>
      <c r="CJ14" s="184" t="s">
        <v>22</v>
      </c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6"/>
    </row>
    <row r="15" spans="1:105" s="4" customFormat="1" ht="12.75">
      <c r="A15" s="115">
        <v>1</v>
      </c>
      <c r="B15" s="115"/>
      <c r="C15" s="115"/>
      <c r="D15" s="115"/>
      <c r="E15" s="115"/>
      <c r="F15" s="115"/>
      <c r="G15" s="115">
        <v>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>
        <v>3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>
        <v>4</v>
      </c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>
        <v>5</v>
      </c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>
        <v>6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  <row r="16" spans="1:105" s="5" customFormat="1" ht="15" customHeight="1" thickBot="1">
      <c r="A16" s="137" t="s">
        <v>31</v>
      </c>
      <c r="B16" s="137"/>
      <c r="C16" s="137"/>
      <c r="D16" s="137"/>
      <c r="E16" s="137"/>
      <c r="F16" s="137"/>
      <c r="G16" s="163" t="s">
        <v>164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>
        <v>100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>
        <v>8</v>
      </c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>
        <v>10</v>
      </c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01">
        <v>8000</v>
      </c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</row>
    <row r="17" spans="1:105" s="5" customFormat="1" ht="15" customHeight="1" hidden="1" thickBot="1">
      <c r="A17" s="172" t="s">
        <v>35</v>
      </c>
      <c r="B17" s="172"/>
      <c r="C17" s="172"/>
      <c r="D17" s="172"/>
      <c r="E17" s="172"/>
      <c r="F17" s="172"/>
      <c r="G17" s="163" t="s">
        <v>164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4">
        <v>100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>
        <v>6</v>
      </c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>
        <v>5</v>
      </c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</row>
    <row r="18" spans="1:105" s="5" customFormat="1" ht="15" customHeight="1" thickBot="1">
      <c r="A18" s="226"/>
      <c r="B18" s="227"/>
      <c r="C18" s="227"/>
      <c r="D18" s="227"/>
      <c r="E18" s="227"/>
      <c r="F18" s="227"/>
      <c r="G18" s="289" t="s">
        <v>163</v>
      </c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1"/>
      <c r="AE18" s="426" t="s">
        <v>12</v>
      </c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8"/>
      <c r="BD18" s="426" t="s">
        <v>12</v>
      </c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8"/>
      <c r="BT18" s="426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8"/>
      <c r="CJ18" s="190">
        <f>CJ16+CJ17</f>
        <v>8000</v>
      </c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5"/>
    </row>
    <row r="20" ht="12" customHeight="1" hidden="1"/>
    <row r="21" ht="15" customHeight="1" hidden="1"/>
    <row r="22" spans="1:105" ht="17.25" customHeight="1" hidden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62" ht="17.25" customHeight="1" hidden="1">
      <c r="A23" s="15" t="s">
        <v>293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6"/>
    </row>
    <row r="24" spans="1:162" ht="17.25" customHeight="1" hidden="1">
      <c r="A24" s="6" t="s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16" t="s">
        <v>294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423"/>
      <c r="DC24" s="423"/>
      <c r="DD24" s="423"/>
      <c r="DE24" s="423"/>
      <c r="DF24" s="423"/>
      <c r="DG24" s="423"/>
      <c r="DH24" s="423"/>
      <c r="DI24" s="423"/>
      <c r="DJ24" s="423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3"/>
      <c r="DV24" s="423"/>
      <c r="DW24" s="423"/>
      <c r="DX24" s="423"/>
      <c r="DY24" s="423"/>
      <c r="DZ24" s="423"/>
      <c r="EA24" s="423"/>
      <c r="EB24" s="423"/>
      <c r="EC24" s="423"/>
      <c r="ED24" s="423"/>
      <c r="EE24" s="423"/>
      <c r="EF24" s="423"/>
      <c r="EG24" s="423"/>
      <c r="EH24" s="423"/>
      <c r="EI24" s="423"/>
      <c r="EJ24" s="423"/>
      <c r="EK24" s="423"/>
      <c r="EL24" s="423"/>
      <c r="EM24" s="423"/>
      <c r="EN24" s="423"/>
      <c r="EO24" s="423"/>
      <c r="EP24" s="423"/>
      <c r="EQ24" s="423"/>
      <c r="ER24" s="423"/>
      <c r="ES24" s="423"/>
      <c r="ET24" s="423"/>
      <c r="EU24" s="423"/>
      <c r="EV24" s="423"/>
      <c r="EW24" s="423"/>
      <c r="EX24" s="423"/>
      <c r="EY24" s="423"/>
      <c r="EZ24" s="423"/>
      <c r="FA24" s="423"/>
      <c r="FB24" s="423"/>
      <c r="FC24" s="423"/>
      <c r="FD24" s="423"/>
      <c r="FE24" s="15"/>
      <c r="FF24" s="6"/>
    </row>
    <row r="25" spans="2:162" ht="17.25" customHeight="1" hidden="1">
      <c r="B25" s="118" t="s">
        <v>14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20" t="s">
        <v>143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</row>
    <row r="26" spans="1:162" ht="24.75" customHeight="1" hidden="1">
      <c r="A26" s="184" t="s">
        <v>0</v>
      </c>
      <c r="B26" s="185"/>
      <c r="C26" s="185"/>
      <c r="D26" s="185"/>
      <c r="E26" s="185"/>
      <c r="F26" s="185"/>
      <c r="G26" s="186"/>
      <c r="H26" s="184" t="s">
        <v>55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6"/>
      <c r="BD26" s="184" t="s">
        <v>56</v>
      </c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6"/>
      <c r="BT26" s="184" t="s">
        <v>57</v>
      </c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6"/>
      <c r="CJ26" s="184" t="s">
        <v>54</v>
      </c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6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</row>
    <row r="27" spans="1:162" ht="12" customHeight="1" hidden="1">
      <c r="A27" s="115">
        <v>1</v>
      </c>
      <c r="B27" s="115"/>
      <c r="C27" s="115"/>
      <c r="D27" s="115"/>
      <c r="E27" s="115"/>
      <c r="F27" s="115"/>
      <c r="G27" s="115"/>
      <c r="H27" s="115">
        <v>2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>
        <v>3</v>
      </c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>
        <v>4</v>
      </c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>
        <v>5</v>
      </c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ht="21" customHeight="1" hidden="1">
      <c r="A28" s="137" t="s">
        <v>31</v>
      </c>
      <c r="B28" s="137"/>
      <c r="C28" s="137"/>
      <c r="D28" s="137"/>
      <c r="E28" s="137"/>
      <c r="F28" s="137"/>
      <c r="G28" s="137"/>
      <c r="H28" s="163" t="s">
        <v>295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</row>
    <row r="29" spans="1:162" ht="23.25" customHeight="1" hidden="1" thickBot="1">
      <c r="A29" s="172" t="s">
        <v>35</v>
      </c>
      <c r="B29" s="172"/>
      <c r="C29" s="172"/>
      <c r="D29" s="172"/>
      <c r="E29" s="172"/>
      <c r="F29" s="172"/>
      <c r="G29" s="172"/>
      <c r="H29" s="228" t="s">
        <v>246</v>
      </c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 t="s">
        <v>149</v>
      </c>
      <c r="EZ29" s="5"/>
      <c r="FA29" s="5"/>
      <c r="FB29" s="5"/>
      <c r="FC29" s="5"/>
      <c r="FD29" s="5"/>
      <c r="FE29" s="5"/>
      <c r="FF29" s="5"/>
    </row>
    <row r="30" spans="1:105" ht="18" customHeight="1" hidden="1" thickBot="1">
      <c r="A30" s="173"/>
      <c r="B30" s="174"/>
      <c r="C30" s="174"/>
      <c r="D30" s="174"/>
      <c r="E30" s="174"/>
      <c r="F30" s="174"/>
      <c r="G30" s="174"/>
      <c r="H30" s="287" t="s">
        <v>244</v>
      </c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8"/>
      <c r="BD30" s="230" t="s">
        <v>12</v>
      </c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 t="s">
        <v>12</v>
      </c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128">
        <f>CJ28+CJ29</f>
        <v>0</v>
      </c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9"/>
    </row>
    <row r="31" spans="1:105" ht="19.5" customHeight="1" hidden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</row>
    <row r="32" spans="1:105" s="6" customFormat="1" ht="41.25" customHeight="1" hidden="1">
      <c r="A32" s="297" t="s">
        <v>28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</row>
    <row r="33" ht="10.5" customHeight="1" hidden="1"/>
    <row r="34" spans="1:105" ht="64.5" customHeight="1" hidden="1">
      <c r="A34" s="184" t="s">
        <v>0</v>
      </c>
      <c r="B34" s="185"/>
      <c r="C34" s="185"/>
      <c r="D34" s="185"/>
      <c r="E34" s="185"/>
      <c r="F34" s="186"/>
      <c r="G34" s="184" t="s">
        <v>85</v>
      </c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6"/>
      <c r="BW34" s="184" t="s">
        <v>30</v>
      </c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6"/>
      <c r="CM34" s="184" t="s">
        <v>29</v>
      </c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6"/>
    </row>
    <row r="35" spans="1:105" s="1" customFormat="1" ht="12.75" hidden="1">
      <c r="A35" s="115">
        <v>1</v>
      </c>
      <c r="B35" s="115"/>
      <c r="C35" s="115"/>
      <c r="D35" s="115"/>
      <c r="E35" s="115"/>
      <c r="F35" s="115"/>
      <c r="G35" s="115">
        <v>2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>
        <v>3</v>
      </c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>
        <v>4</v>
      </c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</row>
    <row r="36" spans="1:105" ht="15" customHeight="1" hidden="1">
      <c r="A36" s="137" t="s">
        <v>31</v>
      </c>
      <c r="B36" s="137"/>
      <c r="C36" s="137"/>
      <c r="D36" s="137"/>
      <c r="E36" s="137"/>
      <c r="F36" s="137"/>
      <c r="G36" s="10"/>
      <c r="H36" s="157" t="s">
        <v>42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8"/>
      <c r="BW36" s="159" t="s">
        <v>12</v>
      </c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</row>
    <row r="37" spans="1:105" s="1" customFormat="1" ht="12.75" hidden="1">
      <c r="A37" s="274" t="s">
        <v>32</v>
      </c>
      <c r="B37" s="275"/>
      <c r="C37" s="275"/>
      <c r="D37" s="275"/>
      <c r="E37" s="275"/>
      <c r="F37" s="276"/>
      <c r="G37" s="12"/>
      <c r="H37" s="280" t="s">
        <v>2</v>
      </c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1"/>
      <c r="BW37" s="382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4"/>
      <c r="CM37" s="382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4"/>
    </row>
    <row r="38" spans="1:105" s="1" customFormat="1" ht="12.75" hidden="1">
      <c r="A38" s="277"/>
      <c r="B38" s="278"/>
      <c r="C38" s="278"/>
      <c r="D38" s="278"/>
      <c r="E38" s="278"/>
      <c r="F38" s="279"/>
      <c r="G38" s="11"/>
      <c r="H38" s="282" t="s">
        <v>43</v>
      </c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3"/>
      <c r="BW38" s="385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7"/>
      <c r="CM38" s="385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7"/>
    </row>
    <row r="39" spans="1:105" s="1" customFormat="1" ht="13.5" customHeight="1" hidden="1">
      <c r="A39" s="137" t="s">
        <v>33</v>
      </c>
      <c r="B39" s="137"/>
      <c r="C39" s="137"/>
      <c r="D39" s="137"/>
      <c r="E39" s="137"/>
      <c r="F39" s="137"/>
      <c r="G39" s="10"/>
      <c r="H39" s="271" t="s">
        <v>44</v>
      </c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2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</row>
    <row r="40" spans="1:105" s="1" customFormat="1" ht="26.25" customHeight="1" hidden="1">
      <c r="A40" s="137" t="s">
        <v>34</v>
      </c>
      <c r="B40" s="137"/>
      <c r="C40" s="137"/>
      <c r="D40" s="137"/>
      <c r="E40" s="137"/>
      <c r="F40" s="137"/>
      <c r="G40" s="10"/>
      <c r="H40" s="271" t="s">
        <v>45</v>
      </c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2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</row>
    <row r="41" spans="1:105" s="1" customFormat="1" ht="26.25" customHeight="1" hidden="1">
      <c r="A41" s="137" t="s">
        <v>35</v>
      </c>
      <c r="B41" s="137"/>
      <c r="C41" s="137"/>
      <c r="D41" s="137"/>
      <c r="E41" s="137"/>
      <c r="F41" s="137"/>
      <c r="G41" s="10"/>
      <c r="H41" s="157" t="s">
        <v>46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8"/>
      <c r="BW41" s="159" t="s">
        <v>12</v>
      </c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</row>
    <row r="42" spans="1:105" s="1" customFormat="1" ht="12.75" hidden="1">
      <c r="A42" s="274" t="s">
        <v>36</v>
      </c>
      <c r="B42" s="275"/>
      <c r="C42" s="275"/>
      <c r="D42" s="275"/>
      <c r="E42" s="275"/>
      <c r="F42" s="276"/>
      <c r="G42" s="12"/>
      <c r="H42" s="280" t="s">
        <v>2</v>
      </c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1"/>
      <c r="BW42" s="382"/>
      <c r="BX42" s="383"/>
      <c r="BY42" s="383"/>
      <c r="BZ42" s="383"/>
      <c r="CA42" s="383"/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4"/>
      <c r="CM42" s="382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4"/>
    </row>
    <row r="43" spans="1:105" s="1" customFormat="1" ht="25.5" customHeight="1" hidden="1">
      <c r="A43" s="277"/>
      <c r="B43" s="278"/>
      <c r="C43" s="278"/>
      <c r="D43" s="278"/>
      <c r="E43" s="278"/>
      <c r="F43" s="279"/>
      <c r="G43" s="11"/>
      <c r="H43" s="282" t="s">
        <v>47</v>
      </c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3"/>
      <c r="BW43" s="385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7"/>
      <c r="CM43" s="385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7"/>
    </row>
    <row r="44" spans="1:105" s="1" customFormat="1" ht="26.25" customHeight="1" hidden="1">
      <c r="A44" s="137" t="s">
        <v>37</v>
      </c>
      <c r="B44" s="137"/>
      <c r="C44" s="137"/>
      <c r="D44" s="137"/>
      <c r="E44" s="137"/>
      <c r="F44" s="137"/>
      <c r="G44" s="10"/>
      <c r="H44" s="271" t="s">
        <v>48</v>
      </c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2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</row>
    <row r="45" spans="1:105" s="1" customFormat="1" ht="27" customHeight="1" hidden="1">
      <c r="A45" s="137" t="s">
        <v>38</v>
      </c>
      <c r="B45" s="137"/>
      <c r="C45" s="137"/>
      <c r="D45" s="137"/>
      <c r="E45" s="137"/>
      <c r="F45" s="137"/>
      <c r="G45" s="10"/>
      <c r="H45" s="271" t="s">
        <v>49</v>
      </c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2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</row>
    <row r="46" spans="1:105" s="1" customFormat="1" ht="27" customHeight="1" hidden="1">
      <c r="A46" s="137" t="s">
        <v>39</v>
      </c>
      <c r="B46" s="137"/>
      <c r="C46" s="137"/>
      <c r="D46" s="137"/>
      <c r="E46" s="137"/>
      <c r="F46" s="137"/>
      <c r="G46" s="10"/>
      <c r="H46" s="271" t="s">
        <v>50</v>
      </c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2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</row>
    <row r="47" spans="1:105" s="1" customFormat="1" ht="27" customHeight="1" hidden="1">
      <c r="A47" s="137" t="s">
        <v>40</v>
      </c>
      <c r="B47" s="137"/>
      <c r="C47" s="137"/>
      <c r="D47" s="137"/>
      <c r="E47" s="137"/>
      <c r="F47" s="137"/>
      <c r="G47" s="10"/>
      <c r="H47" s="271" t="s">
        <v>50</v>
      </c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2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</row>
    <row r="48" spans="1:105" s="1" customFormat="1" ht="26.25" customHeight="1" hidden="1" thickBot="1">
      <c r="A48" s="172" t="s">
        <v>41</v>
      </c>
      <c r="B48" s="172"/>
      <c r="C48" s="172"/>
      <c r="D48" s="172"/>
      <c r="E48" s="172"/>
      <c r="F48" s="172"/>
      <c r="G48" s="12"/>
      <c r="H48" s="284" t="s">
        <v>51</v>
      </c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5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</row>
    <row r="49" spans="1:105" s="1" customFormat="1" ht="13.5" customHeight="1" hidden="1" thickBot="1">
      <c r="A49" s="238"/>
      <c r="B49" s="239"/>
      <c r="C49" s="239"/>
      <c r="D49" s="239"/>
      <c r="E49" s="239"/>
      <c r="F49" s="239"/>
      <c r="G49" s="218" t="s">
        <v>132</v>
      </c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20"/>
      <c r="BW49" s="195" t="s">
        <v>12</v>
      </c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28">
        <f>CM37+CM42+CM45+CM48</f>
        <v>0</v>
      </c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9"/>
    </row>
    <row r="50" ht="3" customHeight="1" hidden="1"/>
    <row r="51" spans="1:105" s="8" customFormat="1" ht="48" customHeight="1" hidden="1">
      <c r="A51" s="273" t="s">
        <v>263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</row>
    <row r="52" ht="12" customHeight="1" hidden="1"/>
    <row r="53" spans="1:105" s="6" customFormat="1" ht="14.25" hidden="1">
      <c r="A53" s="114" t="s">
        <v>52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</row>
    <row r="54" ht="6" customHeight="1" hidden="1"/>
    <row r="55" spans="1:105" s="6" customFormat="1" ht="14.25" hidden="1">
      <c r="A55" s="6" t="s">
        <v>15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</row>
    <row r="56" spans="24:105" s="6" customFormat="1" ht="6" customHeight="1" hidden="1"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</row>
    <row r="57" spans="1:105" s="6" customFormat="1" ht="14.25" hidden="1">
      <c r="A57" s="118" t="s">
        <v>14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</row>
    <row r="58" ht="10.5" customHeight="1" hidden="1"/>
    <row r="59" spans="1:105" s="3" customFormat="1" ht="45" customHeight="1" hidden="1">
      <c r="A59" s="184" t="s">
        <v>0</v>
      </c>
      <c r="B59" s="185"/>
      <c r="C59" s="185"/>
      <c r="D59" s="185"/>
      <c r="E59" s="185"/>
      <c r="F59" s="185"/>
      <c r="G59" s="186"/>
      <c r="H59" s="184" t="s">
        <v>55</v>
      </c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6"/>
      <c r="BD59" s="184" t="s">
        <v>56</v>
      </c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6"/>
      <c r="BT59" s="184" t="s">
        <v>57</v>
      </c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6"/>
      <c r="CJ59" s="184" t="s">
        <v>54</v>
      </c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  <c r="CZ59" s="185"/>
      <c r="DA59" s="186"/>
    </row>
    <row r="60" spans="1:105" s="4" customFormat="1" ht="12.75" hidden="1">
      <c r="A60" s="115">
        <v>1</v>
      </c>
      <c r="B60" s="115"/>
      <c r="C60" s="115"/>
      <c r="D60" s="115"/>
      <c r="E60" s="115"/>
      <c r="F60" s="115"/>
      <c r="G60" s="115"/>
      <c r="H60" s="115">
        <v>2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>
        <v>3</v>
      </c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>
        <v>4</v>
      </c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>
        <v>5</v>
      </c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</row>
    <row r="61" spans="1:105" s="5" customFormat="1" ht="15" customHeight="1" hidden="1">
      <c r="A61" s="137"/>
      <c r="B61" s="137"/>
      <c r="C61" s="137"/>
      <c r="D61" s="137"/>
      <c r="E61" s="137"/>
      <c r="F61" s="137"/>
      <c r="G61" s="137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</row>
    <row r="62" spans="1:105" s="5" customFormat="1" ht="15" customHeight="1" hidden="1">
      <c r="A62" s="137"/>
      <c r="B62" s="137"/>
      <c r="C62" s="137"/>
      <c r="D62" s="137"/>
      <c r="E62" s="137"/>
      <c r="F62" s="137"/>
      <c r="G62" s="137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</row>
    <row r="63" spans="1:105" s="5" customFormat="1" ht="15" customHeight="1" hidden="1">
      <c r="A63" s="137"/>
      <c r="B63" s="137"/>
      <c r="C63" s="137"/>
      <c r="D63" s="137"/>
      <c r="E63" s="137"/>
      <c r="F63" s="137"/>
      <c r="G63" s="137"/>
      <c r="H63" s="246" t="s">
        <v>11</v>
      </c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7"/>
      <c r="BD63" s="164" t="s">
        <v>12</v>
      </c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 t="s">
        <v>12</v>
      </c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</row>
    <row r="64" s="1" customFormat="1" ht="12" customHeight="1" hidden="1"/>
    <row r="65" spans="1:105" s="6" customFormat="1" ht="14.25" hidden="1">
      <c r="A65" s="114" t="s">
        <v>58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</row>
    <row r="66" ht="6" customHeight="1" hidden="1"/>
    <row r="67" spans="1:105" s="6" customFormat="1" ht="14.25" hidden="1">
      <c r="A67" s="6" t="s">
        <v>15</v>
      </c>
      <c r="X67" s="116" t="s">
        <v>237</v>
      </c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</row>
    <row r="68" spans="24:105" s="6" customFormat="1" ht="6" customHeight="1" hidden="1"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</row>
    <row r="69" spans="1:105" s="6" customFormat="1" ht="14.25" hidden="1">
      <c r="A69" s="118" t="s">
        <v>14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9" t="s">
        <v>101</v>
      </c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</row>
    <row r="70" ht="10.5" customHeight="1" hidden="1"/>
    <row r="71" spans="1:105" s="3" customFormat="1" ht="51.75" customHeight="1" hidden="1">
      <c r="A71" s="184" t="s">
        <v>0</v>
      </c>
      <c r="B71" s="185"/>
      <c r="C71" s="185"/>
      <c r="D71" s="185"/>
      <c r="E71" s="185"/>
      <c r="F71" s="185"/>
      <c r="G71" s="186"/>
      <c r="H71" s="184" t="s">
        <v>19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6"/>
      <c r="BD71" s="184" t="s">
        <v>59</v>
      </c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6"/>
      <c r="BT71" s="184" t="s">
        <v>60</v>
      </c>
      <c r="BU71" s="185"/>
      <c r="BV71" s="185"/>
      <c r="BW71" s="185"/>
      <c r="BX71" s="185"/>
      <c r="BY71" s="185"/>
      <c r="BZ71" s="185"/>
      <c r="CA71" s="185"/>
      <c r="CB71" s="185"/>
      <c r="CC71" s="185"/>
      <c r="CD71" s="186"/>
      <c r="CE71" s="184" t="s">
        <v>91</v>
      </c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6"/>
    </row>
    <row r="72" spans="1:105" s="4" customFormat="1" ht="12.75" hidden="1">
      <c r="A72" s="115">
        <v>1</v>
      </c>
      <c r="B72" s="115"/>
      <c r="C72" s="115"/>
      <c r="D72" s="115"/>
      <c r="E72" s="115"/>
      <c r="F72" s="115"/>
      <c r="G72" s="115"/>
      <c r="H72" s="115">
        <v>2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>
        <v>3</v>
      </c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>
        <v>4</v>
      </c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>
        <v>5</v>
      </c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</row>
    <row r="73" spans="1:105" s="5" customFormat="1" ht="39.75" customHeight="1" hidden="1" thickBot="1">
      <c r="A73" s="137" t="s">
        <v>31</v>
      </c>
      <c r="B73" s="137"/>
      <c r="C73" s="137"/>
      <c r="D73" s="137"/>
      <c r="E73" s="137"/>
      <c r="F73" s="137"/>
      <c r="G73" s="137"/>
      <c r="H73" s="163" t="s">
        <v>238</v>
      </c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</row>
    <row r="74" spans="1:105" s="5" customFormat="1" ht="15" customHeight="1" hidden="1" thickBot="1">
      <c r="A74" s="172" t="s">
        <v>35</v>
      </c>
      <c r="B74" s="172"/>
      <c r="C74" s="172"/>
      <c r="D74" s="172"/>
      <c r="E74" s="172"/>
      <c r="F74" s="172"/>
      <c r="G74" s="172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</row>
    <row r="75" spans="1:105" s="14" customFormat="1" ht="15" customHeight="1" hidden="1" thickBot="1">
      <c r="A75" s="238"/>
      <c r="B75" s="239"/>
      <c r="C75" s="239"/>
      <c r="D75" s="239"/>
      <c r="E75" s="239"/>
      <c r="F75" s="239"/>
      <c r="G75" s="239"/>
      <c r="H75" s="218" t="s">
        <v>239</v>
      </c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20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 t="s">
        <v>12</v>
      </c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28">
        <f>CE73</f>
        <v>0</v>
      </c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9"/>
    </row>
    <row r="76" spans="1:108" s="14" customFormat="1" ht="15" customHeight="1" hidden="1">
      <c r="A76" s="59"/>
      <c r="B76" s="59"/>
      <c r="C76" s="59"/>
      <c r="D76" s="59"/>
      <c r="E76" s="59"/>
      <c r="F76" s="59"/>
      <c r="G76" s="5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62"/>
      <c r="DC76" s="62"/>
      <c r="DD76" s="62"/>
    </row>
    <row r="77" spans="1:108" s="14" customFormat="1" ht="51.75" customHeight="1" hidden="1">
      <c r="A77" s="184" t="s">
        <v>0</v>
      </c>
      <c r="B77" s="185"/>
      <c r="C77" s="185"/>
      <c r="D77" s="185"/>
      <c r="E77" s="185"/>
      <c r="F77" s="185"/>
      <c r="G77" s="186"/>
      <c r="H77" s="184" t="s">
        <v>19</v>
      </c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6"/>
      <c r="BD77" s="184" t="s">
        <v>59</v>
      </c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6"/>
      <c r="BT77" s="184" t="s">
        <v>60</v>
      </c>
      <c r="BU77" s="185"/>
      <c r="BV77" s="185"/>
      <c r="BW77" s="185"/>
      <c r="BX77" s="185"/>
      <c r="BY77" s="185"/>
      <c r="BZ77" s="185"/>
      <c r="CA77" s="185"/>
      <c r="CB77" s="185"/>
      <c r="CC77" s="185"/>
      <c r="CD77" s="186"/>
      <c r="CE77" s="184" t="s">
        <v>91</v>
      </c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6"/>
      <c r="DB77" s="62"/>
      <c r="DC77" s="62"/>
      <c r="DD77" s="62"/>
    </row>
    <row r="78" spans="1:108" s="14" customFormat="1" ht="15" customHeight="1" hidden="1">
      <c r="A78" s="115">
        <v>1</v>
      </c>
      <c r="B78" s="115"/>
      <c r="C78" s="115"/>
      <c r="D78" s="115"/>
      <c r="E78" s="115"/>
      <c r="F78" s="115"/>
      <c r="G78" s="115"/>
      <c r="H78" s="115">
        <v>2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>
        <v>3</v>
      </c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>
        <v>4</v>
      </c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>
        <v>5</v>
      </c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62"/>
      <c r="DC78" s="62"/>
      <c r="DD78" s="62"/>
    </row>
    <row r="79" spans="1:108" s="14" customFormat="1" ht="50.25" customHeight="1" hidden="1" thickBot="1">
      <c r="A79" s="137" t="s">
        <v>31</v>
      </c>
      <c r="B79" s="137"/>
      <c r="C79" s="137"/>
      <c r="D79" s="137"/>
      <c r="E79" s="137"/>
      <c r="F79" s="137"/>
      <c r="G79" s="137"/>
      <c r="H79" s="163" t="s">
        <v>250</v>
      </c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62"/>
      <c r="DC79" s="62"/>
      <c r="DD79" s="62"/>
    </row>
    <row r="80" spans="1:108" s="14" customFormat="1" ht="15" customHeight="1" hidden="1" thickBot="1">
      <c r="A80" s="238"/>
      <c r="B80" s="239"/>
      <c r="C80" s="239"/>
      <c r="D80" s="239"/>
      <c r="E80" s="239"/>
      <c r="F80" s="239"/>
      <c r="G80" s="239"/>
      <c r="H80" s="218" t="s">
        <v>249</v>
      </c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20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 t="s">
        <v>12</v>
      </c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28">
        <f>CE79</f>
        <v>0</v>
      </c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9"/>
      <c r="DB80" s="62"/>
      <c r="DC80" s="62"/>
      <c r="DD80" s="62"/>
    </row>
    <row r="81" spans="1:108" s="14" customFormat="1" ht="15" customHeight="1" hidden="1">
      <c r="A81" s="59"/>
      <c r="B81" s="59"/>
      <c r="C81" s="59"/>
      <c r="D81" s="59"/>
      <c r="E81" s="59"/>
      <c r="F81" s="59"/>
      <c r="G81" s="5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62"/>
      <c r="DC81" s="62"/>
      <c r="DD81" s="62"/>
    </row>
    <row r="82" spans="1:108" s="14" customFormat="1" ht="15" customHeight="1" hidden="1">
      <c r="A82" s="59"/>
      <c r="B82" s="59"/>
      <c r="C82" s="59"/>
      <c r="D82" s="59"/>
      <c r="E82" s="59"/>
      <c r="F82" s="59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62"/>
      <c r="DC82" s="62"/>
      <c r="DD82" s="62"/>
    </row>
    <row r="83" spans="1:108" s="14" customFormat="1" ht="15" customHeight="1" hidden="1">
      <c r="A83" s="59"/>
      <c r="B83" s="59"/>
      <c r="C83" s="59"/>
      <c r="D83" s="59"/>
      <c r="E83" s="59"/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62"/>
      <c r="DC83" s="62"/>
      <c r="DD83" s="62"/>
    </row>
    <row r="84" spans="1:108" s="14" customFormat="1" ht="15" customHeight="1" hidden="1">
      <c r="A84" s="59"/>
      <c r="B84" s="59"/>
      <c r="C84" s="59"/>
      <c r="D84" s="59"/>
      <c r="E84" s="59"/>
      <c r="F84" s="59"/>
      <c r="G84" s="5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62"/>
      <c r="DC84" s="62"/>
      <c r="DD84" s="62"/>
    </row>
    <row r="85" spans="1:108" s="14" customFormat="1" ht="15" customHeight="1" hidden="1">
      <c r="A85" s="59"/>
      <c r="B85" s="59"/>
      <c r="C85" s="59"/>
      <c r="D85" s="59"/>
      <c r="E85" s="59"/>
      <c r="F85" s="59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62"/>
      <c r="DC85" s="62"/>
      <c r="DD85" s="62"/>
    </row>
    <row r="86" spans="1:108" s="14" customFormat="1" ht="15" customHeight="1" hidden="1">
      <c r="A86" s="59"/>
      <c r="B86" s="59"/>
      <c r="C86" s="59"/>
      <c r="D86" s="59"/>
      <c r="E86" s="59"/>
      <c r="F86" s="59"/>
      <c r="G86" s="5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62"/>
      <c r="DC86" s="62"/>
      <c r="DD86" s="62"/>
    </row>
    <row r="87" spans="1:108" s="14" customFormat="1" ht="15" customHeight="1" hidden="1">
      <c r="A87" s="59"/>
      <c r="B87" s="59"/>
      <c r="C87" s="59"/>
      <c r="D87" s="59"/>
      <c r="E87" s="59"/>
      <c r="F87" s="59"/>
      <c r="G87" s="5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62"/>
      <c r="DC87" s="62"/>
      <c r="DD87" s="62"/>
    </row>
    <row r="88" spans="1:108" s="14" customFormat="1" ht="15" customHeight="1" hidden="1">
      <c r="A88" s="59"/>
      <c r="B88" s="59"/>
      <c r="C88" s="59"/>
      <c r="D88" s="59"/>
      <c r="E88" s="59"/>
      <c r="F88" s="59"/>
      <c r="G88" s="5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62"/>
      <c r="DC88" s="62"/>
      <c r="DD88" s="62"/>
    </row>
    <row r="89" spans="1:108" s="14" customFormat="1" ht="15" customHeight="1" hidden="1">
      <c r="A89" s="59"/>
      <c r="B89" s="59"/>
      <c r="C89" s="59"/>
      <c r="D89" s="59"/>
      <c r="E89" s="59"/>
      <c r="F89" s="59"/>
      <c r="G89" s="5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62"/>
      <c r="DC89" s="62"/>
      <c r="DD89" s="62"/>
    </row>
    <row r="90" ht="12" customHeight="1" hidden="1"/>
    <row r="91" spans="1:105" s="6" customFormat="1" ht="14.25" hidden="1">
      <c r="A91" s="114" t="s">
        <v>61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</row>
    <row r="92" ht="6" customHeight="1" hidden="1"/>
    <row r="93" spans="1:105" s="6" customFormat="1" ht="14.25" hidden="1">
      <c r="A93" s="6" t="s">
        <v>15</v>
      </c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</row>
    <row r="94" spans="24:105" s="6" customFormat="1" ht="6" customHeight="1" hidden="1"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</row>
    <row r="95" spans="1:105" s="6" customFormat="1" ht="14.25" hidden="1">
      <c r="A95" s="118" t="s">
        <v>14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</row>
    <row r="96" ht="10.5" customHeight="1" hidden="1"/>
    <row r="97" spans="1:105" s="3" customFormat="1" ht="45" customHeight="1" hidden="1">
      <c r="A97" s="184" t="s">
        <v>0</v>
      </c>
      <c r="B97" s="185"/>
      <c r="C97" s="185"/>
      <c r="D97" s="185"/>
      <c r="E97" s="185"/>
      <c r="F97" s="185"/>
      <c r="G97" s="186"/>
      <c r="H97" s="184" t="s">
        <v>55</v>
      </c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6"/>
      <c r="BD97" s="184" t="s">
        <v>56</v>
      </c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6"/>
      <c r="BT97" s="184" t="s">
        <v>57</v>
      </c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5"/>
      <c r="CF97" s="185"/>
      <c r="CG97" s="185"/>
      <c r="CH97" s="185"/>
      <c r="CI97" s="186"/>
      <c r="CJ97" s="184" t="s">
        <v>54</v>
      </c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185"/>
      <c r="CZ97" s="185"/>
      <c r="DA97" s="186"/>
    </row>
    <row r="98" spans="1:105" s="4" customFormat="1" ht="12.75" hidden="1">
      <c r="A98" s="115">
        <v>1</v>
      </c>
      <c r="B98" s="115"/>
      <c r="C98" s="115"/>
      <c r="D98" s="115"/>
      <c r="E98" s="115"/>
      <c r="F98" s="115"/>
      <c r="G98" s="115"/>
      <c r="H98" s="115">
        <v>2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>
        <v>3</v>
      </c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>
        <v>4</v>
      </c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>
        <v>5</v>
      </c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</row>
    <row r="99" spans="1:105" s="5" customFormat="1" ht="15" customHeight="1" hidden="1">
      <c r="A99" s="137"/>
      <c r="B99" s="137"/>
      <c r="C99" s="137"/>
      <c r="D99" s="137"/>
      <c r="E99" s="137"/>
      <c r="F99" s="137"/>
      <c r="G99" s="137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</row>
    <row r="100" spans="1:105" s="5" customFormat="1" ht="15" customHeight="1" hidden="1">
      <c r="A100" s="137"/>
      <c r="B100" s="137"/>
      <c r="C100" s="137"/>
      <c r="D100" s="137"/>
      <c r="E100" s="137"/>
      <c r="F100" s="137"/>
      <c r="G100" s="137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</row>
    <row r="101" spans="1:105" s="5" customFormat="1" ht="15" customHeight="1" hidden="1">
      <c r="A101" s="137"/>
      <c r="B101" s="137"/>
      <c r="C101" s="137"/>
      <c r="D101" s="137"/>
      <c r="E101" s="137"/>
      <c r="F101" s="137"/>
      <c r="G101" s="137"/>
      <c r="H101" s="246" t="s">
        <v>11</v>
      </c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7"/>
      <c r="BD101" s="164" t="s">
        <v>12</v>
      </c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 t="s">
        <v>12</v>
      </c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</row>
    <row r="102" ht="12" customHeight="1" hidden="1"/>
    <row r="103" spans="1:105" s="6" customFormat="1" ht="27" customHeight="1" hidden="1">
      <c r="A103" s="200" t="s">
        <v>62</v>
      </c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</row>
    <row r="104" ht="6" customHeight="1" hidden="1"/>
    <row r="105" spans="1:105" s="6" customFormat="1" ht="14.25" hidden="1">
      <c r="A105" s="6" t="s">
        <v>15</v>
      </c>
      <c r="X105" s="116" t="s">
        <v>133</v>
      </c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</row>
    <row r="106" spans="24:105" s="6" customFormat="1" ht="6" customHeight="1" hidden="1"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</row>
    <row r="107" spans="1:105" s="6" customFormat="1" ht="14.25" hidden="1">
      <c r="A107" s="118" t="s">
        <v>14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9" t="s">
        <v>101</v>
      </c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</row>
    <row r="108" ht="10.5" customHeight="1" hidden="1"/>
    <row r="109" spans="1:105" s="3" customFormat="1" ht="41.25" customHeight="1" hidden="1">
      <c r="A109" s="184" t="s">
        <v>0</v>
      </c>
      <c r="B109" s="185"/>
      <c r="C109" s="185"/>
      <c r="D109" s="185"/>
      <c r="E109" s="185"/>
      <c r="F109" s="185"/>
      <c r="G109" s="186"/>
      <c r="H109" s="184" t="s">
        <v>55</v>
      </c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6"/>
      <c r="BD109" s="184" t="s">
        <v>56</v>
      </c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6"/>
      <c r="BT109" s="184" t="s">
        <v>57</v>
      </c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6"/>
      <c r="CJ109" s="184" t="s">
        <v>54</v>
      </c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185"/>
      <c r="CZ109" s="185"/>
      <c r="DA109" s="186"/>
    </row>
    <row r="110" spans="1:105" s="4" customFormat="1" ht="12.75" hidden="1">
      <c r="A110" s="115">
        <v>1</v>
      </c>
      <c r="B110" s="115"/>
      <c r="C110" s="115"/>
      <c r="D110" s="115"/>
      <c r="E110" s="115"/>
      <c r="F110" s="115"/>
      <c r="G110" s="115"/>
      <c r="H110" s="115">
        <v>2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>
        <v>3</v>
      </c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>
        <v>4</v>
      </c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>
        <v>5</v>
      </c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</row>
    <row r="111" spans="1:105" s="5" customFormat="1" ht="17.25" customHeight="1" hidden="1">
      <c r="A111" s="137"/>
      <c r="B111" s="137"/>
      <c r="C111" s="137"/>
      <c r="D111" s="137"/>
      <c r="E111" s="137"/>
      <c r="F111" s="137"/>
      <c r="G111" s="137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</row>
    <row r="112" spans="1:105" s="5" customFormat="1" ht="15" customHeight="1" hidden="1">
      <c r="A112" s="137"/>
      <c r="B112" s="137"/>
      <c r="C112" s="137"/>
      <c r="D112" s="137"/>
      <c r="E112" s="137"/>
      <c r="F112" s="137"/>
      <c r="G112" s="137"/>
      <c r="H112" s="266" t="s">
        <v>11</v>
      </c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7"/>
      <c r="BD112" s="120" t="s">
        <v>12</v>
      </c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 t="s">
        <v>12</v>
      </c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263">
        <f>CJ111</f>
        <v>0</v>
      </c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</row>
    <row r="113" ht="12.75" customHeight="1" hidden="1"/>
    <row r="114" spans="1:105" s="6" customFormat="1" ht="21" customHeight="1">
      <c r="A114" s="114" t="s">
        <v>63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</row>
    <row r="115" ht="6.75" customHeight="1" hidden="1"/>
    <row r="116" spans="1:105" s="6" customFormat="1" ht="23.25" customHeight="1">
      <c r="A116" s="6" t="s">
        <v>15</v>
      </c>
      <c r="X116" s="116" t="s">
        <v>165</v>
      </c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</row>
    <row r="117" spans="24:105" s="6" customFormat="1" ht="25.5" customHeight="1" hidden="1"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</row>
    <row r="118" spans="1:105" s="6" customFormat="1" ht="14.25">
      <c r="A118" s="118" t="s">
        <v>14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9" t="s">
        <v>101</v>
      </c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/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</row>
    <row r="119" ht="9" customHeight="1" hidden="1"/>
    <row r="120" spans="1:105" s="6" customFormat="1" ht="14.25" hidden="1">
      <c r="A120" s="114" t="s">
        <v>64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</row>
    <row r="121" ht="0.75" customHeight="1" hidden="1"/>
    <row r="122" spans="1:105" s="3" customFormat="1" ht="39.75" customHeight="1" hidden="1">
      <c r="A122" s="260" t="s">
        <v>0</v>
      </c>
      <c r="B122" s="261"/>
      <c r="C122" s="261"/>
      <c r="D122" s="261"/>
      <c r="E122" s="261"/>
      <c r="F122" s="261"/>
      <c r="G122" s="262"/>
      <c r="H122" s="260" t="s">
        <v>19</v>
      </c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2"/>
      <c r="AP122" s="260" t="s">
        <v>65</v>
      </c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2"/>
      <c r="BF122" s="260" t="s">
        <v>66</v>
      </c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61"/>
      <c r="BR122" s="261"/>
      <c r="BS122" s="261"/>
      <c r="BT122" s="261"/>
      <c r="BU122" s="262"/>
      <c r="BV122" s="260" t="s">
        <v>67</v>
      </c>
      <c r="BW122" s="261"/>
      <c r="BX122" s="261"/>
      <c r="BY122" s="261"/>
      <c r="BZ122" s="261"/>
      <c r="CA122" s="261"/>
      <c r="CB122" s="261"/>
      <c r="CC122" s="261"/>
      <c r="CD122" s="261"/>
      <c r="CE122" s="261"/>
      <c r="CF122" s="261"/>
      <c r="CG122" s="261"/>
      <c r="CH122" s="261"/>
      <c r="CI122" s="261"/>
      <c r="CJ122" s="261"/>
      <c r="CK122" s="262"/>
      <c r="CL122" s="260" t="s">
        <v>22</v>
      </c>
      <c r="CM122" s="261"/>
      <c r="CN122" s="261"/>
      <c r="CO122" s="261"/>
      <c r="CP122" s="261"/>
      <c r="CQ122" s="261"/>
      <c r="CR122" s="261"/>
      <c r="CS122" s="261"/>
      <c r="CT122" s="261"/>
      <c r="CU122" s="261"/>
      <c r="CV122" s="261"/>
      <c r="CW122" s="261"/>
      <c r="CX122" s="261"/>
      <c r="CY122" s="261"/>
      <c r="CZ122" s="261"/>
      <c r="DA122" s="262"/>
    </row>
    <row r="123" spans="1:105" s="4" customFormat="1" ht="12.75" hidden="1">
      <c r="A123" s="115">
        <v>1</v>
      </c>
      <c r="B123" s="115"/>
      <c r="C123" s="115"/>
      <c r="D123" s="115"/>
      <c r="E123" s="115"/>
      <c r="F123" s="115"/>
      <c r="G123" s="115"/>
      <c r="H123" s="115">
        <v>2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>
        <v>3</v>
      </c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>
        <v>4</v>
      </c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>
        <v>5</v>
      </c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>
        <v>6</v>
      </c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</row>
    <row r="124" spans="1:105" s="4" customFormat="1" ht="18.75" customHeight="1" hidden="1">
      <c r="A124" s="159" t="s">
        <v>31</v>
      </c>
      <c r="B124" s="159"/>
      <c r="C124" s="159"/>
      <c r="D124" s="159"/>
      <c r="E124" s="159"/>
      <c r="F124" s="159"/>
      <c r="G124" s="159"/>
      <c r="H124" s="248" t="s">
        <v>232</v>
      </c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98"/>
      <c r="AQ124" s="298"/>
      <c r="AR124" s="298"/>
      <c r="AS124" s="298"/>
      <c r="AT124" s="298"/>
      <c r="AU124" s="298"/>
      <c r="AV124" s="298"/>
      <c r="AW124" s="298"/>
      <c r="AX124" s="298"/>
      <c r="AY124" s="298"/>
      <c r="AZ124" s="298"/>
      <c r="BA124" s="298"/>
      <c r="BB124" s="298"/>
      <c r="BC124" s="298"/>
      <c r="BD124" s="298"/>
      <c r="BE124" s="298"/>
      <c r="BF124" s="298"/>
      <c r="BG124" s="298"/>
      <c r="BH124" s="298"/>
      <c r="BI124" s="298"/>
      <c r="BJ124" s="298"/>
      <c r="BK124" s="298"/>
      <c r="BL124" s="298"/>
      <c r="BM124" s="298"/>
      <c r="BN124" s="298"/>
      <c r="BO124" s="298"/>
      <c r="BP124" s="298"/>
      <c r="BQ124" s="298"/>
      <c r="BR124" s="298"/>
      <c r="BS124" s="298"/>
      <c r="BT124" s="298"/>
      <c r="BU124" s="298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</row>
    <row r="125" spans="1:105" s="4" customFormat="1" ht="14.25" customHeight="1" hidden="1" thickBot="1">
      <c r="A125" s="298">
        <v>2</v>
      </c>
      <c r="B125" s="298"/>
      <c r="C125" s="298"/>
      <c r="D125" s="298"/>
      <c r="E125" s="298"/>
      <c r="F125" s="298"/>
      <c r="G125" s="298"/>
      <c r="H125" s="248" t="s">
        <v>189</v>
      </c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98"/>
      <c r="AQ125" s="298"/>
      <c r="AR125" s="298"/>
      <c r="AS125" s="298"/>
      <c r="AT125" s="298"/>
      <c r="AU125" s="298"/>
      <c r="AV125" s="298"/>
      <c r="AW125" s="298"/>
      <c r="AX125" s="298"/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298"/>
      <c r="BM125" s="298"/>
      <c r="BN125" s="298"/>
      <c r="BO125" s="298"/>
      <c r="BP125" s="298"/>
      <c r="BQ125" s="298"/>
      <c r="BR125" s="298"/>
      <c r="BS125" s="298"/>
      <c r="BT125" s="298"/>
      <c r="BU125" s="298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414"/>
      <c r="CM125" s="414"/>
      <c r="CN125" s="414"/>
      <c r="CO125" s="414"/>
      <c r="CP125" s="414"/>
      <c r="CQ125" s="414"/>
      <c r="CR125" s="414"/>
      <c r="CS125" s="414"/>
      <c r="CT125" s="414"/>
      <c r="CU125" s="414"/>
      <c r="CV125" s="414"/>
      <c r="CW125" s="414"/>
      <c r="CX125" s="414"/>
      <c r="CY125" s="414"/>
      <c r="CZ125" s="414"/>
      <c r="DA125" s="414"/>
    </row>
    <row r="126" spans="1:105" s="5" customFormat="1" ht="12.75" customHeight="1" hidden="1" thickBot="1">
      <c r="A126" s="301"/>
      <c r="B126" s="195"/>
      <c r="C126" s="195"/>
      <c r="D126" s="195"/>
      <c r="E126" s="195"/>
      <c r="F126" s="195"/>
      <c r="G126" s="195"/>
      <c r="H126" s="256" t="s">
        <v>135</v>
      </c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8"/>
      <c r="AP126" s="195" t="s">
        <v>12</v>
      </c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 t="s">
        <v>12</v>
      </c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 t="s">
        <v>12</v>
      </c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28">
        <f>CL125+CL124</f>
        <v>0</v>
      </c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9"/>
    </row>
    <row r="127" ht="9" customHeight="1" hidden="1"/>
    <row r="128" spans="1:105" s="6" customFormat="1" ht="14.25" hidden="1">
      <c r="A128" s="114" t="s">
        <v>68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</row>
    <row r="129" ht="10.5" customHeight="1" hidden="1"/>
    <row r="130" spans="1:105" s="3" customFormat="1" ht="45" customHeight="1" hidden="1">
      <c r="A130" s="184" t="s">
        <v>0</v>
      </c>
      <c r="B130" s="185"/>
      <c r="C130" s="185"/>
      <c r="D130" s="185"/>
      <c r="E130" s="185"/>
      <c r="F130" s="185"/>
      <c r="G130" s="186"/>
      <c r="H130" s="184" t="s">
        <v>19</v>
      </c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6"/>
      <c r="BD130" s="184" t="s">
        <v>69</v>
      </c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6"/>
      <c r="BT130" s="184" t="s">
        <v>70</v>
      </c>
      <c r="BU130" s="185"/>
      <c r="BV130" s="185"/>
      <c r="BW130" s="185"/>
      <c r="BX130" s="185"/>
      <c r="BY130" s="185"/>
      <c r="BZ130" s="185"/>
      <c r="CA130" s="185"/>
      <c r="CB130" s="185"/>
      <c r="CC130" s="185"/>
      <c r="CD130" s="185"/>
      <c r="CE130" s="185"/>
      <c r="CF130" s="185"/>
      <c r="CG130" s="185"/>
      <c r="CH130" s="185"/>
      <c r="CI130" s="186"/>
      <c r="CJ130" s="184" t="s">
        <v>53</v>
      </c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6"/>
    </row>
    <row r="131" spans="1:105" s="4" customFormat="1" ht="12.75" hidden="1">
      <c r="A131" s="115">
        <v>1</v>
      </c>
      <c r="B131" s="115"/>
      <c r="C131" s="115"/>
      <c r="D131" s="115"/>
      <c r="E131" s="115"/>
      <c r="F131" s="115"/>
      <c r="G131" s="115"/>
      <c r="H131" s="115">
        <v>2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>
        <v>3</v>
      </c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>
        <v>4</v>
      </c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>
        <v>5</v>
      </c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</row>
    <row r="132" spans="1:105" s="5" customFormat="1" ht="15" customHeight="1" hidden="1" thickBot="1">
      <c r="A132" s="172" t="s">
        <v>31</v>
      </c>
      <c r="B132" s="172"/>
      <c r="C132" s="172"/>
      <c r="D132" s="172"/>
      <c r="E132" s="172"/>
      <c r="F132" s="172"/>
      <c r="G132" s="172"/>
      <c r="H132" s="228" t="s">
        <v>190</v>
      </c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379"/>
      <c r="CK132" s="379"/>
      <c r="CL132" s="379"/>
      <c r="CM132" s="379"/>
      <c r="CN132" s="379"/>
      <c r="CO132" s="379"/>
      <c r="CP132" s="379"/>
      <c r="CQ132" s="379"/>
      <c r="CR132" s="379"/>
      <c r="CS132" s="379"/>
      <c r="CT132" s="379"/>
      <c r="CU132" s="379"/>
      <c r="CV132" s="379"/>
      <c r="CW132" s="379"/>
      <c r="CX132" s="379"/>
      <c r="CY132" s="379"/>
      <c r="CZ132" s="379"/>
      <c r="DA132" s="379"/>
    </row>
    <row r="133" spans="1:105" s="5" customFormat="1" ht="15" customHeight="1" hidden="1" thickBot="1">
      <c r="A133" s="419"/>
      <c r="B133" s="420"/>
      <c r="C133" s="420"/>
      <c r="D133" s="420"/>
      <c r="E133" s="420"/>
      <c r="F133" s="420"/>
      <c r="G133" s="420"/>
      <c r="H133" s="218" t="s">
        <v>196</v>
      </c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20"/>
      <c r="BD133" s="421"/>
      <c r="BE133" s="421"/>
      <c r="BF133" s="421"/>
      <c r="BG133" s="421"/>
      <c r="BH133" s="421"/>
      <c r="BI133" s="421"/>
      <c r="BJ133" s="421"/>
      <c r="BK133" s="421"/>
      <c r="BL133" s="421"/>
      <c r="BM133" s="421"/>
      <c r="BN133" s="421"/>
      <c r="BO133" s="421"/>
      <c r="BP133" s="421"/>
      <c r="BQ133" s="421"/>
      <c r="BR133" s="421"/>
      <c r="BS133" s="421"/>
      <c r="BT133" s="421"/>
      <c r="BU133" s="421"/>
      <c r="BV133" s="421"/>
      <c r="BW133" s="421"/>
      <c r="BX133" s="421"/>
      <c r="BY133" s="421"/>
      <c r="BZ133" s="421"/>
      <c r="CA133" s="421"/>
      <c r="CB133" s="421"/>
      <c r="CC133" s="421"/>
      <c r="CD133" s="421"/>
      <c r="CE133" s="421"/>
      <c r="CF133" s="421"/>
      <c r="CG133" s="421"/>
      <c r="CH133" s="421"/>
      <c r="CI133" s="421"/>
      <c r="CJ133" s="416">
        <f>CJ132</f>
        <v>0</v>
      </c>
      <c r="CK133" s="417"/>
      <c r="CL133" s="417"/>
      <c r="CM133" s="417"/>
      <c r="CN133" s="417"/>
      <c r="CO133" s="417"/>
      <c r="CP133" s="417"/>
      <c r="CQ133" s="417"/>
      <c r="CR133" s="417"/>
      <c r="CS133" s="417"/>
      <c r="CT133" s="417"/>
      <c r="CU133" s="417"/>
      <c r="CV133" s="417"/>
      <c r="CW133" s="417"/>
      <c r="CX133" s="417"/>
      <c r="CY133" s="417"/>
      <c r="CZ133" s="417"/>
      <c r="DA133" s="418"/>
    </row>
    <row r="134" ht="12" customHeight="1" hidden="1"/>
    <row r="135" spans="1:105" s="6" customFormat="1" ht="12" customHeight="1" hidden="1">
      <c r="A135" s="114" t="s">
        <v>71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</row>
    <row r="136" ht="12" customHeight="1" hidden="1"/>
    <row r="137" spans="1:105" s="3" customFormat="1" ht="12" customHeight="1" hidden="1">
      <c r="A137" s="260" t="s">
        <v>0</v>
      </c>
      <c r="B137" s="261"/>
      <c r="C137" s="261"/>
      <c r="D137" s="261"/>
      <c r="E137" s="261"/>
      <c r="F137" s="261"/>
      <c r="G137" s="262"/>
      <c r="H137" s="260" t="s">
        <v>55</v>
      </c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2"/>
      <c r="AP137" s="260" t="s">
        <v>72</v>
      </c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2"/>
      <c r="BF137" s="260" t="s">
        <v>73</v>
      </c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2"/>
      <c r="BV137" s="260" t="s">
        <v>74</v>
      </c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2"/>
      <c r="CL137" s="260" t="s">
        <v>75</v>
      </c>
      <c r="CM137" s="261"/>
      <c r="CN137" s="261"/>
      <c r="CO137" s="261"/>
      <c r="CP137" s="261"/>
      <c r="CQ137" s="261"/>
      <c r="CR137" s="261"/>
      <c r="CS137" s="261"/>
      <c r="CT137" s="261"/>
      <c r="CU137" s="261"/>
      <c r="CV137" s="261"/>
      <c r="CW137" s="261"/>
      <c r="CX137" s="261"/>
      <c r="CY137" s="261"/>
      <c r="CZ137" s="261"/>
      <c r="DA137" s="262"/>
    </row>
    <row r="138" spans="1:105" s="4" customFormat="1" ht="12" customHeight="1" hidden="1">
      <c r="A138" s="115">
        <v>1</v>
      </c>
      <c r="B138" s="115"/>
      <c r="C138" s="115"/>
      <c r="D138" s="115"/>
      <c r="E138" s="115"/>
      <c r="F138" s="115"/>
      <c r="G138" s="115"/>
      <c r="H138" s="115">
        <v>2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>
        <v>4</v>
      </c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>
        <v>5</v>
      </c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>
        <v>6</v>
      </c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>
        <v>6</v>
      </c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</row>
    <row r="139" spans="1:105" s="5" customFormat="1" ht="12" customHeight="1" hidden="1" thickBot="1">
      <c r="A139" s="137" t="s">
        <v>31</v>
      </c>
      <c r="B139" s="137"/>
      <c r="C139" s="137"/>
      <c r="D139" s="137"/>
      <c r="E139" s="137"/>
      <c r="F139" s="137"/>
      <c r="G139" s="137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381"/>
      <c r="AQ139" s="381"/>
      <c r="AR139" s="381"/>
      <c r="AS139" s="381"/>
      <c r="AT139" s="381"/>
      <c r="AU139" s="381"/>
      <c r="AV139" s="381"/>
      <c r="AW139" s="381"/>
      <c r="AX139" s="381"/>
      <c r="AY139" s="381"/>
      <c r="AZ139" s="381"/>
      <c r="BA139" s="381"/>
      <c r="BB139" s="381"/>
      <c r="BC139" s="381"/>
      <c r="BD139" s="381"/>
      <c r="BE139" s="381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  <c r="BZ139" s="159"/>
      <c r="CA139" s="159"/>
      <c r="CB139" s="159"/>
      <c r="CC139" s="159"/>
      <c r="CD139" s="159"/>
      <c r="CE139" s="159"/>
      <c r="CF139" s="159"/>
      <c r="CG139" s="159"/>
      <c r="CH139" s="159"/>
      <c r="CI139" s="159"/>
      <c r="CJ139" s="159"/>
      <c r="CK139" s="159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  <c r="CW139" s="101"/>
      <c r="CX139" s="101"/>
      <c r="CY139" s="101"/>
      <c r="CZ139" s="101"/>
      <c r="DA139" s="101"/>
    </row>
    <row r="140" spans="1:105" s="5" customFormat="1" ht="12" customHeight="1" hidden="1" thickBot="1">
      <c r="A140" s="226"/>
      <c r="B140" s="227"/>
      <c r="C140" s="227"/>
      <c r="D140" s="227"/>
      <c r="E140" s="227"/>
      <c r="F140" s="227"/>
      <c r="G140" s="227"/>
      <c r="H140" s="256" t="s">
        <v>136</v>
      </c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7"/>
      <c r="AK140" s="257"/>
      <c r="AL140" s="257"/>
      <c r="AM140" s="257"/>
      <c r="AN140" s="257"/>
      <c r="AO140" s="258"/>
      <c r="AP140" s="195" t="s">
        <v>12</v>
      </c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 t="s">
        <v>12</v>
      </c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 t="s">
        <v>12</v>
      </c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28">
        <f>SUM(CL139:DA139)</f>
        <v>0</v>
      </c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9"/>
    </row>
    <row r="141" ht="12" customHeight="1" hidden="1"/>
    <row r="142" spans="1:105" s="6" customFormat="1" ht="14.25" hidden="1">
      <c r="A142" s="114" t="s">
        <v>79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</row>
    <row r="143" ht="10.5" customHeight="1" hidden="1"/>
    <row r="144" spans="1:105" s="3" customFormat="1" ht="45" customHeight="1" hidden="1">
      <c r="A144" s="184" t="s">
        <v>0</v>
      </c>
      <c r="B144" s="185"/>
      <c r="C144" s="185"/>
      <c r="D144" s="185"/>
      <c r="E144" s="185"/>
      <c r="F144" s="185"/>
      <c r="G144" s="186"/>
      <c r="H144" s="184" t="s">
        <v>55</v>
      </c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6"/>
      <c r="BD144" s="184" t="s">
        <v>76</v>
      </c>
      <c r="BE144" s="185"/>
      <c r="BF144" s="185"/>
      <c r="BG144" s="185"/>
      <c r="BH144" s="185"/>
      <c r="BI144" s="185"/>
      <c r="BJ144" s="185"/>
      <c r="BK144" s="185"/>
      <c r="BL144" s="185"/>
      <c r="BM144" s="185"/>
      <c r="BN144" s="185"/>
      <c r="BO144" s="185"/>
      <c r="BP144" s="185"/>
      <c r="BQ144" s="185"/>
      <c r="BR144" s="185"/>
      <c r="BS144" s="186"/>
      <c r="BT144" s="184" t="s">
        <v>78</v>
      </c>
      <c r="BU144" s="185"/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6"/>
      <c r="CJ144" s="184" t="s">
        <v>77</v>
      </c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6"/>
    </row>
    <row r="145" spans="1:105" s="4" customFormat="1" ht="12.75" hidden="1">
      <c r="A145" s="115">
        <v>1</v>
      </c>
      <c r="B145" s="115"/>
      <c r="C145" s="115"/>
      <c r="D145" s="115"/>
      <c r="E145" s="115"/>
      <c r="F145" s="115"/>
      <c r="G145" s="115"/>
      <c r="H145" s="115">
        <v>2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>
        <v>4</v>
      </c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>
        <v>5</v>
      </c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>
        <v>6</v>
      </c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</row>
    <row r="146" spans="1:105" s="5" customFormat="1" ht="15" customHeight="1" hidden="1">
      <c r="A146" s="137"/>
      <c r="B146" s="137"/>
      <c r="C146" s="137"/>
      <c r="D146" s="137"/>
      <c r="E146" s="137"/>
      <c r="F146" s="137"/>
      <c r="G146" s="137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</row>
    <row r="147" spans="1:105" s="5" customFormat="1" ht="15" customHeight="1" hidden="1">
      <c r="A147" s="137"/>
      <c r="B147" s="137"/>
      <c r="C147" s="137"/>
      <c r="D147" s="137"/>
      <c r="E147" s="137"/>
      <c r="F147" s="137"/>
      <c r="G147" s="137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4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</row>
    <row r="148" spans="1:105" s="5" customFormat="1" ht="15" customHeight="1" hidden="1">
      <c r="A148" s="137"/>
      <c r="B148" s="137"/>
      <c r="C148" s="137"/>
      <c r="D148" s="137"/>
      <c r="E148" s="137"/>
      <c r="F148" s="137"/>
      <c r="G148" s="137"/>
      <c r="H148" s="246" t="s">
        <v>11</v>
      </c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7"/>
      <c r="BD148" s="164" t="s">
        <v>12</v>
      </c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 t="s">
        <v>12</v>
      </c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 t="s">
        <v>12</v>
      </c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</row>
    <row r="149" ht="12" customHeight="1" hidden="1"/>
    <row r="150" spans="1:142" s="6" customFormat="1" ht="21.75" customHeight="1">
      <c r="A150" s="114" t="s">
        <v>80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EL150" s="19"/>
    </row>
    <row r="151" ht="10.5" customHeight="1"/>
    <row r="152" spans="1:105" s="3" customFormat="1" ht="40.5" customHeight="1">
      <c r="A152" s="184" t="s">
        <v>0</v>
      </c>
      <c r="B152" s="185"/>
      <c r="C152" s="185"/>
      <c r="D152" s="185"/>
      <c r="E152" s="185"/>
      <c r="F152" s="185"/>
      <c r="G152" s="186"/>
      <c r="H152" s="184" t="s">
        <v>19</v>
      </c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6"/>
      <c r="BD152" s="184" t="s">
        <v>81</v>
      </c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6"/>
      <c r="BT152" s="184" t="s">
        <v>82</v>
      </c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6"/>
      <c r="CJ152" s="184" t="s">
        <v>83</v>
      </c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6"/>
    </row>
    <row r="153" spans="1:105" s="4" customFormat="1" ht="12.75">
      <c r="A153" s="115">
        <v>1</v>
      </c>
      <c r="B153" s="115"/>
      <c r="C153" s="115"/>
      <c r="D153" s="115"/>
      <c r="E153" s="115"/>
      <c r="F153" s="115"/>
      <c r="G153" s="115"/>
      <c r="H153" s="115">
        <v>2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>
        <v>3</v>
      </c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>
        <v>4</v>
      </c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>
        <v>5</v>
      </c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</row>
    <row r="154" spans="1:105" s="4" customFormat="1" ht="12.75" hidden="1">
      <c r="A154" s="137" t="s">
        <v>31</v>
      </c>
      <c r="B154" s="137"/>
      <c r="C154" s="137"/>
      <c r="D154" s="137"/>
      <c r="E154" s="137"/>
      <c r="F154" s="137"/>
      <c r="G154" s="137"/>
      <c r="H154" s="163" t="s">
        <v>192</v>
      </c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1"/>
      <c r="AT154" s="401"/>
      <c r="AU154" s="401"/>
      <c r="AV154" s="401"/>
      <c r="AW154" s="401"/>
      <c r="AX154" s="401"/>
      <c r="AY154" s="401"/>
      <c r="AZ154" s="401"/>
      <c r="BA154" s="401"/>
      <c r="BB154" s="401"/>
      <c r="BC154" s="401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</row>
    <row r="155" spans="1:105" s="4" customFormat="1" ht="12.75" hidden="1">
      <c r="A155" s="137" t="s">
        <v>35</v>
      </c>
      <c r="B155" s="137"/>
      <c r="C155" s="137"/>
      <c r="D155" s="137"/>
      <c r="E155" s="137"/>
      <c r="F155" s="137"/>
      <c r="G155" s="137"/>
      <c r="H155" s="163" t="s">
        <v>191</v>
      </c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01"/>
      <c r="BA155" s="401"/>
      <c r="BB155" s="401"/>
      <c r="BC155" s="401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</row>
    <row r="156" spans="1:105" s="4" customFormat="1" ht="26.25" customHeight="1" hidden="1">
      <c r="A156" s="137" t="s">
        <v>31</v>
      </c>
      <c r="B156" s="137"/>
      <c r="C156" s="137"/>
      <c r="D156" s="137"/>
      <c r="E156" s="137"/>
      <c r="F156" s="137"/>
      <c r="G156" s="137"/>
      <c r="H156" s="156" t="s">
        <v>301</v>
      </c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5"/>
      <c r="AJ156" s="415"/>
      <c r="AK156" s="415"/>
      <c r="AL156" s="415"/>
      <c r="AM156" s="415"/>
      <c r="AN156" s="415"/>
      <c r="AO156" s="415"/>
      <c r="AP156" s="415"/>
      <c r="AQ156" s="415"/>
      <c r="AR156" s="415"/>
      <c r="AS156" s="415"/>
      <c r="AT156" s="415"/>
      <c r="AU156" s="415"/>
      <c r="AV156" s="415"/>
      <c r="AW156" s="415"/>
      <c r="AX156" s="415"/>
      <c r="AY156" s="415"/>
      <c r="AZ156" s="415"/>
      <c r="BA156" s="415"/>
      <c r="BB156" s="415"/>
      <c r="BC156" s="415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414"/>
      <c r="CK156" s="414"/>
      <c r="CL156" s="414"/>
      <c r="CM156" s="414"/>
      <c r="CN156" s="414"/>
      <c r="CO156" s="414"/>
      <c r="CP156" s="414"/>
      <c r="CQ156" s="414"/>
      <c r="CR156" s="414"/>
      <c r="CS156" s="414"/>
      <c r="CT156" s="414"/>
      <c r="CU156" s="414"/>
      <c r="CV156" s="414"/>
      <c r="CW156" s="414"/>
      <c r="CX156" s="414"/>
      <c r="CY156" s="414"/>
      <c r="CZ156" s="414"/>
      <c r="DA156" s="414"/>
    </row>
    <row r="157" spans="1:105" s="4" customFormat="1" ht="24.75" customHeight="1" hidden="1">
      <c r="A157" s="172" t="s">
        <v>41</v>
      </c>
      <c r="B157" s="172"/>
      <c r="C157" s="172"/>
      <c r="D157" s="172"/>
      <c r="E157" s="172"/>
      <c r="F157" s="172"/>
      <c r="G157" s="172"/>
      <c r="H157" s="228" t="s">
        <v>257</v>
      </c>
      <c r="I157" s="429"/>
      <c r="J157" s="429"/>
      <c r="K157" s="429"/>
      <c r="L157" s="429"/>
      <c r="M157" s="429"/>
      <c r="N157" s="429"/>
      <c r="O157" s="429"/>
      <c r="P157" s="429"/>
      <c r="Q157" s="429"/>
      <c r="R157" s="429"/>
      <c r="S157" s="429"/>
      <c r="T157" s="429"/>
      <c r="U157" s="429"/>
      <c r="V157" s="429"/>
      <c r="W157" s="429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29"/>
      <c r="AL157" s="429"/>
      <c r="AM157" s="429"/>
      <c r="AN157" s="429"/>
      <c r="AO157" s="429"/>
      <c r="AP157" s="429"/>
      <c r="AQ157" s="429"/>
      <c r="AR157" s="429"/>
      <c r="AS157" s="429"/>
      <c r="AT157" s="429"/>
      <c r="AU157" s="429"/>
      <c r="AV157" s="429"/>
      <c r="AW157" s="429"/>
      <c r="AX157" s="429"/>
      <c r="AY157" s="429"/>
      <c r="AZ157" s="429"/>
      <c r="BA157" s="429"/>
      <c r="BB157" s="429"/>
      <c r="BC157" s="429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177"/>
      <c r="CK157" s="177"/>
      <c r="CL157" s="177"/>
      <c r="CM157" s="177"/>
      <c r="CN157" s="177"/>
      <c r="CO157" s="177"/>
      <c r="CP157" s="177"/>
      <c r="CQ157" s="177"/>
      <c r="CR157" s="177"/>
      <c r="CS157" s="177"/>
      <c r="CT157" s="177"/>
      <c r="CU157" s="177"/>
      <c r="CV157" s="177"/>
      <c r="CW157" s="177"/>
      <c r="CX157" s="177"/>
      <c r="CY157" s="177"/>
      <c r="CZ157" s="177"/>
      <c r="DA157" s="177"/>
    </row>
    <row r="158" spans="1:105" s="4" customFormat="1" ht="24.75" customHeight="1" thickBot="1">
      <c r="A158" s="172" t="s">
        <v>31</v>
      </c>
      <c r="B158" s="172"/>
      <c r="C158" s="172"/>
      <c r="D158" s="172"/>
      <c r="E158" s="172"/>
      <c r="F158" s="172"/>
      <c r="G158" s="172"/>
      <c r="H158" s="228" t="s">
        <v>316</v>
      </c>
      <c r="I158" s="429"/>
      <c r="J158" s="429"/>
      <c r="K158" s="429"/>
      <c r="L158" s="429"/>
      <c r="M158" s="429"/>
      <c r="N158" s="429"/>
      <c r="O158" s="429"/>
      <c r="P158" s="429"/>
      <c r="Q158" s="429"/>
      <c r="R158" s="429"/>
      <c r="S158" s="429"/>
      <c r="T158" s="429"/>
      <c r="U158" s="429"/>
      <c r="V158" s="429"/>
      <c r="W158" s="429"/>
      <c r="X158" s="429"/>
      <c r="Y158" s="429"/>
      <c r="Z158" s="429"/>
      <c r="AA158" s="429"/>
      <c r="AB158" s="429"/>
      <c r="AC158" s="429"/>
      <c r="AD158" s="429"/>
      <c r="AE158" s="429"/>
      <c r="AF158" s="429"/>
      <c r="AG158" s="429"/>
      <c r="AH158" s="429"/>
      <c r="AI158" s="429"/>
      <c r="AJ158" s="429"/>
      <c r="AK158" s="429"/>
      <c r="AL158" s="429"/>
      <c r="AM158" s="429"/>
      <c r="AN158" s="429"/>
      <c r="AO158" s="429"/>
      <c r="AP158" s="429"/>
      <c r="AQ158" s="429"/>
      <c r="AR158" s="429"/>
      <c r="AS158" s="429"/>
      <c r="AT158" s="429"/>
      <c r="AU158" s="429"/>
      <c r="AV158" s="429"/>
      <c r="AW158" s="429"/>
      <c r="AX158" s="429"/>
      <c r="AY158" s="429"/>
      <c r="AZ158" s="429"/>
      <c r="BA158" s="429"/>
      <c r="BB158" s="429"/>
      <c r="BC158" s="429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123">
        <v>86440</v>
      </c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</row>
    <row r="159" spans="1:105" s="5" customFormat="1" ht="15.75" customHeight="1" hidden="1" thickBot="1">
      <c r="A159" s="172" t="s">
        <v>104</v>
      </c>
      <c r="B159" s="172"/>
      <c r="C159" s="172"/>
      <c r="D159" s="172"/>
      <c r="E159" s="172"/>
      <c r="F159" s="172"/>
      <c r="G159" s="172"/>
      <c r="H159" s="228" t="s">
        <v>262</v>
      </c>
      <c r="I159" s="429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29"/>
      <c r="AC159" s="429"/>
      <c r="AD159" s="429"/>
      <c r="AE159" s="429"/>
      <c r="AF159" s="429"/>
      <c r="AG159" s="429"/>
      <c r="AH159" s="429"/>
      <c r="AI159" s="429"/>
      <c r="AJ159" s="429"/>
      <c r="AK159" s="429"/>
      <c r="AL159" s="429"/>
      <c r="AM159" s="429"/>
      <c r="AN159" s="429"/>
      <c r="AO159" s="429"/>
      <c r="AP159" s="429"/>
      <c r="AQ159" s="429"/>
      <c r="AR159" s="429"/>
      <c r="AS159" s="429"/>
      <c r="AT159" s="429"/>
      <c r="AU159" s="429"/>
      <c r="AV159" s="429"/>
      <c r="AW159" s="429"/>
      <c r="AX159" s="429"/>
      <c r="AY159" s="429"/>
      <c r="AZ159" s="429"/>
      <c r="BA159" s="429"/>
      <c r="BB159" s="429"/>
      <c r="BC159" s="429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</row>
    <row r="160" spans="1:105" s="5" customFormat="1" ht="12.75" customHeight="1" thickBot="1">
      <c r="A160" s="238"/>
      <c r="B160" s="239"/>
      <c r="C160" s="239"/>
      <c r="D160" s="239"/>
      <c r="E160" s="239"/>
      <c r="F160" s="239"/>
      <c r="G160" s="239"/>
      <c r="H160" s="218" t="s">
        <v>137</v>
      </c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20"/>
      <c r="BD160" s="152" t="s">
        <v>12</v>
      </c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 t="s">
        <v>12</v>
      </c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90">
        <f>CJ158+CJ156</f>
        <v>86440</v>
      </c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1"/>
    </row>
    <row r="161" ht="4.5" customHeight="1"/>
    <row r="162" spans="1:105" s="6" customFormat="1" ht="14.25">
      <c r="A162" s="114" t="s">
        <v>84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</row>
    <row r="163" ht="10.5" customHeight="1"/>
    <row r="164" spans="1:105" ht="28.5" customHeight="1">
      <c r="A164" s="184" t="s">
        <v>0</v>
      </c>
      <c r="B164" s="185"/>
      <c r="C164" s="185"/>
      <c r="D164" s="185"/>
      <c r="E164" s="185"/>
      <c r="F164" s="185"/>
      <c r="G164" s="186"/>
      <c r="H164" s="184" t="s">
        <v>19</v>
      </c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6"/>
      <c r="BT164" s="184" t="s">
        <v>86</v>
      </c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6"/>
      <c r="CJ164" s="184" t="s">
        <v>87</v>
      </c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6"/>
    </row>
    <row r="165" spans="1:105" s="1" customFormat="1" ht="12.75">
      <c r="A165" s="115">
        <v>1</v>
      </c>
      <c r="B165" s="115"/>
      <c r="C165" s="115"/>
      <c r="D165" s="115"/>
      <c r="E165" s="115"/>
      <c r="F165" s="115"/>
      <c r="G165" s="115"/>
      <c r="H165" s="115">
        <v>2</v>
      </c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>
        <v>3</v>
      </c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>
        <v>4</v>
      </c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</row>
    <row r="166" spans="1:105" s="1" customFormat="1" ht="12.75" customHeight="1">
      <c r="A166" s="137" t="s">
        <v>31</v>
      </c>
      <c r="B166" s="137"/>
      <c r="C166" s="137"/>
      <c r="D166" s="137"/>
      <c r="E166" s="137"/>
      <c r="F166" s="137"/>
      <c r="G166" s="137"/>
      <c r="H166" s="156" t="s">
        <v>276</v>
      </c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8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01">
        <v>5500</v>
      </c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01"/>
      <c r="CX166" s="101"/>
      <c r="CY166" s="101"/>
      <c r="CZ166" s="101"/>
      <c r="DA166" s="101"/>
    </row>
    <row r="167" spans="1:105" s="1" customFormat="1" ht="12.75" customHeight="1" hidden="1">
      <c r="A167" s="137" t="s">
        <v>35</v>
      </c>
      <c r="B167" s="137"/>
      <c r="C167" s="137"/>
      <c r="D167" s="137"/>
      <c r="E167" s="137"/>
      <c r="F167" s="137"/>
      <c r="G167" s="137"/>
      <c r="H167" s="156" t="s">
        <v>259</v>
      </c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8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414"/>
      <c r="CK167" s="414"/>
      <c r="CL167" s="414"/>
      <c r="CM167" s="414"/>
      <c r="CN167" s="414"/>
      <c r="CO167" s="414"/>
      <c r="CP167" s="414"/>
      <c r="CQ167" s="414"/>
      <c r="CR167" s="414"/>
      <c r="CS167" s="414"/>
      <c r="CT167" s="414"/>
      <c r="CU167" s="414"/>
      <c r="CV167" s="414"/>
      <c r="CW167" s="414"/>
      <c r="CX167" s="414"/>
      <c r="CY167" s="414"/>
      <c r="CZ167" s="414"/>
      <c r="DA167" s="414"/>
    </row>
    <row r="168" spans="1:105" s="1" customFormat="1" ht="12.75" customHeight="1" hidden="1">
      <c r="A168" s="137" t="s">
        <v>35</v>
      </c>
      <c r="B168" s="137"/>
      <c r="C168" s="137"/>
      <c r="D168" s="137"/>
      <c r="E168" s="137"/>
      <c r="F168" s="137"/>
      <c r="G168" s="137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8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414"/>
      <c r="CK168" s="414"/>
      <c r="CL168" s="414"/>
      <c r="CM168" s="414"/>
      <c r="CN168" s="414"/>
      <c r="CO168" s="414"/>
      <c r="CP168" s="414"/>
      <c r="CQ168" s="414"/>
      <c r="CR168" s="414"/>
      <c r="CS168" s="414"/>
      <c r="CT168" s="414"/>
      <c r="CU168" s="414"/>
      <c r="CV168" s="414"/>
      <c r="CW168" s="414"/>
      <c r="CX168" s="414"/>
      <c r="CY168" s="414"/>
      <c r="CZ168" s="414"/>
      <c r="DA168" s="414"/>
    </row>
    <row r="169" spans="1:105" s="1" customFormat="1" ht="17.25" customHeight="1" thickBot="1">
      <c r="A169" s="137" t="s">
        <v>35</v>
      </c>
      <c r="B169" s="137"/>
      <c r="C169" s="137"/>
      <c r="D169" s="137"/>
      <c r="E169" s="137"/>
      <c r="F169" s="137"/>
      <c r="G169" s="137"/>
      <c r="H169" s="156" t="s">
        <v>193</v>
      </c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8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01">
        <v>115000</v>
      </c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  <c r="CW169" s="101"/>
      <c r="CX169" s="101"/>
      <c r="CY169" s="101"/>
      <c r="CZ169" s="101"/>
      <c r="DA169" s="101"/>
    </row>
    <row r="170" spans="1:105" s="1" customFormat="1" ht="13.5" thickBot="1">
      <c r="A170" s="226"/>
      <c r="B170" s="227"/>
      <c r="C170" s="227"/>
      <c r="D170" s="227"/>
      <c r="E170" s="227"/>
      <c r="F170" s="227"/>
      <c r="G170" s="227"/>
      <c r="H170" s="197" t="s">
        <v>138</v>
      </c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9"/>
      <c r="BT170" s="230"/>
      <c r="BU170" s="230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0"/>
      <c r="CG170" s="230"/>
      <c r="CH170" s="230"/>
      <c r="CI170" s="230"/>
      <c r="CJ170" s="190">
        <f>CJ166+CJ169+CJ167+CJ168</f>
        <v>120500</v>
      </c>
      <c r="CK170" s="190"/>
      <c r="CL170" s="190"/>
      <c r="CM170" s="190"/>
      <c r="CN170" s="190"/>
      <c r="CO170" s="190"/>
      <c r="CP170" s="190"/>
      <c r="CQ170" s="190"/>
      <c r="CR170" s="190"/>
      <c r="CS170" s="190"/>
      <c r="CT170" s="190"/>
      <c r="CU170" s="190"/>
      <c r="CV170" s="190"/>
      <c r="CW170" s="190"/>
      <c r="CX170" s="190"/>
      <c r="CY170" s="190"/>
      <c r="CZ170" s="190"/>
      <c r="DA170" s="191"/>
    </row>
    <row r="171" spans="1:105" s="1" customFormat="1" ht="16.5" customHeight="1" thickBot="1">
      <c r="A171" s="137" t="s">
        <v>31</v>
      </c>
      <c r="B171" s="137"/>
      <c r="C171" s="137"/>
      <c r="D171" s="137"/>
      <c r="E171" s="137"/>
      <c r="F171" s="137"/>
      <c r="G171" s="137"/>
      <c r="H171" s="254" t="s">
        <v>223</v>
      </c>
      <c r="I171" s="376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/>
      <c r="AG171" s="376"/>
      <c r="AH171" s="376"/>
      <c r="AI171" s="376"/>
      <c r="AJ171" s="376"/>
      <c r="AK171" s="376"/>
      <c r="AL171" s="376"/>
      <c r="AM171" s="376"/>
      <c r="AN171" s="376"/>
      <c r="AO171" s="376"/>
      <c r="AP171" s="376"/>
      <c r="AQ171" s="376"/>
      <c r="AR171" s="376"/>
      <c r="AS171" s="376"/>
      <c r="AT171" s="376"/>
      <c r="AU171" s="376"/>
      <c r="AV171" s="376"/>
      <c r="AW171" s="376"/>
      <c r="AX171" s="376"/>
      <c r="AY171" s="376"/>
      <c r="AZ171" s="376"/>
      <c r="BA171" s="376"/>
      <c r="BB171" s="376"/>
      <c r="BC171" s="376"/>
      <c r="BD171" s="377"/>
      <c r="BE171" s="377"/>
      <c r="BF171" s="377"/>
      <c r="BG171" s="377"/>
      <c r="BH171" s="377"/>
      <c r="BI171" s="377"/>
      <c r="BJ171" s="377"/>
      <c r="BK171" s="377"/>
      <c r="BL171" s="377"/>
      <c r="BM171" s="377"/>
      <c r="BN171" s="377"/>
      <c r="BO171" s="377"/>
      <c r="BP171" s="377"/>
      <c r="BQ171" s="377"/>
      <c r="BR171" s="377"/>
      <c r="BS171" s="378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01">
        <v>800</v>
      </c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  <c r="CW171" s="101"/>
      <c r="CX171" s="101"/>
      <c r="CY171" s="101"/>
      <c r="CZ171" s="101"/>
      <c r="DA171" s="101"/>
    </row>
    <row r="172" spans="1:105" s="1" customFormat="1" ht="13.5" thickBot="1">
      <c r="A172" s="226"/>
      <c r="B172" s="227"/>
      <c r="C172" s="227"/>
      <c r="D172" s="227"/>
      <c r="E172" s="227"/>
      <c r="F172" s="227"/>
      <c r="G172" s="227"/>
      <c r="H172" s="221" t="s">
        <v>203</v>
      </c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  <c r="BJ172" s="222"/>
      <c r="BK172" s="222"/>
      <c r="BL172" s="222"/>
      <c r="BM172" s="222"/>
      <c r="BN172" s="222"/>
      <c r="BO172" s="222"/>
      <c r="BP172" s="222"/>
      <c r="BQ172" s="222"/>
      <c r="BR172" s="222"/>
      <c r="BS172" s="223"/>
      <c r="BT172" s="230"/>
      <c r="BU172" s="230"/>
      <c r="BV172" s="230"/>
      <c r="BW172" s="230"/>
      <c r="BX172" s="230"/>
      <c r="BY172" s="230"/>
      <c r="BZ172" s="230"/>
      <c r="CA172" s="230"/>
      <c r="CB172" s="230"/>
      <c r="CC172" s="230"/>
      <c r="CD172" s="230"/>
      <c r="CE172" s="230"/>
      <c r="CF172" s="230"/>
      <c r="CG172" s="230"/>
      <c r="CH172" s="230"/>
      <c r="CI172" s="230"/>
      <c r="CJ172" s="190">
        <f>CJ171</f>
        <v>800</v>
      </c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1"/>
    </row>
    <row r="173" spans="1:105" s="1" customFormat="1" ht="17.25" customHeight="1" hidden="1">
      <c r="A173" s="300" t="s">
        <v>31</v>
      </c>
      <c r="B173" s="300"/>
      <c r="C173" s="300"/>
      <c r="D173" s="300"/>
      <c r="E173" s="300"/>
      <c r="F173" s="300"/>
      <c r="G173" s="300"/>
      <c r="H173" s="402" t="s">
        <v>248</v>
      </c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  <c r="AI173" s="402"/>
      <c r="AJ173" s="402"/>
      <c r="AK173" s="402"/>
      <c r="AL173" s="402"/>
      <c r="AM173" s="402"/>
      <c r="AN173" s="402"/>
      <c r="AO173" s="402"/>
      <c r="AP173" s="402"/>
      <c r="AQ173" s="402"/>
      <c r="AR173" s="402"/>
      <c r="AS173" s="402"/>
      <c r="AT173" s="402"/>
      <c r="AU173" s="402"/>
      <c r="AV173" s="402"/>
      <c r="AW173" s="402"/>
      <c r="AX173" s="402"/>
      <c r="AY173" s="402"/>
      <c r="AZ173" s="402"/>
      <c r="BA173" s="402"/>
      <c r="BB173" s="402"/>
      <c r="BC173" s="402"/>
      <c r="BD173" s="403"/>
      <c r="BE173" s="403"/>
      <c r="BF173" s="403"/>
      <c r="BG173" s="403"/>
      <c r="BH173" s="403"/>
      <c r="BI173" s="403"/>
      <c r="BJ173" s="403"/>
      <c r="BK173" s="403"/>
      <c r="BL173" s="403"/>
      <c r="BM173" s="403"/>
      <c r="BN173" s="403"/>
      <c r="BO173" s="403"/>
      <c r="BP173" s="403"/>
      <c r="BQ173" s="403"/>
      <c r="BR173" s="403"/>
      <c r="BS173" s="403"/>
      <c r="BT173" s="404"/>
      <c r="BU173" s="404"/>
      <c r="BV173" s="404"/>
      <c r="BW173" s="404"/>
      <c r="BX173" s="404"/>
      <c r="BY173" s="404"/>
      <c r="BZ173" s="404"/>
      <c r="CA173" s="404"/>
      <c r="CB173" s="404"/>
      <c r="CC173" s="404"/>
      <c r="CD173" s="404"/>
      <c r="CE173" s="404"/>
      <c r="CF173" s="404"/>
      <c r="CG173" s="404"/>
      <c r="CH173" s="404"/>
      <c r="CI173" s="404"/>
      <c r="CJ173" s="405"/>
      <c r="CK173" s="405"/>
      <c r="CL173" s="405"/>
      <c r="CM173" s="405"/>
      <c r="CN173" s="405"/>
      <c r="CO173" s="405"/>
      <c r="CP173" s="405"/>
      <c r="CQ173" s="405"/>
      <c r="CR173" s="405"/>
      <c r="CS173" s="405"/>
      <c r="CT173" s="405"/>
      <c r="CU173" s="405"/>
      <c r="CV173" s="405"/>
      <c r="CW173" s="405"/>
      <c r="CX173" s="405"/>
      <c r="CY173" s="405"/>
      <c r="CZ173" s="405"/>
      <c r="DA173" s="405"/>
    </row>
    <row r="174" spans="1:105" ht="24" customHeight="1" hidden="1" thickBot="1">
      <c r="A174" s="137" t="s">
        <v>35</v>
      </c>
      <c r="B174" s="137"/>
      <c r="C174" s="137"/>
      <c r="D174" s="137"/>
      <c r="E174" s="137"/>
      <c r="F174" s="137"/>
      <c r="G174" s="137"/>
      <c r="H174" s="411" t="s">
        <v>296</v>
      </c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  <c r="AQ174" s="282"/>
      <c r="AR174" s="282"/>
      <c r="AS174" s="282"/>
      <c r="AT174" s="282"/>
      <c r="AU174" s="282"/>
      <c r="AV174" s="282"/>
      <c r="AW174" s="282"/>
      <c r="AX174" s="282"/>
      <c r="AY174" s="282"/>
      <c r="AZ174" s="282"/>
      <c r="BA174" s="282"/>
      <c r="BB174" s="282"/>
      <c r="BC174" s="282"/>
      <c r="BD174" s="412"/>
      <c r="BE174" s="412"/>
      <c r="BF174" s="412"/>
      <c r="BG174" s="412"/>
      <c r="BH174" s="412"/>
      <c r="BI174" s="412"/>
      <c r="BJ174" s="412"/>
      <c r="BK174" s="412"/>
      <c r="BL174" s="412"/>
      <c r="BM174" s="412"/>
      <c r="BN174" s="412"/>
      <c r="BO174" s="412"/>
      <c r="BP174" s="412"/>
      <c r="BQ174" s="412"/>
      <c r="BR174" s="412"/>
      <c r="BS174" s="413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414"/>
      <c r="CK174" s="414"/>
      <c r="CL174" s="414"/>
      <c r="CM174" s="414"/>
      <c r="CN174" s="414"/>
      <c r="CO174" s="414"/>
      <c r="CP174" s="414"/>
      <c r="CQ174" s="414"/>
      <c r="CR174" s="414"/>
      <c r="CS174" s="414"/>
      <c r="CT174" s="414"/>
      <c r="CU174" s="414"/>
      <c r="CV174" s="414"/>
      <c r="CW174" s="414"/>
      <c r="CX174" s="414"/>
      <c r="CY174" s="414"/>
      <c r="CZ174" s="414"/>
      <c r="DA174" s="414"/>
    </row>
    <row r="175" spans="1:105" ht="12.75" customHeight="1" hidden="1" thickBot="1">
      <c r="A175" s="226"/>
      <c r="B175" s="227"/>
      <c r="C175" s="227"/>
      <c r="D175" s="227"/>
      <c r="E175" s="227"/>
      <c r="F175" s="227"/>
      <c r="G175" s="227"/>
      <c r="H175" s="221" t="s">
        <v>247</v>
      </c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  <c r="BJ175" s="222"/>
      <c r="BK175" s="222"/>
      <c r="BL175" s="222"/>
      <c r="BM175" s="222"/>
      <c r="BN175" s="222"/>
      <c r="BO175" s="222"/>
      <c r="BP175" s="222"/>
      <c r="BQ175" s="222"/>
      <c r="BR175" s="222"/>
      <c r="BS175" s="223"/>
      <c r="BT175" s="230"/>
      <c r="BU175" s="230"/>
      <c r="BV175" s="230"/>
      <c r="BW175" s="230"/>
      <c r="BX175" s="230"/>
      <c r="BY175" s="230"/>
      <c r="BZ175" s="230"/>
      <c r="CA175" s="230"/>
      <c r="CB175" s="230"/>
      <c r="CC175" s="230"/>
      <c r="CD175" s="230"/>
      <c r="CE175" s="230"/>
      <c r="CF175" s="230"/>
      <c r="CG175" s="230"/>
      <c r="CH175" s="230"/>
      <c r="CI175" s="230"/>
      <c r="CJ175" s="190">
        <f>CJ174+CJ173</f>
        <v>0</v>
      </c>
      <c r="CK175" s="190"/>
      <c r="CL175" s="190"/>
      <c r="CM175" s="190"/>
      <c r="CN175" s="190"/>
      <c r="CO175" s="190"/>
      <c r="CP175" s="190"/>
      <c r="CQ175" s="190"/>
      <c r="CR175" s="190"/>
      <c r="CS175" s="190"/>
      <c r="CT175" s="190"/>
      <c r="CU175" s="190"/>
      <c r="CV175" s="190"/>
      <c r="CW175" s="190"/>
      <c r="CX175" s="190"/>
      <c r="CY175" s="190"/>
      <c r="CZ175" s="190"/>
      <c r="DA175" s="191"/>
    </row>
    <row r="176" spans="1:105" ht="12.75" customHeight="1" thickBot="1">
      <c r="A176" s="238"/>
      <c r="B176" s="239"/>
      <c r="C176" s="239"/>
      <c r="D176" s="239"/>
      <c r="E176" s="239"/>
      <c r="F176" s="239"/>
      <c r="G176" s="239"/>
      <c r="H176" s="197" t="s">
        <v>140</v>
      </c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9"/>
      <c r="BT176" s="152" t="s">
        <v>12</v>
      </c>
      <c r="BU176" s="152"/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2"/>
      <c r="CI176" s="152"/>
      <c r="CJ176" s="399">
        <f>CJ170+CJ175+CJ172</f>
        <v>121300</v>
      </c>
      <c r="CK176" s="399"/>
      <c r="CL176" s="399"/>
      <c r="CM176" s="399"/>
      <c r="CN176" s="399"/>
      <c r="CO176" s="399"/>
      <c r="CP176" s="399"/>
      <c r="CQ176" s="399"/>
      <c r="CR176" s="399"/>
      <c r="CS176" s="399"/>
      <c r="CT176" s="399"/>
      <c r="CU176" s="399"/>
      <c r="CV176" s="399"/>
      <c r="CW176" s="399"/>
      <c r="CX176" s="399"/>
      <c r="CY176" s="399"/>
      <c r="CZ176" s="399"/>
      <c r="DA176" s="400"/>
    </row>
    <row r="177" ht="6.75" customHeight="1" hidden="1"/>
    <row r="178" spans="1:105" s="6" customFormat="1" ht="62.25" customHeight="1">
      <c r="A178" s="200" t="s">
        <v>225</v>
      </c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</row>
    <row r="179" ht="10.5" customHeight="1" hidden="1"/>
    <row r="180" spans="1:105" s="3" customFormat="1" ht="30" customHeight="1">
      <c r="A180" s="184" t="s">
        <v>0</v>
      </c>
      <c r="B180" s="185"/>
      <c r="C180" s="185"/>
      <c r="D180" s="185"/>
      <c r="E180" s="185"/>
      <c r="F180" s="185"/>
      <c r="G180" s="186"/>
      <c r="H180" s="184" t="s">
        <v>19</v>
      </c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6"/>
      <c r="BD180" s="184" t="s">
        <v>76</v>
      </c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6"/>
      <c r="BT180" s="184" t="s">
        <v>88</v>
      </c>
      <c r="BU180" s="185"/>
      <c r="BV180" s="185"/>
      <c r="BW180" s="185"/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185"/>
      <c r="CI180" s="186"/>
      <c r="CJ180" s="184" t="s">
        <v>89</v>
      </c>
      <c r="CK180" s="185"/>
      <c r="CL180" s="185"/>
      <c r="CM180" s="185"/>
      <c r="CN180" s="185"/>
      <c r="CO180" s="185"/>
      <c r="CP180" s="185"/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6"/>
    </row>
    <row r="181" spans="1:105" s="4" customFormat="1" ht="12.75">
      <c r="A181" s="115"/>
      <c r="B181" s="115"/>
      <c r="C181" s="115"/>
      <c r="D181" s="115"/>
      <c r="E181" s="115"/>
      <c r="F181" s="115"/>
      <c r="G181" s="115"/>
      <c r="H181" s="115">
        <v>1</v>
      </c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>
        <v>2</v>
      </c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>
        <v>3</v>
      </c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>
        <v>4</v>
      </c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</row>
    <row r="182" spans="1:105" s="4" customFormat="1" ht="12.75">
      <c r="A182" s="137" t="s">
        <v>31</v>
      </c>
      <c r="B182" s="137"/>
      <c r="C182" s="137"/>
      <c r="D182" s="137"/>
      <c r="E182" s="137"/>
      <c r="F182" s="137"/>
      <c r="G182" s="137"/>
      <c r="H182" s="163" t="s">
        <v>166</v>
      </c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4">
        <v>18</v>
      </c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>
        <v>4000</v>
      </c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01">
        <v>72000</v>
      </c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</row>
    <row r="183" spans="1:105" s="4" customFormat="1" ht="12.75" customHeight="1" hidden="1">
      <c r="A183" s="137" t="s">
        <v>35</v>
      </c>
      <c r="B183" s="137"/>
      <c r="C183" s="137"/>
      <c r="D183" s="137"/>
      <c r="E183" s="137"/>
      <c r="F183" s="137"/>
      <c r="G183" s="137"/>
      <c r="H183" s="163" t="s">
        <v>306</v>
      </c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</row>
    <row r="184" spans="1:105" s="4" customFormat="1" ht="12.75" customHeight="1" hidden="1">
      <c r="A184" s="137" t="s">
        <v>41</v>
      </c>
      <c r="B184" s="137"/>
      <c r="C184" s="137"/>
      <c r="D184" s="137"/>
      <c r="E184" s="137"/>
      <c r="F184" s="137"/>
      <c r="G184" s="137"/>
      <c r="H184" s="163" t="s">
        <v>258</v>
      </c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</row>
    <row r="185" spans="1:105" s="4" customFormat="1" ht="13.5" thickBot="1">
      <c r="A185" s="137" t="s">
        <v>35</v>
      </c>
      <c r="B185" s="137"/>
      <c r="C185" s="137"/>
      <c r="D185" s="137"/>
      <c r="E185" s="137"/>
      <c r="F185" s="137"/>
      <c r="G185" s="137"/>
      <c r="H185" s="163" t="s">
        <v>204</v>
      </c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4">
        <v>2</v>
      </c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>
        <v>54000</v>
      </c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01">
        <v>108000</v>
      </c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</row>
    <row r="186" spans="1:105" s="4" customFormat="1" ht="13.5" hidden="1" thickBot="1">
      <c r="A186" s="137" t="s">
        <v>41</v>
      </c>
      <c r="B186" s="137"/>
      <c r="C186" s="137"/>
      <c r="D186" s="137"/>
      <c r="E186" s="137"/>
      <c r="F186" s="137"/>
      <c r="G186" s="137"/>
      <c r="H186" s="163" t="s">
        <v>305</v>
      </c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4">
        <v>1</v>
      </c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>
        <v>4390</v>
      </c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</row>
    <row r="187" spans="1:105" s="4" customFormat="1" ht="13.5" thickBot="1">
      <c r="A187" s="226"/>
      <c r="B187" s="227"/>
      <c r="C187" s="227"/>
      <c r="D187" s="227"/>
      <c r="E187" s="227"/>
      <c r="F187" s="227"/>
      <c r="G187" s="227"/>
      <c r="H187" s="406" t="s">
        <v>153</v>
      </c>
      <c r="I187" s="407"/>
      <c r="J187" s="407"/>
      <c r="K187" s="407"/>
      <c r="L187" s="407"/>
      <c r="M187" s="407"/>
      <c r="N187" s="407"/>
      <c r="O187" s="407"/>
      <c r="P187" s="407"/>
      <c r="Q187" s="407"/>
      <c r="R187" s="407"/>
      <c r="S187" s="407"/>
      <c r="T187" s="407"/>
      <c r="U187" s="407"/>
      <c r="V187" s="407"/>
      <c r="W187" s="407"/>
      <c r="X187" s="407"/>
      <c r="Y187" s="407"/>
      <c r="Z187" s="407"/>
      <c r="AA187" s="407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7"/>
      <c r="AO187" s="407"/>
      <c r="AP187" s="407"/>
      <c r="AQ187" s="407"/>
      <c r="AR187" s="407"/>
      <c r="AS187" s="407"/>
      <c r="AT187" s="407"/>
      <c r="AU187" s="407"/>
      <c r="AV187" s="407"/>
      <c r="AW187" s="407"/>
      <c r="AX187" s="407"/>
      <c r="AY187" s="407"/>
      <c r="AZ187" s="407"/>
      <c r="BA187" s="407"/>
      <c r="BB187" s="407"/>
      <c r="BC187" s="408"/>
      <c r="BD187" s="230"/>
      <c r="BE187" s="230"/>
      <c r="BF187" s="230"/>
      <c r="BG187" s="230"/>
      <c r="BH187" s="230"/>
      <c r="BI187" s="230"/>
      <c r="BJ187" s="230"/>
      <c r="BK187" s="230"/>
      <c r="BL187" s="230"/>
      <c r="BM187" s="230"/>
      <c r="BN187" s="230"/>
      <c r="BO187" s="230"/>
      <c r="BP187" s="230"/>
      <c r="BQ187" s="230"/>
      <c r="BR187" s="230"/>
      <c r="BS187" s="230"/>
      <c r="BT187" s="230"/>
      <c r="BU187" s="230"/>
      <c r="BV187" s="230"/>
      <c r="BW187" s="230"/>
      <c r="BX187" s="230"/>
      <c r="BY187" s="230"/>
      <c r="BZ187" s="230"/>
      <c r="CA187" s="230"/>
      <c r="CB187" s="230"/>
      <c r="CC187" s="230"/>
      <c r="CD187" s="230"/>
      <c r="CE187" s="230"/>
      <c r="CF187" s="230"/>
      <c r="CG187" s="230"/>
      <c r="CH187" s="230"/>
      <c r="CI187" s="230"/>
      <c r="CJ187" s="190">
        <f>CJ182+CJ185+CJ183+CJ184+CJ186</f>
        <v>180000</v>
      </c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1"/>
    </row>
    <row r="188" spans="1:210" s="4" customFormat="1" ht="12.75">
      <c r="A188" s="137" t="s">
        <v>31</v>
      </c>
      <c r="B188" s="137"/>
      <c r="C188" s="137"/>
      <c r="D188" s="137"/>
      <c r="E188" s="137"/>
      <c r="F188" s="137"/>
      <c r="G188" s="137"/>
      <c r="H188" s="163" t="s">
        <v>152</v>
      </c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4">
        <v>110</v>
      </c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4"/>
      <c r="BS188" s="164"/>
      <c r="BT188" s="164">
        <v>265</v>
      </c>
      <c r="BU188" s="164"/>
      <c r="BV188" s="164"/>
      <c r="BW188" s="164"/>
      <c r="BX188" s="164"/>
      <c r="BY188" s="164"/>
      <c r="BZ188" s="164"/>
      <c r="CA188" s="164"/>
      <c r="CB188" s="164"/>
      <c r="CC188" s="164"/>
      <c r="CD188" s="164"/>
      <c r="CE188" s="164"/>
      <c r="CF188" s="164"/>
      <c r="CG188" s="164"/>
      <c r="CH188" s="164"/>
      <c r="CI188" s="164"/>
      <c r="CJ188" s="101">
        <f>BD188*BT188</f>
        <v>29150</v>
      </c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1"/>
      <c r="CX188" s="101"/>
      <c r="CY188" s="101"/>
      <c r="CZ188" s="101"/>
      <c r="DA188" s="101"/>
      <c r="DB188" s="28"/>
      <c r="DC188" s="28"/>
      <c r="DD188" s="28"/>
      <c r="DE188" s="28"/>
      <c r="DF188" s="28"/>
      <c r="DG188" s="28"/>
      <c r="DH188" s="28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</row>
    <row r="189" spans="1:210" s="4" customFormat="1" ht="25.5" customHeight="1" hidden="1">
      <c r="A189" s="433" t="s">
        <v>35</v>
      </c>
      <c r="B189" s="433"/>
      <c r="C189" s="433"/>
      <c r="D189" s="433"/>
      <c r="E189" s="433"/>
      <c r="F189" s="433"/>
      <c r="G189" s="433"/>
      <c r="H189" s="440" t="s">
        <v>292</v>
      </c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440"/>
      <c r="AD189" s="440"/>
      <c r="AE189" s="440"/>
      <c r="AF189" s="440"/>
      <c r="AG189" s="440"/>
      <c r="AH189" s="440"/>
      <c r="AI189" s="440"/>
      <c r="AJ189" s="440"/>
      <c r="AK189" s="440"/>
      <c r="AL189" s="440"/>
      <c r="AM189" s="440"/>
      <c r="AN189" s="440"/>
      <c r="AO189" s="440"/>
      <c r="AP189" s="440"/>
      <c r="AQ189" s="440"/>
      <c r="AR189" s="440"/>
      <c r="AS189" s="440"/>
      <c r="AT189" s="440"/>
      <c r="AU189" s="440"/>
      <c r="AV189" s="440"/>
      <c r="AW189" s="440"/>
      <c r="AX189" s="440"/>
      <c r="AY189" s="440"/>
      <c r="AZ189" s="440"/>
      <c r="BA189" s="440"/>
      <c r="BB189" s="440"/>
      <c r="BC189" s="440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01">
        <f aca="true" t="shared" si="0" ref="CJ189:CJ211">BD189*BT189</f>
        <v>0</v>
      </c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1"/>
      <c r="CX189" s="101"/>
      <c r="CY189" s="101"/>
      <c r="CZ189" s="101"/>
      <c r="DA189" s="101"/>
      <c r="DB189" s="28"/>
      <c r="DC189" s="28"/>
      <c r="DD189" s="28"/>
      <c r="DE189" s="28"/>
      <c r="DF189" s="28"/>
      <c r="DG189" s="28"/>
      <c r="DH189" s="28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</row>
    <row r="190" spans="1:210" s="4" customFormat="1" ht="12.75">
      <c r="A190" s="137" t="s">
        <v>35</v>
      </c>
      <c r="B190" s="137"/>
      <c r="C190" s="137"/>
      <c r="D190" s="137"/>
      <c r="E190" s="137"/>
      <c r="F190" s="137"/>
      <c r="G190" s="137"/>
      <c r="H190" s="163" t="s">
        <v>168</v>
      </c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4">
        <v>20</v>
      </c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>
        <v>500</v>
      </c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01">
        <f t="shared" si="0"/>
        <v>10000</v>
      </c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28"/>
      <c r="DC190" s="28"/>
      <c r="DD190" s="28"/>
      <c r="DE190" s="28"/>
      <c r="DF190" s="28"/>
      <c r="DG190" s="28"/>
      <c r="DH190" s="28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</row>
    <row r="191" spans="1:210" s="4" customFormat="1" ht="12.75">
      <c r="A191" s="137" t="s">
        <v>41</v>
      </c>
      <c r="B191" s="137"/>
      <c r="C191" s="137"/>
      <c r="D191" s="137"/>
      <c r="E191" s="137"/>
      <c r="F191" s="137"/>
      <c r="G191" s="137"/>
      <c r="H191" s="163" t="s">
        <v>167</v>
      </c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4">
        <v>10</v>
      </c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>
        <v>200</v>
      </c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01">
        <f t="shared" si="0"/>
        <v>2000</v>
      </c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28"/>
      <c r="DC191" s="28"/>
      <c r="DD191" s="28"/>
      <c r="DE191" s="28"/>
      <c r="DF191" s="28"/>
      <c r="DG191" s="28"/>
      <c r="DH191" s="28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</row>
    <row r="192" spans="1:210" s="4" customFormat="1" ht="12.75">
      <c r="A192" s="137" t="s">
        <v>94</v>
      </c>
      <c r="B192" s="137"/>
      <c r="C192" s="137"/>
      <c r="D192" s="137"/>
      <c r="E192" s="137"/>
      <c r="F192" s="137"/>
      <c r="G192" s="137"/>
      <c r="H192" s="163" t="s">
        <v>169</v>
      </c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4">
        <v>100</v>
      </c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>
        <v>70</v>
      </c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01">
        <f t="shared" si="0"/>
        <v>7000</v>
      </c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  <c r="CW192" s="101"/>
      <c r="CX192" s="101"/>
      <c r="CY192" s="101"/>
      <c r="CZ192" s="101"/>
      <c r="DA192" s="101"/>
      <c r="DB192" s="28"/>
      <c r="DC192" s="28"/>
      <c r="DD192" s="28"/>
      <c r="DE192" s="28"/>
      <c r="DF192" s="28"/>
      <c r="DG192" s="28"/>
      <c r="DH192" s="28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</row>
    <row r="193" spans="1:210" s="4" customFormat="1" ht="12.75">
      <c r="A193" s="137" t="s">
        <v>104</v>
      </c>
      <c r="B193" s="137"/>
      <c r="C193" s="137"/>
      <c r="D193" s="137"/>
      <c r="E193" s="137"/>
      <c r="F193" s="137"/>
      <c r="G193" s="137"/>
      <c r="H193" s="163" t="s">
        <v>170</v>
      </c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4">
        <v>85</v>
      </c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>
        <v>40</v>
      </c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01">
        <f t="shared" si="0"/>
        <v>3400</v>
      </c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  <c r="CW193" s="101"/>
      <c r="CX193" s="101"/>
      <c r="CY193" s="101"/>
      <c r="CZ193" s="101"/>
      <c r="DA193" s="101"/>
      <c r="DB193" s="28"/>
      <c r="DC193" s="28"/>
      <c r="DD193" s="28"/>
      <c r="DE193" s="28"/>
      <c r="DF193" s="28"/>
      <c r="DG193" s="28"/>
      <c r="DH193" s="28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</row>
    <row r="194" spans="1:210" s="4" customFormat="1" ht="12.75">
      <c r="A194" s="137" t="s">
        <v>105</v>
      </c>
      <c r="B194" s="137"/>
      <c r="C194" s="137"/>
      <c r="D194" s="137"/>
      <c r="E194" s="137"/>
      <c r="F194" s="137"/>
      <c r="G194" s="137"/>
      <c r="H194" s="163" t="s">
        <v>171</v>
      </c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4">
        <v>80</v>
      </c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>
        <v>65</v>
      </c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01">
        <f t="shared" si="0"/>
        <v>5200</v>
      </c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28"/>
      <c r="DC194" s="28"/>
      <c r="DD194" s="28"/>
      <c r="DE194" s="28"/>
      <c r="DF194" s="28"/>
      <c r="DG194" s="28"/>
      <c r="DH194" s="28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</row>
    <row r="195" spans="1:210" s="4" customFormat="1" ht="12.75">
      <c r="A195" s="137" t="s">
        <v>106</v>
      </c>
      <c r="B195" s="137"/>
      <c r="C195" s="137"/>
      <c r="D195" s="137"/>
      <c r="E195" s="137"/>
      <c r="F195" s="137"/>
      <c r="G195" s="137"/>
      <c r="H195" s="163" t="s">
        <v>172</v>
      </c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4">
        <v>100</v>
      </c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>
        <v>45</v>
      </c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01">
        <f t="shared" si="0"/>
        <v>4500</v>
      </c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  <c r="CW195" s="101"/>
      <c r="CX195" s="101"/>
      <c r="CY195" s="101"/>
      <c r="CZ195" s="101"/>
      <c r="DA195" s="101"/>
      <c r="DB195" s="28"/>
      <c r="DC195" s="28"/>
      <c r="DD195" s="28"/>
      <c r="DE195" s="28"/>
      <c r="DF195" s="28"/>
      <c r="DG195" s="28"/>
      <c r="DH195" s="28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</row>
    <row r="196" spans="1:210" s="4" customFormat="1" ht="12.75">
      <c r="A196" s="137" t="s">
        <v>107</v>
      </c>
      <c r="B196" s="137"/>
      <c r="C196" s="137"/>
      <c r="D196" s="137"/>
      <c r="E196" s="137"/>
      <c r="F196" s="137"/>
      <c r="G196" s="137"/>
      <c r="H196" s="163" t="s">
        <v>173</v>
      </c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4">
        <v>100</v>
      </c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>
        <v>47</v>
      </c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01">
        <f t="shared" si="0"/>
        <v>4700</v>
      </c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28"/>
      <c r="DC196" s="28"/>
      <c r="DD196" s="28"/>
      <c r="DE196" s="28"/>
      <c r="DF196" s="28"/>
      <c r="DG196" s="28"/>
      <c r="DH196" s="28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</row>
    <row r="197" spans="1:211" s="4" customFormat="1" ht="12.75">
      <c r="A197" s="137" t="s">
        <v>108</v>
      </c>
      <c r="B197" s="137"/>
      <c r="C197" s="137"/>
      <c r="D197" s="137"/>
      <c r="E197" s="137"/>
      <c r="F197" s="137"/>
      <c r="G197" s="137"/>
      <c r="H197" s="163" t="s">
        <v>174</v>
      </c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4">
        <v>2</v>
      </c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>
        <v>913</v>
      </c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01">
        <f t="shared" si="0"/>
        <v>1826</v>
      </c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  <c r="CW197" s="101"/>
      <c r="CX197" s="101"/>
      <c r="CY197" s="101"/>
      <c r="CZ197" s="101"/>
      <c r="DA197" s="101"/>
      <c r="DB197" s="28"/>
      <c r="DC197" s="28"/>
      <c r="DD197" s="28"/>
      <c r="DE197" s="28"/>
      <c r="DF197" s="28"/>
      <c r="DG197" s="28"/>
      <c r="DH197" s="28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27"/>
    </row>
    <row r="198" spans="1:211" s="4" customFormat="1" ht="12.75">
      <c r="A198" s="137" t="s">
        <v>109</v>
      </c>
      <c r="B198" s="137"/>
      <c r="C198" s="137"/>
      <c r="D198" s="137"/>
      <c r="E198" s="137"/>
      <c r="F198" s="137"/>
      <c r="G198" s="137"/>
      <c r="H198" s="163" t="s">
        <v>175</v>
      </c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4">
        <v>70</v>
      </c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>
        <v>50</v>
      </c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01">
        <f t="shared" si="0"/>
        <v>3500</v>
      </c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  <c r="CW198" s="101"/>
      <c r="CX198" s="101"/>
      <c r="CY198" s="101"/>
      <c r="CZ198" s="101"/>
      <c r="DA198" s="101"/>
      <c r="DB198" s="28"/>
      <c r="DC198" s="28"/>
      <c r="DD198" s="28"/>
      <c r="DE198" s="28"/>
      <c r="DF198" s="28"/>
      <c r="DG198" s="28"/>
      <c r="DH198" s="28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27"/>
    </row>
    <row r="199" spans="1:211" s="4" customFormat="1" ht="12.75">
      <c r="A199" s="137" t="s">
        <v>154</v>
      </c>
      <c r="B199" s="137"/>
      <c r="C199" s="137"/>
      <c r="D199" s="137"/>
      <c r="E199" s="137"/>
      <c r="F199" s="137"/>
      <c r="G199" s="137"/>
      <c r="H199" s="163" t="s">
        <v>176</v>
      </c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4">
        <v>10</v>
      </c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>
        <v>1980</v>
      </c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01">
        <f t="shared" si="0"/>
        <v>19800</v>
      </c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28"/>
      <c r="DC199" s="28"/>
      <c r="DD199" s="28"/>
      <c r="DE199" s="28"/>
      <c r="DF199" s="28"/>
      <c r="DG199" s="28"/>
      <c r="DH199" s="28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27"/>
    </row>
    <row r="200" spans="1:211" s="4" customFormat="1" ht="12.75">
      <c r="A200" s="137" t="s">
        <v>155</v>
      </c>
      <c r="B200" s="137"/>
      <c r="C200" s="137"/>
      <c r="D200" s="137"/>
      <c r="E200" s="137"/>
      <c r="F200" s="137"/>
      <c r="G200" s="137"/>
      <c r="H200" s="163" t="s">
        <v>177</v>
      </c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4">
        <v>2</v>
      </c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>
        <v>4450</v>
      </c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01">
        <f t="shared" si="0"/>
        <v>8900</v>
      </c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  <c r="CW200" s="101"/>
      <c r="CX200" s="101"/>
      <c r="CY200" s="101"/>
      <c r="CZ200" s="101"/>
      <c r="DA200" s="101"/>
      <c r="DB200" s="28"/>
      <c r="DC200" s="28"/>
      <c r="DD200" s="28"/>
      <c r="DE200" s="28"/>
      <c r="DF200" s="28"/>
      <c r="DG200" s="28"/>
      <c r="DH200" s="28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27"/>
    </row>
    <row r="201" spans="1:211" s="4" customFormat="1" ht="12.75">
      <c r="A201" s="137" t="s">
        <v>156</v>
      </c>
      <c r="B201" s="137"/>
      <c r="C201" s="137"/>
      <c r="D201" s="137"/>
      <c r="E201" s="137"/>
      <c r="F201" s="137"/>
      <c r="G201" s="137"/>
      <c r="H201" s="163" t="s">
        <v>178</v>
      </c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4">
        <v>20</v>
      </c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>
        <v>150</v>
      </c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01">
        <f t="shared" si="0"/>
        <v>3000</v>
      </c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  <c r="CW201" s="101"/>
      <c r="CX201" s="101"/>
      <c r="CY201" s="101"/>
      <c r="CZ201" s="101"/>
      <c r="DA201" s="101"/>
      <c r="DB201" s="28"/>
      <c r="DC201" s="28"/>
      <c r="DD201" s="28"/>
      <c r="DE201" s="28"/>
      <c r="DF201" s="28"/>
      <c r="DG201" s="28"/>
      <c r="DH201" s="28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27"/>
    </row>
    <row r="202" spans="1:211" s="4" customFormat="1" ht="12.75">
      <c r="A202" s="137" t="s">
        <v>157</v>
      </c>
      <c r="B202" s="137"/>
      <c r="C202" s="137"/>
      <c r="D202" s="137"/>
      <c r="E202" s="137"/>
      <c r="F202" s="137"/>
      <c r="G202" s="137"/>
      <c r="H202" s="163" t="s">
        <v>179</v>
      </c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4">
        <v>400</v>
      </c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>
        <v>62</v>
      </c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01">
        <f t="shared" si="0"/>
        <v>24800</v>
      </c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28"/>
      <c r="DC202" s="28"/>
      <c r="DD202" s="28"/>
      <c r="DE202" s="28"/>
      <c r="DF202" s="28"/>
      <c r="DG202" s="28"/>
      <c r="DH202" s="28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27"/>
    </row>
    <row r="203" spans="1:211" s="4" customFormat="1" ht="12.75">
      <c r="A203" s="137" t="s">
        <v>158</v>
      </c>
      <c r="B203" s="137"/>
      <c r="C203" s="137"/>
      <c r="D203" s="137"/>
      <c r="E203" s="137"/>
      <c r="F203" s="137"/>
      <c r="G203" s="137"/>
      <c r="H203" s="163" t="s">
        <v>180</v>
      </c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4">
        <v>100</v>
      </c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>
        <v>15</v>
      </c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01">
        <f t="shared" si="0"/>
        <v>1500</v>
      </c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28"/>
      <c r="DC203" s="28"/>
      <c r="DD203" s="28"/>
      <c r="DE203" s="28"/>
      <c r="DF203" s="28"/>
      <c r="DG203" s="28"/>
      <c r="DH203" s="28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27"/>
    </row>
    <row r="204" spans="1:211" s="4" customFormat="1" ht="12.75">
      <c r="A204" s="137" t="s">
        <v>159</v>
      </c>
      <c r="B204" s="137"/>
      <c r="C204" s="137"/>
      <c r="D204" s="137"/>
      <c r="E204" s="137"/>
      <c r="F204" s="137"/>
      <c r="G204" s="137"/>
      <c r="H204" s="163" t="s">
        <v>280</v>
      </c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4">
        <v>25</v>
      </c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>
        <v>530</v>
      </c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01">
        <f t="shared" si="0"/>
        <v>13250</v>
      </c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28"/>
      <c r="DC204" s="28"/>
      <c r="DD204" s="28"/>
      <c r="DE204" s="28"/>
      <c r="DF204" s="28"/>
      <c r="DG204" s="28"/>
      <c r="DH204" s="28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27"/>
    </row>
    <row r="205" spans="1:211" s="4" customFormat="1" ht="12.75">
      <c r="A205" s="137" t="s">
        <v>160</v>
      </c>
      <c r="B205" s="137"/>
      <c r="C205" s="137"/>
      <c r="D205" s="137"/>
      <c r="E205" s="137"/>
      <c r="F205" s="137"/>
      <c r="G205" s="137"/>
      <c r="H205" s="163" t="s">
        <v>281</v>
      </c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4">
        <v>2</v>
      </c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>
        <v>576</v>
      </c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01">
        <f t="shared" si="0"/>
        <v>1152</v>
      </c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28"/>
      <c r="DC205" s="28"/>
      <c r="DD205" s="28"/>
      <c r="DE205" s="28"/>
      <c r="DF205" s="28"/>
      <c r="DG205" s="28"/>
      <c r="DH205" s="28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27"/>
    </row>
    <row r="206" spans="1:211" s="4" customFormat="1" ht="12.75">
      <c r="A206" s="137" t="s">
        <v>161</v>
      </c>
      <c r="B206" s="137"/>
      <c r="C206" s="137"/>
      <c r="D206" s="137"/>
      <c r="E206" s="137"/>
      <c r="F206" s="137"/>
      <c r="G206" s="137"/>
      <c r="H206" s="163" t="s">
        <v>181</v>
      </c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4">
        <v>10</v>
      </c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>
        <v>1130</v>
      </c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01">
        <f t="shared" si="0"/>
        <v>11300</v>
      </c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28"/>
      <c r="DC206" s="28"/>
      <c r="DD206" s="28"/>
      <c r="DE206" s="28"/>
      <c r="DF206" s="28"/>
      <c r="DG206" s="28"/>
      <c r="DH206" s="28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27"/>
    </row>
    <row r="207" spans="1:211" s="4" customFormat="1" ht="12.75">
      <c r="A207" s="137" t="s">
        <v>162</v>
      </c>
      <c r="B207" s="137"/>
      <c r="C207" s="137"/>
      <c r="D207" s="137"/>
      <c r="E207" s="137"/>
      <c r="F207" s="137"/>
      <c r="G207" s="137"/>
      <c r="H207" s="163" t="s">
        <v>182</v>
      </c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4">
        <v>3</v>
      </c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>
        <v>524</v>
      </c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01">
        <f t="shared" si="0"/>
        <v>1572</v>
      </c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28"/>
      <c r="DC207" s="28"/>
      <c r="DD207" s="28"/>
      <c r="DE207" s="28"/>
      <c r="DF207" s="28"/>
      <c r="DG207" s="28"/>
      <c r="DH207" s="28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27"/>
    </row>
    <row r="208" spans="1:211" s="4" customFormat="1" ht="12.75">
      <c r="A208" s="137" t="s">
        <v>197</v>
      </c>
      <c r="B208" s="137"/>
      <c r="C208" s="137"/>
      <c r="D208" s="137"/>
      <c r="E208" s="137"/>
      <c r="F208" s="137"/>
      <c r="G208" s="137"/>
      <c r="H208" s="163" t="s">
        <v>183</v>
      </c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4">
        <v>7</v>
      </c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>
        <v>150</v>
      </c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01">
        <f t="shared" si="0"/>
        <v>1050</v>
      </c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28"/>
      <c r="DC208" s="28"/>
      <c r="DD208" s="28"/>
      <c r="DE208" s="28"/>
      <c r="DF208" s="28"/>
      <c r="DG208" s="28"/>
      <c r="DH208" s="28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27"/>
    </row>
    <row r="209" spans="1:105" s="4" customFormat="1" ht="12.75">
      <c r="A209" s="137" t="s">
        <v>198</v>
      </c>
      <c r="B209" s="137"/>
      <c r="C209" s="137"/>
      <c r="D209" s="137"/>
      <c r="E209" s="137"/>
      <c r="F209" s="137"/>
      <c r="G209" s="137"/>
      <c r="H209" s="163" t="s">
        <v>279</v>
      </c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4">
        <v>15</v>
      </c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>
        <v>350</v>
      </c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01">
        <f t="shared" si="0"/>
        <v>5250</v>
      </c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  <c r="CW209" s="101"/>
      <c r="CX209" s="101"/>
      <c r="CY209" s="101"/>
      <c r="CZ209" s="101"/>
      <c r="DA209" s="101"/>
    </row>
    <row r="210" spans="1:105" s="4" customFormat="1" ht="12.75" customHeight="1">
      <c r="A210" s="137" t="s">
        <v>199</v>
      </c>
      <c r="B210" s="137"/>
      <c r="C210" s="137"/>
      <c r="D210" s="137"/>
      <c r="E210" s="137"/>
      <c r="F210" s="137"/>
      <c r="G210" s="137"/>
      <c r="H210" s="163" t="s">
        <v>184</v>
      </c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4">
        <v>15</v>
      </c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>
        <v>60</v>
      </c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01">
        <f t="shared" si="0"/>
        <v>900</v>
      </c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  <c r="CW210" s="101"/>
      <c r="CX210" s="101"/>
      <c r="CY210" s="101"/>
      <c r="CZ210" s="101"/>
      <c r="DA210" s="101"/>
    </row>
    <row r="211" spans="1:105" s="4" customFormat="1" ht="13.5" thickBot="1">
      <c r="A211" s="137" t="s">
        <v>200</v>
      </c>
      <c r="B211" s="137"/>
      <c r="C211" s="137"/>
      <c r="D211" s="137"/>
      <c r="E211" s="137"/>
      <c r="F211" s="137"/>
      <c r="G211" s="137"/>
      <c r="H211" s="163" t="s">
        <v>282</v>
      </c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4">
        <v>35</v>
      </c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>
        <v>650</v>
      </c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01">
        <f t="shared" si="0"/>
        <v>22750</v>
      </c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  <c r="CW211" s="101"/>
      <c r="CX211" s="101"/>
      <c r="CY211" s="101"/>
      <c r="CZ211" s="101"/>
      <c r="DA211" s="101"/>
    </row>
    <row r="212" spans="1:105" s="4" customFormat="1" ht="13.5" thickBot="1">
      <c r="A212" s="226"/>
      <c r="B212" s="227"/>
      <c r="C212" s="227"/>
      <c r="D212" s="227"/>
      <c r="E212" s="227"/>
      <c r="F212" s="227"/>
      <c r="G212" s="227"/>
      <c r="H212" s="218" t="s">
        <v>222</v>
      </c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20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 t="s">
        <v>12</v>
      </c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2"/>
      <c r="CI212" s="152"/>
      <c r="CJ212" s="190">
        <f>CJ209+CJ211+CJ208+CJ207+CJ206+CJ203+CJ202+CJ201+CJ200+CJ199+CJ198+CJ197+CJ196+CJ195+CJ194+CJ193+CJ192+CJ188+CJ190+CJ191+CJ210+CJ204+CJ205+CJ189</f>
        <v>186500</v>
      </c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1"/>
    </row>
    <row r="213" s="4" customFormat="1" ht="12.75" hidden="1"/>
    <row r="214" spans="1:105" s="4" customFormat="1" ht="12.75" hidden="1">
      <c r="A214" s="137" t="s">
        <v>31</v>
      </c>
      <c r="B214" s="137"/>
      <c r="C214" s="137"/>
      <c r="D214" s="137"/>
      <c r="E214" s="137"/>
      <c r="F214" s="137"/>
      <c r="G214" s="137"/>
      <c r="H214" s="163" t="s">
        <v>167</v>
      </c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4">
        <v>10</v>
      </c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>
        <v>200</v>
      </c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  <c r="CW214" s="101"/>
      <c r="CX214" s="101"/>
      <c r="CY214" s="101"/>
      <c r="CZ214" s="101"/>
      <c r="DA214" s="101"/>
    </row>
    <row r="215" spans="1:105" s="4" customFormat="1" ht="12.75" hidden="1">
      <c r="A215" s="137" t="s">
        <v>35</v>
      </c>
      <c r="B215" s="137"/>
      <c r="C215" s="137"/>
      <c r="D215" s="137"/>
      <c r="E215" s="137"/>
      <c r="F215" s="137"/>
      <c r="G215" s="137"/>
      <c r="H215" s="163" t="s">
        <v>169</v>
      </c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4">
        <v>100</v>
      </c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>
        <v>70</v>
      </c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  <c r="CW215" s="101"/>
      <c r="CX215" s="101"/>
      <c r="CY215" s="101"/>
      <c r="CZ215" s="101"/>
      <c r="DA215" s="101"/>
    </row>
    <row r="216" spans="1:105" s="4" customFormat="1" ht="12.75" hidden="1">
      <c r="A216" s="137" t="s">
        <v>41</v>
      </c>
      <c r="B216" s="137"/>
      <c r="C216" s="137"/>
      <c r="D216" s="137"/>
      <c r="E216" s="137"/>
      <c r="F216" s="137"/>
      <c r="G216" s="137"/>
      <c r="H216" s="163" t="s">
        <v>170</v>
      </c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4">
        <v>85</v>
      </c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>
        <v>40</v>
      </c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1"/>
      <c r="CX216" s="101"/>
      <c r="CY216" s="101"/>
      <c r="CZ216" s="101"/>
      <c r="DA216" s="101"/>
    </row>
    <row r="217" spans="1:105" s="4" customFormat="1" ht="12.75" hidden="1">
      <c r="A217" s="137" t="s">
        <v>94</v>
      </c>
      <c r="B217" s="137"/>
      <c r="C217" s="137"/>
      <c r="D217" s="137"/>
      <c r="E217" s="137"/>
      <c r="F217" s="137"/>
      <c r="G217" s="137"/>
      <c r="H217" s="163" t="s">
        <v>171</v>
      </c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4">
        <v>80</v>
      </c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>
        <v>65</v>
      </c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1"/>
      <c r="CX217" s="101"/>
      <c r="CY217" s="101"/>
      <c r="CZ217" s="101"/>
      <c r="DA217" s="101"/>
    </row>
    <row r="218" spans="1:105" s="4" customFormat="1" ht="12.75" hidden="1">
      <c r="A218" s="137" t="s">
        <v>104</v>
      </c>
      <c r="B218" s="137"/>
      <c r="C218" s="137"/>
      <c r="D218" s="137"/>
      <c r="E218" s="137"/>
      <c r="F218" s="137"/>
      <c r="G218" s="137"/>
      <c r="H218" s="163" t="s">
        <v>172</v>
      </c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4">
        <v>100</v>
      </c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>
        <v>45</v>
      </c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  <c r="CW218" s="101"/>
      <c r="CX218" s="101"/>
      <c r="CY218" s="101"/>
      <c r="CZ218" s="101"/>
      <c r="DA218" s="101"/>
    </row>
    <row r="219" spans="1:105" s="4" customFormat="1" ht="12.75" hidden="1">
      <c r="A219" s="137" t="s">
        <v>105</v>
      </c>
      <c r="B219" s="137"/>
      <c r="C219" s="137"/>
      <c r="D219" s="137"/>
      <c r="E219" s="137"/>
      <c r="F219" s="137"/>
      <c r="G219" s="137"/>
      <c r="H219" s="163" t="s">
        <v>173</v>
      </c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4">
        <v>100</v>
      </c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>
        <v>47</v>
      </c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  <c r="CW219" s="101"/>
      <c r="CX219" s="101"/>
      <c r="CY219" s="101"/>
      <c r="CZ219" s="101"/>
      <c r="DA219" s="101"/>
    </row>
    <row r="220" spans="1:105" s="4" customFormat="1" ht="12.75" hidden="1">
      <c r="A220" s="137" t="s">
        <v>106</v>
      </c>
      <c r="B220" s="137"/>
      <c r="C220" s="137"/>
      <c r="D220" s="137"/>
      <c r="E220" s="137"/>
      <c r="F220" s="137"/>
      <c r="G220" s="137"/>
      <c r="H220" s="163" t="s">
        <v>174</v>
      </c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4">
        <v>2</v>
      </c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>
        <v>924</v>
      </c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  <c r="CW220" s="101"/>
      <c r="CX220" s="101"/>
      <c r="CY220" s="101"/>
      <c r="CZ220" s="101"/>
      <c r="DA220" s="101"/>
    </row>
    <row r="221" spans="1:105" s="4" customFormat="1" ht="12.75" hidden="1">
      <c r="A221" s="137" t="s">
        <v>107</v>
      </c>
      <c r="B221" s="137"/>
      <c r="C221" s="137"/>
      <c r="D221" s="137"/>
      <c r="E221" s="137"/>
      <c r="F221" s="137"/>
      <c r="G221" s="137"/>
      <c r="H221" s="163" t="s">
        <v>175</v>
      </c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4">
        <v>70</v>
      </c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>
        <v>50</v>
      </c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  <c r="CW221" s="101"/>
      <c r="CX221" s="101"/>
      <c r="CY221" s="101"/>
      <c r="CZ221" s="101"/>
      <c r="DA221" s="101"/>
    </row>
    <row r="222" spans="1:105" s="4" customFormat="1" ht="12.75" hidden="1">
      <c r="A222" s="137" t="s">
        <v>108</v>
      </c>
      <c r="B222" s="137"/>
      <c r="C222" s="137"/>
      <c r="D222" s="137"/>
      <c r="E222" s="137"/>
      <c r="F222" s="137"/>
      <c r="G222" s="137"/>
      <c r="H222" s="163" t="s">
        <v>176</v>
      </c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4">
        <v>6</v>
      </c>
      <c r="BE222" s="164"/>
      <c r="BF222" s="164"/>
      <c r="BG222" s="164"/>
      <c r="BH222" s="164"/>
      <c r="BI222" s="164"/>
      <c r="BJ222" s="164"/>
      <c r="BK222" s="164"/>
      <c r="BL222" s="164"/>
      <c r="BM222" s="164"/>
      <c r="BN222" s="164"/>
      <c r="BO222" s="164"/>
      <c r="BP222" s="164"/>
      <c r="BQ222" s="164"/>
      <c r="BR222" s="164"/>
      <c r="BS222" s="164"/>
      <c r="BT222" s="164">
        <v>1980</v>
      </c>
      <c r="BU222" s="164"/>
      <c r="BV222" s="164"/>
      <c r="BW222" s="164"/>
      <c r="BX222" s="164"/>
      <c r="BY222" s="164"/>
      <c r="BZ222" s="164"/>
      <c r="CA222" s="164"/>
      <c r="CB222" s="164"/>
      <c r="CC222" s="164"/>
      <c r="CD222" s="164"/>
      <c r="CE222" s="164"/>
      <c r="CF222" s="164"/>
      <c r="CG222" s="164"/>
      <c r="CH222" s="164"/>
      <c r="CI222" s="164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  <c r="CW222" s="101"/>
      <c r="CX222" s="101"/>
      <c r="CY222" s="101"/>
      <c r="CZ222" s="101"/>
      <c r="DA222" s="101"/>
    </row>
    <row r="223" spans="1:105" s="4" customFormat="1" ht="12.75" hidden="1">
      <c r="A223" s="137" t="s">
        <v>109</v>
      </c>
      <c r="B223" s="137"/>
      <c r="C223" s="137"/>
      <c r="D223" s="137"/>
      <c r="E223" s="137"/>
      <c r="F223" s="137"/>
      <c r="G223" s="137"/>
      <c r="H223" s="163" t="s">
        <v>177</v>
      </c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4">
        <v>1</v>
      </c>
      <c r="BE223" s="164"/>
      <c r="BF223" s="164"/>
      <c r="BG223" s="164"/>
      <c r="BH223" s="164"/>
      <c r="BI223" s="164"/>
      <c r="BJ223" s="164"/>
      <c r="BK223" s="164"/>
      <c r="BL223" s="164"/>
      <c r="BM223" s="164"/>
      <c r="BN223" s="164"/>
      <c r="BO223" s="164"/>
      <c r="BP223" s="164"/>
      <c r="BQ223" s="164"/>
      <c r="BR223" s="164"/>
      <c r="BS223" s="164"/>
      <c r="BT223" s="164">
        <v>4450</v>
      </c>
      <c r="BU223" s="164"/>
      <c r="BV223" s="164"/>
      <c r="BW223" s="164"/>
      <c r="BX223" s="164"/>
      <c r="BY223" s="164"/>
      <c r="BZ223" s="164"/>
      <c r="CA223" s="164"/>
      <c r="CB223" s="164"/>
      <c r="CC223" s="164"/>
      <c r="CD223" s="164"/>
      <c r="CE223" s="164"/>
      <c r="CF223" s="164"/>
      <c r="CG223" s="164"/>
      <c r="CH223" s="164"/>
      <c r="CI223" s="164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</row>
    <row r="224" spans="1:105" s="4" customFormat="1" ht="12.75" hidden="1">
      <c r="A224" s="137" t="s">
        <v>154</v>
      </c>
      <c r="B224" s="137"/>
      <c r="C224" s="137"/>
      <c r="D224" s="137"/>
      <c r="E224" s="137"/>
      <c r="F224" s="137"/>
      <c r="G224" s="137"/>
      <c r="H224" s="163" t="s">
        <v>178</v>
      </c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4">
        <v>20</v>
      </c>
      <c r="BE224" s="164"/>
      <c r="BF224" s="164"/>
      <c r="BG224" s="164"/>
      <c r="BH224" s="164"/>
      <c r="BI224" s="164"/>
      <c r="BJ224" s="164"/>
      <c r="BK224" s="164"/>
      <c r="BL224" s="164"/>
      <c r="BM224" s="164"/>
      <c r="BN224" s="164"/>
      <c r="BO224" s="164"/>
      <c r="BP224" s="164"/>
      <c r="BQ224" s="164"/>
      <c r="BR224" s="164"/>
      <c r="BS224" s="164"/>
      <c r="BT224" s="164">
        <v>150</v>
      </c>
      <c r="BU224" s="164"/>
      <c r="BV224" s="164"/>
      <c r="BW224" s="164"/>
      <c r="BX224" s="164"/>
      <c r="BY224" s="164"/>
      <c r="BZ224" s="164"/>
      <c r="CA224" s="164"/>
      <c r="CB224" s="164"/>
      <c r="CC224" s="164"/>
      <c r="CD224" s="164"/>
      <c r="CE224" s="164"/>
      <c r="CF224" s="164"/>
      <c r="CG224" s="164"/>
      <c r="CH224" s="164"/>
      <c r="CI224" s="164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</row>
    <row r="225" spans="1:105" s="4" customFormat="1" ht="12.75" hidden="1">
      <c r="A225" s="137" t="s">
        <v>155</v>
      </c>
      <c r="B225" s="137"/>
      <c r="C225" s="137"/>
      <c r="D225" s="137"/>
      <c r="E225" s="137"/>
      <c r="F225" s="137"/>
      <c r="G225" s="137"/>
      <c r="H225" s="163" t="s">
        <v>179</v>
      </c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4">
        <v>200</v>
      </c>
      <c r="BE225" s="164"/>
      <c r="BF225" s="164"/>
      <c r="BG225" s="164"/>
      <c r="BH225" s="164"/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>
        <v>62</v>
      </c>
      <c r="BU225" s="164"/>
      <c r="BV225" s="164"/>
      <c r="BW225" s="164"/>
      <c r="BX225" s="164"/>
      <c r="BY225" s="164"/>
      <c r="BZ225" s="164"/>
      <c r="CA225" s="164"/>
      <c r="CB225" s="164"/>
      <c r="CC225" s="164"/>
      <c r="CD225" s="164"/>
      <c r="CE225" s="164"/>
      <c r="CF225" s="164"/>
      <c r="CG225" s="164"/>
      <c r="CH225" s="164"/>
      <c r="CI225" s="164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</row>
    <row r="226" spans="1:105" s="4" customFormat="1" ht="12.75" hidden="1">
      <c r="A226" s="137" t="s">
        <v>156</v>
      </c>
      <c r="B226" s="137"/>
      <c r="C226" s="137"/>
      <c r="D226" s="137"/>
      <c r="E226" s="137"/>
      <c r="F226" s="137"/>
      <c r="G226" s="137"/>
      <c r="H226" s="163" t="s">
        <v>180</v>
      </c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4">
        <v>100</v>
      </c>
      <c r="BE226" s="164"/>
      <c r="BF226" s="164"/>
      <c r="BG226" s="164"/>
      <c r="BH226" s="164"/>
      <c r="BI226" s="164"/>
      <c r="BJ226" s="164"/>
      <c r="BK226" s="164"/>
      <c r="BL226" s="164"/>
      <c r="BM226" s="164"/>
      <c r="BN226" s="164"/>
      <c r="BO226" s="164"/>
      <c r="BP226" s="164"/>
      <c r="BQ226" s="164"/>
      <c r="BR226" s="164"/>
      <c r="BS226" s="164"/>
      <c r="BT226" s="164">
        <v>15</v>
      </c>
      <c r="BU226" s="164"/>
      <c r="BV226" s="164"/>
      <c r="BW226" s="164"/>
      <c r="BX226" s="164"/>
      <c r="BY226" s="164"/>
      <c r="BZ226" s="164"/>
      <c r="CA226" s="164"/>
      <c r="CB226" s="164"/>
      <c r="CC226" s="164"/>
      <c r="CD226" s="164"/>
      <c r="CE226" s="164"/>
      <c r="CF226" s="164"/>
      <c r="CG226" s="164"/>
      <c r="CH226" s="164"/>
      <c r="CI226" s="164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</row>
    <row r="227" spans="1:105" s="4" customFormat="1" ht="12.75" hidden="1">
      <c r="A227" s="137" t="s">
        <v>157</v>
      </c>
      <c r="B227" s="137"/>
      <c r="C227" s="137"/>
      <c r="D227" s="137"/>
      <c r="E227" s="137"/>
      <c r="F227" s="137"/>
      <c r="G227" s="137"/>
      <c r="H227" s="163" t="s">
        <v>181</v>
      </c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4">
        <v>10</v>
      </c>
      <c r="BE227" s="164"/>
      <c r="BF227" s="164"/>
      <c r="BG227" s="164"/>
      <c r="BH227" s="164"/>
      <c r="BI227" s="164"/>
      <c r="BJ227" s="164"/>
      <c r="BK227" s="164"/>
      <c r="BL227" s="164"/>
      <c r="BM227" s="164"/>
      <c r="BN227" s="164"/>
      <c r="BO227" s="164"/>
      <c r="BP227" s="164"/>
      <c r="BQ227" s="164"/>
      <c r="BR227" s="164"/>
      <c r="BS227" s="164"/>
      <c r="BT227" s="164">
        <v>1130</v>
      </c>
      <c r="BU227" s="164"/>
      <c r="BV227" s="164"/>
      <c r="BW227" s="164"/>
      <c r="BX227" s="164"/>
      <c r="BY227" s="164"/>
      <c r="BZ227" s="164"/>
      <c r="CA227" s="164"/>
      <c r="CB227" s="164"/>
      <c r="CC227" s="164"/>
      <c r="CD227" s="164"/>
      <c r="CE227" s="164"/>
      <c r="CF227" s="164"/>
      <c r="CG227" s="164"/>
      <c r="CH227" s="164"/>
      <c r="CI227" s="164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</row>
    <row r="228" spans="1:105" s="4" customFormat="1" ht="12.75" hidden="1">
      <c r="A228" s="137" t="s">
        <v>158</v>
      </c>
      <c r="B228" s="137"/>
      <c r="C228" s="137"/>
      <c r="D228" s="137"/>
      <c r="E228" s="137"/>
      <c r="F228" s="137"/>
      <c r="G228" s="137"/>
      <c r="H228" s="163" t="s">
        <v>182</v>
      </c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4">
        <v>3</v>
      </c>
      <c r="BE228" s="164"/>
      <c r="BF228" s="164"/>
      <c r="BG228" s="164"/>
      <c r="BH228" s="164"/>
      <c r="BI228" s="164"/>
      <c r="BJ228" s="164"/>
      <c r="BK228" s="164"/>
      <c r="BL228" s="164"/>
      <c r="BM228" s="164"/>
      <c r="BN228" s="164"/>
      <c r="BO228" s="164"/>
      <c r="BP228" s="164"/>
      <c r="BQ228" s="164"/>
      <c r="BR228" s="164"/>
      <c r="BS228" s="164"/>
      <c r="BT228" s="164">
        <v>524</v>
      </c>
      <c r="BU228" s="164"/>
      <c r="BV228" s="164"/>
      <c r="BW228" s="164"/>
      <c r="BX228" s="164"/>
      <c r="BY228" s="164"/>
      <c r="BZ228" s="164"/>
      <c r="CA228" s="164"/>
      <c r="CB228" s="164"/>
      <c r="CC228" s="164"/>
      <c r="CD228" s="164"/>
      <c r="CE228" s="164"/>
      <c r="CF228" s="164"/>
      <c r="CG228" s="164"/>
      <c r="CH228" s="164"/>
      <c r="CI228" s="164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</row>
    <row r="229" spans="1:105" s="4" customFormat="1" ht="12.75" hidden="1">
      <c r="A229" s="137" t="s">
        <v>159</v>
      </c>
      <c r="B229" s="137"/>
      <c r="C229" s="137"/>
      <c r="D229" s="137"/>
      <c r="E229" s="137"/>
      <c r="F229" s="137"/>
      <c r="G229" s="137"/>
      <c r="H229" s="163" t="s">
        <v>183</v>
      </c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4">
        <v>7</v>
      </c>
      <c r="BE229" s="164"/>
      <c r="BF229" s="164"/>
      <c r="BG229" s="164"/>
      <c r="BH229" s="164"/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>
        <v>150</v>
      </c>
      <c r="BU229" s="164"/>
      <c r="BV229" s="164"/>
      <c r="BW229" s="164"/>
      <c r="BX229" s="164"/>
      <c r="BY229" s="164"/>
      <c r="BZ229" s="164"/>
      <c r="CA229" s="164"/>
      <c r="CB229" s="164"/>
      <c r="CC229" s="164"/>
      <c r="CD229" s="164"/>
      <c r="CE229" s="164"/>
      <c r="CF229" s="164"/>
      <c r="CG229" s="164"/>
      <c r="CH229" s="164"/>
      <c r="CI229" s="164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</row>
    <row r="230" spans="1:105" s="4" customFormat="1" ht="18" customHeight="1" hidden="1">
      <c r="A230" s="137" t="s">
        <v>160</v>
      </c>
      <c r="B230" s="137"/>
      <c r="C230" s="137"/>
      <c r="D230" s="137"/>
      <c r="E230" s="137"/>
      <c r="F230" s="137"/>
      <c r="G230" s="137"/>
      <c r="H230" s="163" t="s">
        <v>184</v>
      </c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4">
        <v>15</v>
      </c>
      <c r="BE230" s="164"/>
      <c r="BF230" s="164"/>
      <c r="BG230" s="164"/>
      <c r="BH230" s="164"/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>
        <v>60</v>
      </c>
      <c r="BU230" s="164"/>
      <c r="BV230" s="164"/>
      <c r="BW230" s="164"/>
      <c r="BX230" s="164"/>
      <c r="BY230" s="164"/>
      <c r="BZ230" s="164"/>
      <c r="CA230" s="164"/>
      <c r="CB230" s="164"/>
      <c r="CC230" s="164"/>
      <c r="CD230" s="164"/>
      <c r="CE230" s="164"/>
      <c r="CF230" s="164"/>
      <c r="CG230" s="164"/>
      <c r="CH230" s="164"/>
      <c r="CI230" s="164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</row>
    <row r="231" spans="1:105" s="4" customFormat="1" ht="12.75" hidden="1">
      <c r="A231" s="137" t="s">
        <v>161</v>
      </c>
      <c r="B231" s="137"/>
      <c r="C231" s="137"/>
      <c r="D231" s="137"/>
      <c r="E231" s="137"/>
      <c r="F231" s="137"/>
      <c r="G231" s="137"/>
      <c r="H231" s="163" t="s">
        <v>236</v>
      </c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4"/>
      <c r="BE231" s="164"/>
      <c r="BF231" s="164"/>
      <c r="BG231" s="164"/>
      <c r="BH231" s="164"/>
      <c r="BI231" s="164"/>
      <c r="BJ231" s="164"/>
      <c r="BK231" s="164"/>
      <c r="BL231" s="164"/>
      <c r="BM231" s="164"/>
      <c r="BN231" s="164"/>
      <c r="BO231" s="164"/>
      <c r="BP231" s="164"/>
      <c r="BQ231" s="164"/>
      <c r="BR231" s="164"/>
      <c r="BS231" s="164"/>
      <c r="BT231" s="164"/>
      <c r="BU231" s="164"/>
      <c r="BV231" s="164"/>
      <c r="BW231" s="164"/>
      <c r="BX231" s="164"/>
      <c r="BY231" s="164"/>
      <c r="BZ231" s="164"/>
      <c r="CA231" s="164"/>
      <c r="CB231" s="164"/>
      <c r="CC231" s="164"/>
      <c r="CD231" s="164"/>
      <c r="CE231" s="164"/>
      <c r="CF231" s="164"/>
      <c r="CG231" s="164"/>
      <c r="CH231" s="164"/>
      <c r="CI231" s="164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  <c r="CW231" s="101"/>
      <c r="CX231" s="101"/>
      <c r="CY231" s="101"/>
      <c r="CZ231" s="101"/>
      <c r="DA231" s="101"/>
    </row>
    <row r="232" spans="1:105" s="4" customFormat="1" ht="13.5" thickBot="1">
      <c r="A232" s="137" t="s">
        <v>31</v>
      </c>
      <c r="B232" s="137"/>
      <c r="C232" s="137"/>
      <c r="D232" s="137"/>
      <c r="E232" s="137"/>
      <c r="F232" s="137"/>
      <c r="G232" s="137"/>
      <c r="H232" s="163" t="s">
        <v>278</v>
      </c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4"/>
      <c r="BE232" s="164"/>
      <c r="BF232" s="164"/>
      <c r="BG232" s="164"/>
      <c r="BH232" s="164"/>
      <c r="BI232" s="164"/>
      <c r="BJ232" s="164"/>
      <c r="BK232" s="164"/>
      <c r="BL232" s="164"/>
      <c r="BM232" s="164"/>
      <c r="BN232" s="164"/>
      <c r="BO232" s="164"/>
      <c r="BP232" s="164"/>
      <c r="BQ232" s="164"/>
      <c r="BR232" s="164"/>
      <c r="BS232" s="164"/>
      <c r="BT232" s="164"/>
      <c r="BU232" s="164"/>
      <c r="BV232" s="164"/>
      <c r="BW232" s="164"/>
      <c r="BX232" s="164"/>
      <c r="BY232" s="164"/>
      <c r="BZ232" s="164"/>
      <c r="CA232" s="164"/>
      <c r="CB232" s="164"/>
      <c r="CC232" s="164"/>
      <c r="CD232" s="164"/>
      <c r="CE232" s="164"/>
      <c r="CF232" s="164"/>
      <c r="CG232" s="164"/>
      <c r="CH232" s="164"/>
      <c r="CI232" s="164"/>
      <c r="CJ232" s="101">
        <v>4200</v>
      </c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</row>
    <row r="233" spans="1:175" s="4" customFormat="1" ht="16.5" hidden="1" thickBot="1">
      <c r="A233" s="137" t="s">
        <v>197</v>
      </c>
      <c r="B233" s="137"/>
      <c r="C233" s="137"/>
      <c r="D233" s="137"/>
      <c r="E233" s="137"/>
      <c r="F233" s="137"/>
      <c r="G233" s="137"/>
      <c r="H233" s="163" t="s">
        <v>205</v>
      </c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4">
        <v>6</v>
      </c>
      <c r="BE233" s="164"/>
      <c r="BF233" s="164"/>
      <c r="BG233" s="164"/>
      <c r="BH233" s="164"/>
      <c r="BI233" s="164"/>
      <c r="BJ233" s="164"/>
      <c r="BK233" s="164"/>
      <c r="BL233" s="164"/>
      <c r="BM233" s="164"/>
      <c r="BN233" s="164"/>
      <c r="BO233" s="164"/>
      <c r="BP233" s="164"/>
      <c r="BQ233" s="164"/>
      <c r="BR233" s="164"/>
      <c r="BS233" s="164"/>
      <c r="BT233" s="164">
        <v>650</v>
      </c>
      <c r="BU233" s="164"/>
      <c r="BV233" s="164"/>
      <c r="BW233" s="164"/>
      <c r="BX233" s="164"/>
      <c r="BY233" s="164"/>
      <c r="BZ233" s="164"/>
      <c r="CA233" s="164"/>
      <c r="CB233" s="164"/>
      <c r="CC233" s="164"/>
      <c r="CD233" s="164"/>
      <c r="CE233" s="164"/>
      <c r="CF233" s="164"/>
      <c r="CG233" s="164"/>
      <c r="CH233" s="164"/>
      <c r="CI233" s="164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  <c r="CW233" s="101"/>
      <c r="CX233" s="101"/>
      <c r="CY233" s="101"/>
      <c r="CZ233" s="101"/>
      <c r="DA233" s="101"/>
      <c r="DB233" s="430"/>
      <c r="DC233" s="395"/>
      <c r="DD233" s="395"/>
      <c r="DE233" s="395"/>
      <c r="DF233" s="395"/>
      <c r="DG233" s="395"/>
      <c r="DH233" s="395"/>
      <c r="DI233" s="395"/>
      <c r="DJ233" s="395"/>
      <c r="DK233" s="395"/>
      <c r="DL233" s="395"/>
      <c r="DM233" s="395"/>
      <c r="DN233" s="395"/>
      <c r="DO233" s="395"/>
      <c r="DP233" s="395"/>
      <c r="DQ233" s="395"/>
      <c r="DR233" s="395"/>
      <c r="DS233" s="395"/>
      <c r="DT233" s="395"/>
      <c r="DU233" s="395"/>
      <c r="DV233" s="395"/>
      <c r="DW233" s="395"/>
      <c r="DX233" s="395"/>
      <c r="DY233" s="395"/>
      <c r="DZ233" s="395"/>
      <c r="EA233" s="395"/>
      <c r="EB233" s="395"/>
      <c r="EC233" s="395"/>
      <c r="ED233" s="395"/>
      <c r="EE233" s="395"/>
      <c r="EF233" s="395"/>
      <c r="EG233" s="395"/>
      <c r="EH233" s="395"/>
      <c r="EI233" s="395"/>
      <c r="EJ233" s="395"/>
      <c r="EK233" s="395"/>
      <c r="EL233" s="395"/>
      <c r="EM233" s="395"/>
      <c r="EN233" s="395"/>
      <c r="EO233" s="395"/>
      <c r="EP233" s="395"/>
      <c r="EQ233" s="395"/>
      <c r="ER233" s="395"/>
      <c r="ES233" s="395"/>
      <c r="ET233" s="395"/>
      <c r="EU233" s="395"/>
      <c r="EV233" s="395"/>
      <c r="EW233" s="395"/>
      <c r="EX233" s="395"/>
      <c r="EY233" s="395"/>
      <c r="EZ233" s="395"/>
      <c r="FA233" s="395"/>
      <c r="FB233" s="395"/>
      <c r="FC233" s="395"/>
      <c r="FD233" s="395"/>
      <c r="FE233" s="395"/>
      <c r="FF233" s="395"/>
      <c r="FG233" s="395"/>
      <c r="FH233" s="395"/>
      <c r="FI233" s="395"/>
      <c r="FJ233" s="395"/>
      <c r="FK233" s="395"/>
      <c r="FL233" s="395"/>
      <c r="FM233" s="395"/>
      <c r="FN233" s="395"/>
      <c r="FO233" s="395"/>
      <c r="FP233" s="395"/>
      <c r="FQ233" s="395"/>
      <c r="FR233" s="395"/>
      <c r="FS233" s="395"/>
    </row>
    <row r="234" spans="1:110" s="5" customFormat="1" ht="15" customHeight="1" thickBot="1">
      <c r="A234" s="226"/>
      <c r="B234" s="227"/>
      <c r="C234" s="227"/>
      <c r="D234" s="227"/>
      <c r="E234" s="227"/>
      <c r="F234" s="227"/>
      <c r="G234" s="227"/>
      <c r="H234" s="218" t="s">
        <v>224</v>
      </c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20"/>
      <c r="BD234" s="152"/>
      <c r="BE234" s="152"/>
      <c r="BF234" s="152"/>
      <c r="BG234" s="152"/>
      <c r="BH234" s="152"/>
      <c r="BI234" s="152"/>
      <c r="BJ234" s="152"/>
      <c r="BK234" s="152"/>
      <c r="BL234" s="152"/>
      <c r="BM234" s="152"/>
      <c r="BN234" s="152"/>
      <c r="BO234" s="152"/>
      <c r="BP234" s="152"/>
      <c r="BQ234" s="152"/>
      <c r="BR234" s="152"/>
      <c r="BS234" s="152"/>
      <c r="BT234" s="152" t="s">
        <v>12</v>
      </c>
      <c r="BU234" s="152"/>
      <c r="BV234" s="152"/>
      <c r="BW234" s="152"/>
      <c r="BX234" s="152"/>
      <c r="BY234" s="152"/>
      <c r="BZ234" s="152"/>
      <c r="CA234" s="152"/>
      <c r="CB234" s="152"/>
      <c r="CC234" s="152"/>
      <c r="CD234" s="152"/>
      <c r="CE234" s="152"/>
      <c r="CF234" s="152"/>
      <c r="CG234" s="152"/>
      <c r="CH234" s="152"/>
      <c r="CI234" s="152"/>
      <c r="CJ234" s="128">
        <f>CJ232</f>
        <v>4200</v>
      </c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9"/>
      <c r="DF234" s="31"/>
    </row>
    <row r="235" spans="1:105" s="5" customFormat="1" ht="15" customHeight="1" thickBot="1">
      <c r="A235" s="203"/>
      <c r="B235" s="204"/>
      <c r="C235" s="204"/>
      <c r="D235" s="204"/>
      <c r="E235" s="204"/>
      <c r="F235" s="204"/>
      <c r="G235" s="204"/>
      <c r="H235" s="205" t="s">
        <v>140</v>
      </c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7"/>
      <c r="BD235" s="208"/>
      <c r="BE235" s="208"/>
      <c r="BF235" s="208"/>
      <c r="BG235" s="208"/>
      <c r="BH235" s="208"/>
      <c r="BI235" s="208"/>
      <c r="BJ235" s="208"/>
      <c r="BK235" s="208"/>
      <c r="BL235" s="208"/>
      <c r="BM235" s="208"/>
      <c r="BN235" s="208"/>
      <c r="BO235" s="208"/>
      <c r="BP235" s="208"/>
      <c r="BQ235" s="208"/>
      <c r="BR235" s="208"/>
      <c r="BS235" s="208"/>
      <c r="BT235" s="208" t="s">
        <v>12</v>
      </c>
      <c r="BU235" s="208"/>
      <c r="BV235" s="208"/>
      <c r="BW235" s="208"/>
      <c r="BX235" s="208"/>
      <c r="BY235" s="208"/>
      <c r="BZ235" s="208"/>
      <c r="CA235" s="208"/>
      <c r="CB235" s="208"/>
      <c r="CC235" s="208"/>
      <c r="CD235" s="208"/>
      <c r="CE235" s="208"/>
      <c r="CF235" s="208"/>
      <c r="CG235" s="208"/>
      <c r="CH235" s="208"/>
      <c r="CI235" s="208"/>
      <c r="CJ235" s="409">
        <f>CJ187+CJ234+CJ212</f>
        <v>370700</v>
      </c>
      <c r="CK235" s="409"/>
      <c r="CL235" s="409"/>
      <c r="CM235" s="409"/>
      <c r="CN235" s="409"/>
      <c r="CO235" s="409"/>
      <c r="CP235" s="409"/>
      <c r="CQ235" s="409"/>
      <c r="CR235" s="409"/>
      <c r="CS235" s="409"/>
      <c r="CT235" s="409"/>
      <c r="CU235" s="409"/>
      <c r="CV235" s="409"/>
      <c r="CW235" s="409"/>
      <c r="CX235" s="409"/>
      <c r="CY235" s="409"/>
      <c r="CZ235" s="409"/>
      <c r="DA235" s="410"/>
    </row>
    <row r="237" spans="2:97" ht="22.5" customHeight="1" hidden="1">
      <c r="B237" s="431"/>
      <c r="C237" s="432"/>
      <c r="D237" s="432"/>
      <c r="E237" s="432"/>
      <c r="F237" s="432"/>
      <c r="G237" s="432"/>
      <c r="H237" s="432"/>
      <c r="I237" s="432"/>
      <c r="J237" s="432"/>
      <c r="K237" s="432"/>
      <c r="L237" s="432"/>
      <c r="M237" s="432"/>
      <c r="N237" s="432"/>
      <c r="O237" s="432"/>
      <c r="P237" s="432"/>
      <c r="Q237" s="432"/>
      <c r="R237" s="432"/>
      <c r="S237" s="432"/>
      <c r="T237" s="432"/>
      <c r="U237" s="432"/>
      <c r="V237" s="432"/>
      <c r="W237" s="432"/>
      <c r="X237" s="432"/>
      <c r="Y237" s="432"/>
      <c r="Z237" s="432"/>
      <c r="AA237" s="432"/>
      <c r="AB237" s="432"/>
      <c r="AC237" s="432"/>
      <c r="AD237" s="432"/>
      <c r="AE237" s="432"/>
      <c r="AF237" s="432"/>
      <c r="AG237" s="432"/>
      <c r="AH237" s="432"/>
      <c r="AI237" s="432"/>
      <c r="AJ237" s="432"/>
      <c r="AK237" s="432"/>
      <c r="AL237" s="432"/>
      <c r="AM237" s="432"/>
      <c r="AN237" s="432"/>
      <c r="AO237" s="432"/>
      <c r="AP237" s="432"/>
      <c r="AQ237" s="432"/>
      <c r="AR237" s="432"/>
      <c r="AS237" s="432"/>
      <c r="AT237" s="432"/>
      <c r="AU237" s="432"/>
      <c r="AV237" s="432"/>
      <c r="AW237" s="432"/>
      <c r="AX237" s="432"/>
      <c r="AY237" s="432"/>
      <c r="AZ237" s="432"/>
      <c r="BA237" s="432"/>
      <c r="BB237" s="432"/>
      <c r="BC237" s="432"/>
      <c r="BD237" s="432"/>
      <c r="BE237" s="432"/>
      <c r="BF237" s="432"/>
      <c r="BG237" s="432"/>
      <c r="BH237" s="432"/>
      <c r="BI237" s="432"/>
      <c r="BJ237" s="432"/>
      <c r="BK237" s="432"/>
      <c r="BL237" s="432"/>
      <c r="BM237" s="432"/>
      <c r="BN237" s="432"/>
      <c r="BO237" s="432"/>
      <c r="BP237" s="432"/>
      <c r="BQ237" s="432"/>
      <c r="BR237" s="432"/>
      <c r="BS237" s="432"/>
      <c r="BT237" s="432"/>
      <c r="BU237" s="432"/>
      <c r="BV237" s="432"/>
      <c r="BW237" s="432"/>
      <c r="BX237" s="432"/>
      <c r="BY237" s="432"/>
      <c r="BZ237" s="432"/>
      <c r="CA237" s="432"/>
      <c r="CB237" s="432"/>
      <c r="CC237" s="432"/>
      <c r="CD237" s="432"/>
      <c r="CE237" s="432"/>
      <c r="CF237" s="432"/>
      <c r="CG237" s="432"/>
      <c r="CH237" s="432"/>
      <c r="CI237" s="432"/>
      <c r="CJ237" s="432"/>
      <c r="CK237" s="432"/>
      <c r="CL237" s="432"/>
      <c r="CM237" s="432"/>
      <c r="CN237" s="432"/>
      <c r="CO237" s="432"/>
      <c r="CP237" s="432"/>
      <c r="CQ237" s="432"/>
      <c r="CR237" s="432"/>
      <c r="CS237" s="432"/>
    </row>
    <row r="238" spans="2:125" ht="12.75" customHeight="1" hidden="1">
      <c r="B238" s="47"/>
      <c r="C238" s="23"/>
      <c r="D238" s="23"/>
      <c r="E238" s="114" t="s">
        <v>253</v>
      </c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</row>
    <row r="239" spans="1:148" ht="28.5" customHeight="1" hidden="1">
      <c r="A239" s="184" t="s">
        <v>0</v>
      </c>
      <c r="B239" s="185"/>
      <c r="C239" s="185"/>
      <c r="D239" s="185"/>
      <c r="E239" s="185"/>
      <c r="F239" s="185"/>
      <c r="G239" s="186"/>
      <c r="H239" s="184" t="s">
        <v>19</v>
      </c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F239" s="185"/>
      <c r="AG239" s="185"/>
      <c r="AH239" s="185"/>
      <c r="AI239" s="185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5"/>
      <c r="BI239" s="185"/>
      <c r="BJ239" s="185"/>
      <c r="BK239" s="185"/>
      <c r="BL239" s="185"/>
      <c r="BM239" s="185"/>
      <c r="BN239" s="185"/>
      <c r="BO239" s="185"/>
      <c r="BP239" s="185"/>
      <c r="BQ239" s="185"/>
      <c r="BR239" s="185"/>
      <c r="BS239" s="186"/>
      <c r="BT239" s="184" t="s">
        <v>86</v>
      </c>
      <c r="BU239" s="185"/>
      <c r="BV239" s="185"/>
      <c r="BW239" s="185"/>
      <c r="BX239" s="185"/>
      <c r="BY239" s="185"/>
      <c r="BZ239" s="185"/>
      <c r="CA239" s="185"/>
      <c r="CB239" s="185"/>
      <c r="CC239" s="185"/>
      <c r="CD239" s="185"/>
      <c r="CE239" s="185"/>
      <c r="CF239" s="185"/>
      <c r="CG239" s="185"/>
      <c r="CH239" s="185"/>
      <c r="CI239" s="186"/>
      <c r="CJ239" s="184" t="s">
        <v>87</v>
      </c>
      <c r="CK239" s="185"/>
      <c r="CL239" s="185"/>
      <c r="CM239" s="185"/>
      <c r="CN239" s="185"/>
      <c r="CO239" s="185"/>
      <c r="CP239" s="185"/>
      <c r="CQ239" s="185"/>
      <c r="CR239" s="185"/>
      <c r="CS239" s="185"/>
      <c r="CT239" s="185"/>
      <c r="CU239" s="185"/>
      <c r="CV239" s="185"/>
      <c r="CW239" s="185"/>
      <c r="CX239" s="185"/>
      <c r="CY239" s="185"/>
      <c r="CZ239" s="185"/>
      <c r="DA239" s="186"/>
      <c r="EK239" s="25"/>
      <c r="EL239" s="25"/>
      <c r="EM239" s="25"/>
      <c r="EN239" s="24"/>
      <c r="EO239" s="24"/>
      <c r="EP239" s="24"/>
      <c r="EQ239" s="24"/>
      <c r="ER239" s="24"/>
    </row>
    <row r="240" spans="1:105" ht="14.25" customHeight="1" hidden="1">
      <c r="A240" s="115">
        <v>1</v>
      </c>
      <c r="B240" s="115"/>
      <c r="C240" s="115"/>
      <c r="D240" s="115"/>
      <c r="E240" s="115"/>
      <c r="F240" s="115"/>
      <c r="G240" s="115"/>
      <c r="H240" s="115">
        <v>2</v>
      </c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>
        <v>3</v>
      </c>
      <c r="BU240" s="115"/>
      <c r="BV240" s="115"/>
      <c r="BW240" s="115"/>
      <c r="BX240" s="115"/>
      <c r="BY240" s="115"/>
      <c r="BZ240" s="115"/>
      <c r="CA240" s="115"/>
      <c r="CB240" s="115"/>
      <c r="CC240" s="115"/>
      <c r="CD240" s="115"/>
      <c r="CE240" s="115"/>
      <c r="CF240" s="115"/>
      <c r="CG240" s="115"/>
      <c r="CH240" s="115"/>
      <c r="CI240" s="115"/>
      <c r="CJ240" s="115">
        <v>4</v>
      </c>
      <c r="CK240" s="115"/>
      <c r="CL240" s="115"/>
      <c r="CM240" s="115"/>
      <c r="CN240" s="115"/>
      <c r="CO240" s="115"/>
      <c r="CP240" s="115"/>
      <c r="CQ240" s="115"/>
      <c r="CR240" s="115"/>
      <c r="CS240" s="115"/>
      <c r="CT240" s="115"/>
      <c r="CU240" s="115"/>
      <c r="CV240" s="115"/>
      <c r="CW240" s="115"/>
      <c r="CX240" s="115"/>
      <c r="CY240" s="115"/>
      <c r="CZ240" s="115"/>
      <c r="DA240" s="115"/>
    </row>
    <row r="241" spans="1:105" ht="27.75" customHeight="1" hidden="1" thickBot="1">
      <c r="A241" s="137" t="s">
        <v>31</v>
      </c>
      <c r="B241" s="137"/>
      <c r="C241" s="137"/>
      <c r="D241" s="137"/>
      <c r="E241" s="137"/>
      <c r="F241" s="137"/>
      <c r="G241" s="137"/>
      <c r="H241" s="436" t="s">
        <v>252</v>
      </c>
      <c r="I241" s="437"/>
      <c r="J241" s="437"/>
      <c r="K241" s="437"/>
      <c r="L241" s="437"/>
      <c r="M241" s="437"/>
      <c r="N241" s="437"/>
      <c r="O241" s="437"/>
      <c r="P241" s="437"/>
      <c r="Q241" s="437"/>
      <c r="R241" s="437"/>
      <c r="S241" s="437"/>
      <c r="T241" s="437"/>
      <c r="U241" s="437"/>
      <c r="V241" s="437"/>
      <c r="W241" s="437"/>
      <c r="X241" s="437"/>
      <c r="Y241" s="437"/>
      <c r="Z241" s="437"/>
      <c r="AA241" s="437"/>
      <c r="AB241" s="437"/>
      <c r="AC241" s="437"/>
      <c r="AD241" s="437"/>
      <c r="AE241" s="437"/>
      <c r="AF241" s="437"/>
      <c r="AG241" s="437"/>
      <c r="AH241" s="437"/>
      <c r="AI241" s="437"/>
      <c r="AJ241" s="437"/>
      <c r="AK241" s="437"/>
      <c r="AL241" s="437"/>
      <c r="AM241" s="437"/>
      <c r="AN241" s="437"/>
      <c r="AO241" s="437"/>
      <c r="AP241" s="437"/>
      <c r="AQ241" s="437"/>
      <c r="AR241" s="437"/>
      <c r="AS241" s="437"/>
      <c r="AT241" s="437"/>
      <c r="AU241" s="437"/>
      <c r="AV241" s="437"/>
      <c r="AW241" s="437"/>
      <c r="AX241" s="437"/>
      <c r="AY241" s="437"/>
      <c r="AZ241" s="437"/>
      <c r="BA241" s="437"/>
      <c r="BB241" s="437"/>
      <c r="BC241" s="437"/>
      <c r="BD241" s="438"/>
      <c r="BE241" s="438"/>
      <c r="BF241" s="438"/>
      <c r="BG241" s="438"/>
      <c r="BH241" s="438"/>
      <c r="BI241" s="438"/>
      <c r="BJ241" s="438"/>
      <c r="BK241" s="438"/>
      <c r="BL241" s="438"/>
      <c r="BM241" s="438"/>
      <c r="BN241" s="438"/>
      <c r="BO241" s="438"/>
      <c r="BP241" s="438"/>
      <c r="BQ241" s="438"/>
      <c r="BR241" s="438"/>
      <c r="BS241" s="439"/>
      <c r="BT241" s="253"/>
      <c r="BU241" s="253"/>
      <c r="BV241" s="253"/>
      <c r="BW241" s="253"/>
      <c r="BX241" s="253"/>
      <c r="BY241" s="253"/>
      <c r="BZ241" s="253"/>
      <c r="CA241" s="253"/>
      <c r="CB241" s="253"/>
      <c r="CC241" s="253"/>
      <c r="CD241" s="253"/>
      <c r="CE241" s="253"/>
      <c r="CF241" s="253"/>
      <c r="CG241" s="253"/>
      <c r="CH241" s="253"/>
      <c r="CI241" s="25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</row>
    <row r="242" spans="1:105" ht="12" customHeight="1" hidden="1" thickBot="1">
      <c r="A242" s="238"/>
      <c r="B242" s="239"/>
      <c r="C242" s="239"/>
      <c r="D242" s="239"/>
      <c r="E242" s="239"/>
      <c r="F242" s="239"/>
      <c r="G242" s="239"/>
      <c r="H242" s="218" t="s">
        <v>254</v>
      </c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19"/>
      <c r="AY242" s="219"/>
      <c r="AZ242" s="219"/>
      <c r="BA242" s="219"/>
      <c r="BB242" s="219"/>
      <c r="BC242" s="219"/>
      <c r="BD242" s="434"/>
      <c r="BE242" s="434"/>
      <c r="BF242" s="434"/>
      <c r="BG242" s="434"/>
      <c r="BH242" s="434"/>
      <c r="BI242" s="434"/>
      <c r="BJ242" s="434"/>
      <c r="BK242" s="434"/>
      <c r="BL242" s="434"/>
      <c r="BM242" s="434"/>
      <c r="BN242" s="434"/>
      <c r="BO242" s="434"/>
      <c r="BP242" s="434"/>
      <c r="BQ242" s="434"/>
      <c r="BR242" s="434"/>
      <c r="BS242" s="435"/>
      <c r="BT242" s="152" t="s">
        <v>12</v>
      </c>
      <c r="BU242" s="152"/>
      <c r="BV242" s="152"/>
      <c r="BW242" s="152"/>
      <c r="BX242" s="152"/>
      <c r="BY242" s="152"/>
      <c r="BZ242" s="152"/>
      <c r="CA242" s="152"/>
      <c r="CB242" s="152"/>
      <c r="CC242" s="152"/>
      <c r="CD242" s="152"/>
      <c r="CE242" s="152"/>
      <c r="CF242" s="152"/>
      <c r="CG242" s="152"/>
      <c r="CH242" s="152"/>
      <c r="CI242" s="152"/>
      <c r="CJ242" s="128">
        <f>CJ241</f>
        <v>0</v>
      </c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9"/>
    </row>
    <row r="244" spans="3:107" ht="12" customHeight="1">
      <c r="C244" s="114" t="s">
        <v>260</v>
      </c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</row>
    <row r="245" spans="1:105" ht="12" customHeight="1">
      <c r="A245" s="184" t="s">
        <v>0</v>
      </c>
      <c r="B245" s="185"/>
      <c r="C245" s="185"/>
      <c r="D245" s="185"/>
      <c r="E245" s="185"/>
      <c r="F245" s="185"/>
      <c r="G245" s="186"/>
      <c r="H245" s="184" t="s">
        <v>19</v>
      </c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85"/>
      <c r="BN245" s="185"/>
      <c r="BO245" s="185"/>
      <c r="BP245" s="185"/>
      <c r="BQ245" s="185"/>
      <c r="BR245" s="185"/>
      <c r="BS245" s="186"/>
      <c r="BT245" s="184" t="s">
        <v>86</v>
      </c>
      <c r="BU245" s="185"/>
      <c r="BV245" s="185"/>
      <c r="BW245" s="185"/>
      <c r="BX245" s="185"/>
      <c r="BY245" s="185"/>
      <c r="BZ245" s="185"/>
      <c r="CA245" s="185"/>
      <c r="CB245" s="185"/>
      <c r="CC245" s="185"/>
      <c r="CD245" s="185"/>
      <c r="CE245" s="185"/>
      <c r="CF245" s="185"/>
      <c r="CG245" s="185"/>
      <c r="CH245" s="185"/>
      <c r="CI245" s="186"/>
      <c r="CJ245" s="184" t="s">
        <v>87</v>
      </c>
      <c r="CK245" s="185"/>
      <c r="CL245" s="185"/>
      <c r="CM245" s="185"/>
      <c r="CN245" s="185"/>
      <c r="CO245" s="185"/>
      <c r="CP245" s="185"/>
      <c r="CQ245" s="185"/>
      <c r="CR245" s="185"/>
      <c r="CS245" s="185"/>
      <c r="CT245" s="185"/>
      <c r="CU245" s="185"/>
      <c r="CV245" s="185"/>
      <c r="CW245" s="185"/>
      <c r="CX245" s="185"/>
      <c r="CY245" s="185"/>
      <c r="CZ245" s="185"/>
      <c r="DA245" s="186"/>
    </row>
    <row r="246" spans="1:105" ht="12" customHeight="1">
      <c r="A246" s="115">
        <v>1</v>
      </c>
      <c r="B246" s="115"/>
      <c r="C246" s="115"/>
      <c r="D246" s="115"/>
      <c r="E246" s="115"/>
      <c r="F246" s="115"/>
      <c r="G246" s="115"/>
      <c r="H246" s="115">
        <v>2</v>
      </c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>
        <v>3</v>
      </c>
      <c r="BU246" s="115"/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/>
      <c r="CI246" s="115"/>
      <c r="CJ246" s="115">
        <v>4</v>
      </c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115"/>
      <c r="CY246" s="115"/>
      <c r="CZ246" s="115"/>
      <c r="DA246" s="115"/>
    </row>
    <row r="247" spans="1:105" ht="19.5" customHeight="1" thickBot="1">
      <c r="A247" s="137" t="s">
        <v>31</v>
      </c>
      <c r="B247" s="137"/>
      <c r="C247" s="137"/>
      <c r="D247" s="137"/>
      <c r="E247" s="137"/>
      <c r="F247" s="137"/>
      <c r="G247" s="137"/>
      <c r="H247" s="436" t="s">
        <v>277</v>
      </c>
      <c r="I247" s="437"/>
      <c r="J247" s="437"/>
      <c r="K247" s="437"/>
      <c r="L247" s="437"/>
      <c r="M247" s="437"/>
      <c r="N247" s="437"/>
      <c r="O247" s="437"/>
      <c r="P247" s="437"/>
      <c r="Q247" s="437"/>
      <c r="R247" s="437"/>
      <c r="S247" s="437"/>
      <c r="T247" s="437"/>
      <c r="U247" s="437"/>
      <c r="V247" s="437"/>
      <c r="W247" s="437"/>
      <c r="X247" s="437"/>
      <c r="Y247" s="437"/>
      <c r="Z247" s="437"/>
      <c r="AA247" s="437"/>
      <c r="AB247" s="437"/>
      <c r="AC247" s="437"/>
      <c r="AD247" s="437"/>
      <c r="AE247" s="437"/>
      <c r="AF247" s="437"/>
      <c r="AG247" s="437"/>
      <c r="AH247" s="437"/>
      <c r="AI247" s="437"/>
      <c r="AJ247" s="437"/>
      <c r="AK247" s="437"/>
      <c r="AL247" s="437"/>
      <c r="AM247" s="437"/>
      <c r="AN247" s="437"/>
      <c r="AO247" s="437"/>
      <c r="AP247" s="437"/>
      <c r="AQ247" s="437"/>
      <c r="AR247" s="437"/>
      <c r="AS247" s="437"/>
      <c r="AT247" s="437"/>
      <c r="AU247" s="437"/>
      <c r="AV247" s="437"/>
      <c r="AW247" s="437"/>
      <c r="AX247" s="437"/>
      <c r="AY247" s="437"/>
      <c r="AZ247" s="437"/>
      <c r="BA247" s="437"/>
      <c r="BB247" s="437"/>
      <c r="BC247" s="437"/>
      <c r="BD247" s="438"/>
      <c r="BE247" s="438"/>
      <c r="BF247" s="438"/>
      <c r="BG247" s="438"/>
      <c r="BH247" s="438"/>
      <c r="BI247" s="438"/>
      <c r="BJ247" s="438"/>
      <c r="BK247" s="438"/>
      <c r="BL247" s="438"/>
      <c r="BM247" s="438"/>
      <c r="BN247" s="438"/>
      <c r="BO247" s="438"/>
      <c r="BP247" s="438"/>
      <c r="BQ247" s="438"/>
      <c r="BR247" s="438"/>
      <c r="BS247" s="439"/>
      <c r="BT247" s="253"/>
      <c r="BU247" s="253"/>
      <c r="BV247" s="253"/>
      <c r="BW247" s="253"/>
      <c r="BX247" s="253"/>
      <c r="BY247" s="253"/>
      <c r="BZ247" s="253"/>
      <c r="CA247" s="253"/>
      <c r="CB247" s="253"/>
      <c r="CC247" s="253"/>
      <c r="CD247" s="253"/>
      <c r="CE247" s="253"/>
      <c r="CF247" s="253"/>
      <c r="CG247" s="253"/>
      <c r="CH247" s="253"/>
      <c r="CI247" s="253"/>
      <c r="CJ247" s="123">
        <v>7500</v>
      </c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123"/>
      <c r="CU247" s="123"/>
      <c r="CV247" s="123"/>
      <c r="CW247" s="123"/>
      <c r="CX247" s="123"/>
      <c r="CY247" s="123"/>
      <c r="CZ247" s="123"/>
      <c r="DA247" s="123"/>
    </row>
    <row r="248" spans="1:138" ht="12" customHeight="1" thickBot="1">
      <c r="A248" s="238"/>
      <c r="B248" s="239"/>
      <c r="C248" s="239"/>
      <c r="D248" s="239"/>
      <c r="E248" s="239"/>
      <c r="F248" s="239"/>
      <c r="G248" s="239"/>
      <c r="H248" s="218" t="s">
        <v>261</v>
      </c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  <c r="AD248" s="219"/>
      <c r="AE248" s="219"/>
      <c r="AF248" s="219"/>
      <c r="AG248" s="219"/>
      <c r="AH248" s="219"/>
      <c r="AI248" s="219"/>
      <c r="AJ248" s="219"/>
      <c r="AK248" s="219"/>
      <c r="AL248" s="219"/>
      <c r="AM248" s="219"/>
      <c r="AN248" s="219"/>
      <c r="AO248" s="219"/>
      <c r="AP248" s="219"/>
      <c r="AQ248" s="219"/>
      <c r="AR248" s="219"/>
      <c r="AS248" s="219"/>
      <c r="AT248" s="219"/>
      <c r="AU248" s="219"/>
      <c r="AV248" s="219"/>
      <c r="AW248" s="219"/>
      <c r="AX248" s="219"/>
      <c r="AY248" s="219"/>
      <c r="AZ248" s="219"/>
      <c r="BA248" s="219"/>
      <c r="BB248" s="219"/>
      <c r="BC248" s="219"/>
      <c r="BD248" s="434"/>
      <c r="BE248" s="434"/>
      <c r="BF248" s="434"/>
      <c r="BG248" s="434"/>
      <c r="BH248" s="434"/>
      <c r="BI248" s="434"/>
      <c r="BJ248" s="434"/>
      <c r="BK248" s="434"/>
      <c r="BL248" s="434"/>
      <c r="BM248" s="434"/>
      <c r="BN248" s="434"/>
      <c r="BO248" s="434"/>
      <c r="BP248" s="434"/>
      <c r="BQ248" s="434"/>
      <c r="BR248" s="434"/>
      <c r="BS248" s="435"/>
      <c r="BT248" s="152" t="s">
        <v>12</v>
      </c>
      <c r="BU248" s="152"/>
      <c r="BV248" s="152"/>
      <c r="BW248" s="152"/>
      <c r="BX248" s="152"/>
      <c r="BY248" s="152"/>
      <c r="BZ248" s="152"/>
      <c r="CA248" s="152"/>
      <c r="CB248" s="152"/>
      <c r="CC248" s="152"/>
      <c r="CD248" s="152"/>
      <c r="CE248" s="152"/>
      <c r="CF248" s="152"/>
      <c r="CG248" s="152"/>
      <c r="CH248" s="152"/>
      <c r="CI248" s="152"/>
      <c r="CJ248" s="190">
        <f>CJ247</f>
        <v>7500</v>
      </c>
      <c r="CK248" s="190"/>
      <c r="CL248" s="190"/>
      <c r="CM248" s="190"/>
      <c r="CN248" s="190"/>
      <c r="CO248" s="190"/>
      <c r="CP248" s="190"/>
      <c r="CQ248" s="190"/>
      <c r="CR248" s="190"/>
      <c r="CS248" s="190"/>
      <c r="CT248" s="190"/>
      <c r="CU248" s="190"/>
      <c r="CV248" s="190"/>
      <c r="CW248" s="190"/>
      <c r="CX248" s="190"/>
      <c r="CY248" s="190"/>
      <c r="CZ248" s="190"/>
      <c r="DA248" s="191"/>
      <c r="DX248" s="24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</row>
    <row r="249" ht="12" customHeight="1" thickBot="1"/>
    <row r="250" spans="88:104" ht="15" customHeight="1" thickBot="1">
      <c r="CJ250" s="356">
        <f>CJ248+CJ235+CJ176+CJ160+CJ18+CJ11+CL126+CJ30</f>
        <v>613440</v>
      </c>
      <c r="CK250" s="357"/>
      <c r="CL250" s="357"/>
      <c r="CM250" s="357"/>
      <c r="CN250" s="357"/>
      <c r="CO250" s="357"/>
      <c r="CP250" s="357"/>
      <c r="CQ250" s="357"/>
      <c r="CR250" s="357"/>
      <c r="CS250" s="357"/>
      <c r="CT250" s="357"/>
      <c r="CU250" s="357"/>
      <c r="CV250" s="357"/>
      <c r="CW250" s="357"/>
      <c r="CX250" s="357"/>
      <c r="CY250" s="357"/>
      <c r="CZ250" s="358"/>
    </row>
    <row r="252" spans="1:52" ht="12" customHeight="1">
      <c r="A252" s="394" t="s">
        <v>227</v>
      </c>
      <c r="B252" s="395"/>
      <c r="C252" s="395"/>
      <c r="D252" s="395"/>
      <c r="E252" s="395"/>
      <c r="F252" s="395"/>
      <c r="G252" s="395"/>
      <c r="H252" s="395"/>
      <c r="I252" s="395"/>
      <c r="J252" s="395"/>
      <c r="K252" s="395"/>
      <c r="L252" s="395"/>
      <c r="M252" s="395"/>
      <c r="N252" s="395"/>
      <c r="O252" s="395"/>
      <c r="P252" s="395"/>
      <c r="Q252" s="395"/>
      <c r="R252" s="395"/>
      <c r="S252" s="395"/>
      <c r="T252" s="395"/>
      <c r="U252" s="395"/>
      <c r="V252" s="395"/>
      <c r="W252" s="395"/>
      <c r="X252" s="395"/>
      <c r="Y252" s="395"/>
      <c r="Z252" s="395"/>
      <c r="AA252" s="395"/>
      <c r="AB252" s="395"/>
      <c r="AC252" s="395"/>
      <c r="AD252" s="395"/>
      <c r="AE252" s="395"/>
      <c r="AF252" s="395"/>
      <c r="AG252" s="395"/>
      <c r="AH252" s="395"/>
      <c r="AI252" s="395"/>
      <c r="AJ252" s="395"/>
      <c r="AK252" s="395"/>
      <c r="AL252" s="395"/>
      <c r="AM252" s="395"/>
      <c r="AN252" s="395"/>
      <c r="AO252" s="395"/>
      <c r="AP252" s="395"/>
      <c r="AQ252" s="395"/>
      <c r="AR252" s="395"/>
      <c r="AS252" s="395"/>
      <c r="AT252" s="395"/>
      <c r="AU252" s="395"/>
      <c r="AV252" s="395"/>
      <c r="AW252" s="395"/>
      <c r="AX252" s="395"/>
      <c r="AY252" s="395"/>
      <c r="AZ252" s="395"/>
    </row>
    <row r="253" spans="1:175" ht="12" customHeight="1">
      <c r="A253" s="16"/>
      <c r="B253" s="394" t="s">
        <v>228</v>
      </c>
      <c r="C253" s="395"/>
      <c r="D253" s="395"/>
      <c r="E253" s="395"/>
      <c r="F253" s="395"/>
      <c r="G253" s="395"/>
      <c r="H253" s="395"/>
      <c r="I253" s="395"/>
      <c r="J253" s="395"/>
      <c r="K253" s="395"/>
      <c r="L253" s="395"/>
      <c r="M253" s="395"/>
      <c r="N253" s="395"/>
      <c r="O253" s="395"/>
      <c r="P253" s="395"/>
      <c r="Q253" s="395"/>
      <c r="R253" s="395"/>
      <c r="S253" s="395"/>
      <c r="T253" s="395"/>
      <c r="U253" s="395"/>
      <c r="V253" s="395"/>
      <c r="W253" s="395"/>
      <c r="X253" s="395"/>
      <c r="Y253" s="395"/>
      <c r="Z253" s="395"/>
      <c r="AA253" s="395"/>
      <c r="AB253" s="395"/>
      <c r="AC253" s="395"/>
      <c r="AD253" s="395"/>
      <c r="AE253" s="395"/>
      <c r="AF253" s="395"/>
      <c r="AG253" s="395"/>
      <c r="AH253" s="395"/>
      <c r="AI253" s="395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</row>
    <row r="254" spans="84:120" ht="12" customHeight="1">
      <c r="CF254" s="16"/>
      <c r="CG254" s="16"/>
      <c r="CI254" s="66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</row>
    <row r="256" spans="104:105" ht="12" customHeight="1">
      <c r="CZ256" s="66"/>
      <c r="DA256" s="66"/>
    </row>
  </sheetData>
  <sheetProtection/>
  <mergeCells count="804">
    <mergeCell ref="BT30:CI30"/>
    <mergeCell ref="CJ30:DA30"/>
    <mergeCell ref="H189:BC189"/>
    <mergeCell ref="BD189:BS189"/>
    <mergeCell ref="BT189:CI189"/>
    <mergeCell ref="CJ183:DA183"/>
    <mergeCell ref="CJ185:DA185"/>
    <mergeCell ref="H168:BS168"/>
    <mergeCell ref="CJ184:DA184"/>
    <mergeCell ref="BT186:CI186"/>
    <mergeCell ref="BD183:BS183"/>
    <mergeCell ref="BT183:CI183"/>
    <mergeCell ref="BD185:BS185"/>
    <mergeCell ref="BT185:CI185"/>
    <mergeCell ref="H188:BC188"/>
    <mergeCell ref="H27:BC27"/>
    <mergeCell ref="BD27:BS27"/>
    <mergeCell ref="BT188:CI188"/>
    <mergeCell ref="BT166:CI166"/>
    <mergeCell ref="BT154:CI154"/>
    <mergeCell ref="A30:G30"/>
    <mergeCell ref="H30:BC30"/>
    <mergeCell ref="A188:G188"/>
    <mergeCell ref="A186:G186"/>
    <mergeCell ref="H186:BC186"/>
    <mergeCell ref="BD186:BS186"/>
    <mergeCell ref="BD30:BS30"/>
    <mergeCell ref="BD188:BS188"/>
    <mergeCell ref="A166:G166"/>
    <mergeCell ref="H166:BS166"/>
    <mergeCell ref="H248:BS248"/>
    <mergeCell ref="BT248:CI248"/>
    <mergeCell ref="CJ248:DA248"/>
    <mergeCell ref="CJ189:DA189"/>
    <mergeCell ref="A157:G157"/>
    <mergeCell ref="H157:BC157"/>
    <mergeCell ref="BD157:BS157"/>
    <mergeCell ref="BT157:CI157"/>
    <mergeCell ref="BD158:BS158"/>
    <mergeCell ref="H183:BC183"/>
    <mergeCell ref="A206:G206"/>
    <mergeCell ref="H206:BC206"/>
    <mergeCell ref="BD206:BS206"/>
    <mergeCell ref="CJ250:CZ250"/>
    <mergeCell ref="A210:G210"/>
    <mergeCell ref="H210:BC210"/>
    <mergeCell ref="BD210:BS210"/>
    <mergeCell ref="BT210:CI210"/>
    <mergeCell ref="CJ210:DA210"/>
    <mergeCell ref="A248:G248"/>
    <mergeCell ref="BT207:CI207"/>
    <mergeCell ref="CJ207:DA207"/>
    <mergeCell ref="BT206:CI206"/>
    <mergeCell ref="CJ206:DA206"/>
    <mergeCell ref="CJ186:DA186"/>
    <mergeCell ref="BT158:CI158"/>
    <mergeCell ref="CJ158:DA158"/>
    <mergeCell ref="BT203:CI203"/>
    <mergeCell ref="CJ203:DA203"/>
    <mergeCell ref="BT168:CI168"/>
    <mergeCell ref="BD204:BS204"/>
    <mergeCell ref="BT204:CI204"/>
    <mergeCell ref="CJ204:DA204"/>
    <mergeCell ref="BD203:BS203"/>
    <mergeCell ref="CJ202:DA202"/>
    <mergeCell ref="A246:G246"/>
    <mergeCell ref="H246:BS246"/>
    <mergeCell ref="BT246:CI246"/>
    <mergeCell ref="CJ246:DA246"/>
    <mergeCell ref="CJ242:DA242"/>
    <mergeCell ref="A247:G247"/>
    <mergeCell ref="H247:BS247"/>
    <mergeCell ref="BT247:CI247"/>
    <mergeCell ref="CJ247:DA247"/>
    <mergeCell ref="A183:G183"/>
    <mergeCell ref="C244:DC244"/>
    <mergeCell ref="A184:G184"/>
    <mergeCell ref="H184:BC184"/>
    <mergeCell ref="BD184:BS184"/>
    <mergeCell ref="BT184:CI184"/>
    <mergeCell ref="H242:BS242"/>
    <mergeCell ref="E238:DE238"/>
    <mergeCell ref="A239:G239"/>
    <mergeCell ref="A245:G245"/>
    <mergeCell ref="H245:BS245"/>
    <mergeCell ref="BT245:CI245"/>
    <mergeCell ref="CJ245:DA245"/>
    <mergeCell ref="A241:G241"/>
    <mergeCell ref="H241:BS241"/>
    <mergeCell ref="BT241:CI241"/>
    <mergeCell ref="CJ241:DA241"/>
    <mergeCell ref="A242:G242"/>
    <mergeCell ref="BT242:CI242"/>
    <mergeCell ref="G9:AD9"/>
    <mergeCell ref="AE9:BC9"/>
    <mergeCell ref="BD9:BS9"/>
    <mergeCell ref="BT9:CI9"/>
    <mergeCell ref="CJ9:DA9"/>
    <mergeCell ref="A240:G240"/>
    <mergeCell ref="H240:BS240"/>
    <mergeCell ref="BT240:CI240"/>
    <mergeCell ref="CJ240:DA240"/>
    <mergeCell ref="CJ157:DA157"/>
    <mergeCell ref="A204:G204"/>
    <mergeCell ref="H204:BC204"/>
    <mergeCell ref="A205:G205"/>
    <mergeCell ref="H205:BC205"/>
    <mergeCell ref="CJ205:DA205"/>
    <mergeCell ref="A201:G201"/>
    <mergeCell ref="H201:BC201"/>
    <mergeCell ref="BD201:BS201"/>
    <mergeCell ref="BT201:CI201"/>
    <mergeCell ref="CJ201:DA201"/>
    <mergeCell ref="A202:G202"/>
    <mergeCell ref="H202:BC202"/>
    <mergeCell ref="A203:G203"/>
    <mergeCell ref="H203:BC203"/>
    <mergeCell ref="BD202:BS202"/>
    <mergeCell ref="BT202:CI202"/>
    <mergeCell ref="A208:G208"/>
    <mergeCell ref="H208:BC208"/>
    <mergeCell ref="BD208:BS208"/>
    <mergeCell ref="BT208:CI208"/>
    <mergeCell ref="CJ208:DA208"/>
    <mergeCell ref="BD205:BS205"/>
    <mergeCell ref="BT205:CI205"/>
    <mergeCell ref="A207:G207"/>
    <mergeCell ref="H207:BC207"/>
    <mergeCell ref="BD207:BS207"/>
    <mergeCell ref="A199:G199"/>
    <mergeCell ref="H199:BC199"/>
    <mergeCell ref="BD199:BS199"/>
    <mergeCell ref="BT199:CI199"/>
    <mergeCell ref="CJ199:DA199"/>
    <mergeCell ref="A200:G200"/>
    <mergeCell ref="H200:BC200"/>
    <mergeCell ref="BD200:BS200"/>
    <mergeCell ref="BT200:CI200"/>
    <mergeCell ref="CJ200:DA200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3:G193"/>
    <mergeCell ref="H193:BC193"/>
    <mergeCell ref="BD193:BS193"/>
    <mergeCell ref="BT193:CI193"/>
    <mergeCell ref="CJ193:DA193"/>
    <mergeCell ref="A194:G194"/>
    <mergeCell ref="H194:BC194"/>
    <mergeCell ref="BD194:BS194"/>
    <mergeCell ref="BT194:CI194"/>
    <mergeCell ref="CJ194:DA194"/>
    <mergeCell ref="A191:G191"/>
    <mergeCell ref="H191:BC191"/>
    <mergeCell ref="BD191:BS191"/>
    <mergeCell ref="BT191:CI191"/>
    <mergeCell ref="CJ191:DA191"/>
    <mergeCell ref="A192:G192"/>
    <mergeCell ref="H192:BC192"/>
    <mergeCell ref="BD192:BS192"/>
    <mergeCell ref="BT192:CI192"/>
    <mergeCell ref="CJ192:DA192"/>
    <mergeCell ref="CJ188:DA188"/>
    <mergeCell ref="A190:G190"/>
    <mergeCell ref="H190:BC190"/>
    <mergeCell ref="BD190:BS190"/>
    <mergeCell ref="BT190:CI190"/>
    <mergeCell ref="CJ190:DA190"/>
    <mergeCell ref="A189:G189"/>
    <mergeCell ref="B237:CS237"/>
    <mergeCell ref="A234:G234"/>
    <mergeCell ref="H234:BC234"/>
    <mergeCell ref="BD234:BS234"/>
    <mergeCell ref="BT234:CI234"/>
    <mergeCell ref="A252:AZ252"/>
    <mergeCell ref="CJ234:DA234"/>
    <mergeCell ref="H239:BS239"/>
    <mergeCell ref="BT239:CI239"/>
    <mergeCell ref="CJ239:DA239"/>
    <mergeCell ref="B253:AI253"/>
    <mergeCell ref="H167:BS167"/>
    <mergeCell ref="BT167:CI167"/>
    <mergeCell ref="CJ167:DA167"/>
    <mergeCell ref="H212:BC212"/>
    <mergeCell ref="BD212:BS212"/>
    <mergeCell ref="BT212:CI212"/>
    <mergeCell ref="CJ212:DA212"/>
    <mergeCell ref="A168:G168"/>
    <mergeCell ref="CJ168:DA168"/>
    <mergeCell ref="DB233:FS233"/>
    <mergeCell ref="A230:G230"/>
    <mergeCell ref="H230:BC230"/>
    <mergeCell ref="BD230:BS230"/>
    <mergeCell ref="BT230:CI230"/>
    <mergeCell ref="CJ230:DA230"/>
    <mergeCell ref="A233:G233"/>
    <mergeCell ref="H233:BC233"/>
    <mergeCell ref="BD233:BS233"/>
    <mergeCell ref="BT233:CI233"/>
    <mergeCell ref="A11:F11"/>
    <mergeCell ref="G11:AD11"/>
    <mergeCell ref="BT11:CI11"/>
    <mergeCell ref="A16:F16"/>
    <mergeCell ref="A15:F15"/>
    <mergeCell ref="A158:G158"/>
    <mergeCell ref="H158:BC158"/>
    <mergeCell ref="A154:G154"/>
    <mergeCell ref="H154:BC154"/>
    <mergeCell ref="BD154:BS154"/>
    <mergeCell ref="CJ154:DA154"/>
    <mergeCell ref="A167:G167"/>
    <mergeCell ref="CJ166:DA166"/>
    <mergeCell ref="H165:BS165"/>
    <mergeCell ref="BT165:CI165"/>
    <mergeCell ref="CJ165:DA165"/>
    <mergeCell ref="A159:G159"/>
    <mergeCell ref="H159:BC159"/>
    <mergeCell ref="BD159:BS159"/>
    <mergeCell ref="BT159:CI159"/>
    <mergeCell ref="Q3:CT3"/>
    <mergeCell ref="A124:G124"/>
    <mergeCell ref="H124:AO124"/>
    <mergeCell ref="AP124:BE124"/>
    <mergeCell ref="BF124:BU124"/>
    <mergeCell ref="BV124:CK124"/>
    <mergeCell ref="CL124:DA124"/>
    <mergeCell ref="A4:DA4"/>
    <mergeCell ref="A6:F6"/>
    <mergeCell ref="G6:AD6"/>
    <mergeCell ref="A185:G185"/>
    <mergeCell ref="H185:BC185"/>
    <mergeCell ref="A7:F7"/>
    <mergeCell ref="G7:AD7"/>
    <mergeCell ref="AE7:BC7"/>
    <mergeCell ref="BD7:BS7"/>
    <mergeCell ref="BD16:BS16"/>
    <mergeCell ref="A10:F10"/>
    <mergeCell ref="G10:AD10"/>
    <mergeCell ref="A12:DA12"/>
    <mergeCell ref="A8:F8"/>
    <mergeCell ref="G16:AD16"/>
    <mergeCell ref="AE11:BC11"/>
    <mergeCell ref="BD11:BS11"/>
    <mergeCell ref="CJ14:DA14"/>
    <mergeCell ref="CJ7:DA7"/>
    <mergeCell ref="BD10:BS10"/>
    <mergeCell ref="BT10:CI10"/>
    <mergeCell ref="CJ10:DA10"/>
    <mergeCell ref="A9:F9"/>
    <mergeCell ref="AE6:BC6"/>
    <mergeCell ref="BD6:BS6"/>
    <mergeCell ref="BT6:CI6"/>
    <mergeCell ref="CJ6:DA6"/>
    <mergeCell ref="BT15:CI15"/>
    <mergeCell ref="CJ16:DA16"/>
    <mergeCell ref="AE16:BC16"/>
    <mergeCell ref="CJ11:DA11"/>
    <mergeCell ref="AE10:BC10"/>
    <mergeCell ref="BT7:CI7"/>
    <mergeCell ref="A14:F14"/>
    <mergeCell ref="G14:AD14"/>
    <mergeCell ref="BT17:CI17"/>
    <mergeCell ref="BD17:BS17"/>
    <mergeCell ref="AE17:BC17"/>
    <mergeCell ref="G15:AD15"/>
    <mergeCell ref="BT16:CI16"/>
    <mergeCell ref="CJ15:DA15"/>
    <mergeCell ref="AE14:BC14"/>
    <mergeCell ref="BD14:BS14"/>
    <mergeCell ref="BT14:CI14"/>
    <mergeCell ref="AE15:BC15"/>
    <mergeCell ref="BD15:BS15"/>
    <mergeCell ref="G18:AD18"/>
    <mergeCell ref="CJ18:DA18"/>
    <mergeCell ref="AE18:BC18"/>
    <mergeCell ref="BD18:BS18"/>
    <mergeCell ref="BT18:CI18"/>
    <mergeCell ref="A2:DA2"/>
    <mergeCell ref="A18:F18"/>
    <mergeCell ref="A17:F17"/>
    <mergeCell ref="G17:AD17"/>
    <mergeCell ref="CJ17:DA17"/>
    <mergeCell ref="W24:FD24"/>
    <mergeCell ref="B25:AP25"/>
    <mergeCell ref="CJ26:DA26"/>
    <mergeCell ref="A26:G26"/>
    <mergeCell ref="H26:BC26"/>
    <mergeCell ref="CJ27:DA27"/>
    <mergeCell ref="BT27:CI27"/>
    <mergeCell ref="BD26:BS26"/>
    <mergeCell ref="BT26:CI26"/>
    <mergeCell ref="A27:G27"/>
    <mergeCell ref="CJ28:DA28"/>
    <mergeCell ref="A28:G28"/>
    <mergeCell ref="H28:BC28"/>
    <mergeCell ref="BD28:BS28"/>
    <mergeCell ref="BT28:CI28"/>
    <mergeCell ref="CJ29:DA29"/>
    <mergeCell ref="A29:G29"/>
    <mergeCell ref="H29:BC29"/>
    <mergeCell ref="BD29:BS29"/>
    <mergeCell ref="BT29:CI29"/>
    <mergeCell ref="A32:DA32"/>
    <mergeCell ref="A34:F34"/>
    <mergeCell ref="G34:BV34"/>
    <mergeCell ref="BW34:CL34"/>
    <mergeCell ref="CM34:DA34"/>
    <mergeCell ref="A35:F35"/>
    <mergeCell ref="G35:BV35"/>
    <mergeCell ref="BW35:CL35"/>
    <mergeCell ref="CM35:DA35"/>
    <mergeCell ref="A36:F36"/>
    <mergeCell ref="H36:BV36"/>
    <mergeCell ref="BW36:CL36"/>
    <mergeCell ref="CM36:DA36"/>
    <mergeCell ref="A37:F38"/>
    <mergeCell ref="H37:BV37"/>
    <mergeCell ref="BW37:CL38"/>
    <mergeCell ref="CM37:DA38"/>
    <mergeCell ref="H38:BV38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A41:F41"/>
    <mergeCell ref="H41:BV41"/>
    <mergeCell ref="BW41:CL41"/>
    <mergeCell ref="CM41:DA41"/>
    <mergeCell ref="A42:F43"/>
    <mergeCell ref="H42:BV42"/>
    <mergeCell ref="BW42:CL43"/>
    <mergeCell ref="CM42:DA43"/>
    <mergeCell ref="H43:BV43"/>
    <mergeCell ref="A44:F44"/>
    <mergeCell ref="H44:BV44"/>
    <mergeCell ref="BW44:CL44"/>
    <mergeCell ref="CM44:DA44"/>
    <mergeCell ref="A45:F45"/>
    <mergeCell ref="H45:BV45"/>
    <mergeCell ref="BW45:CL45"/>
    <mergeCell ref="CM45:DA45"/>
    <mergeCell ref="A46:F46"/>
    <mergeCell ref="H46:BV46"/>
    <mergeCell ref="BW46:CL46"/>
    <mergeCell ref="CM46:DA46"/>
    <mergeCell ref="A47:F47"/>
    <mergeCell ref="H47:BV47"/>
    <mergeCell ref="BW47:CL47"/>
    <mergeCell ref="CM47:DA47"/>
    <mergeCell ref="A48:F48"/>
    <mergeCell ref="H48:BV48"/>
    <mergeCell ref="BW48:CL48"/>
    <mergeCell ref="CM48:DA48"/>
    <mergeCell ref="A49:F49"/>
    <mergeCell ref="G49:BV49"/>
    <mergeCell ref="BW49:CL49"/>
    <mergeCell ref="CM49:DA49"/>
    <mergeCell ref="A51:DA51"/>
    <mergeCell ref="A53:DA53"/>
    <mergeCell ref="X55:DA55"/>
    <mergeCell ref="A57:AO57"/>
    <mergeCell ref="AP57:DA57"/>
    <mergeCell ref="A59:G59"/>
    <mergeCell ref="H59:BC59"/>
    <mergeCell ref="BD59:BS59"/>
    <mergeCell ref="BT59:CI59"/>
    <mergeCell ref="CJ59:DA59"/>
    <mergeCell ref="A60:G60"/>
    <mergeCell ref="H60:BC60"/>
    <mergeCell ref="BD60:BS60"/>
    <mergeCell ref="BT60:CI60"/>
    <mergeCell ref="CJ60:DA60"/>
    <mergeCell ref="A61:G61"/>
    <mergeCell ref="H61:BC61"/>
    <mergeCell ref="BD61:BS61"/>
    <mergeCell ref="BT61:CI61"/>
    <mergeCell ref="CJ61:DA61"/>
    <mergeCell ref="A62:G62"/>
    <mergeCell ref="H62:BC62"/>
    <mergeCell ref="BD62:BS62"/>
    <mergeCell ref="BT62:CI62"/>
    <mergeCell ref="CJ62:DA62"/>
    <mergeCell ref="A63:G63"/>
    <mergeCell ref="H63:BC63"/>
    <mergeCell ref="BD63:BS63"/>
    <mergeCell ref="BT63:CI63"/>
    <mergeCell ref="CJ63:DA63"/>
    <mergeCell ref="A65:DA65"/>
    <mergeCell ref="X67:DA67"/>
    <mergeCell ref="A69:AO69"/>
    <mergeCell ref="AP69:DA69"/>
    <mergeCell ref="A71:G71"/>
    <mergeCell ref="H71:BC71"/>
    <mergeCell ref="BD71:BS71"/>
    <mergeCell ref="BT71:CD71"/>
    <mergeCell ref="CE71:DA71"/>
    <mergeCell ref="A72:G72"/>
    <mergeCell ref="H72:BC72"/>
    <mergeCell ref="BD72:BS72"/>
    <mergeCell ref="BT72:CD72"/>
    <mergeCell ref="CE72:DA72"/>
    <mergeCell ref="A73:G73"/>
    <mergeCell ref="H73:BC73"/>
    <mergeCell ref="BD73:BS73"/>
    <mergeCell ref="BT73:CD73"/>
    <mergeCell ref="CE73:DA73"/>
    <mergeCell ref="A74:G74"/>
    <mergeCell ref="H74:BC74"/>
    <mergeCell ref="BD74:BS74"/>
    <mergeCell ref="BT74:CD74"/>
    <mergeCell ref="CE74:DA74"/>
    <mergeCell ref="A75:G75"/>
    <mergeCell ref="H75:BC75"/>
    <mergeCell ref="BD75:BS75"/>
    <mergeCell ref="BT75:CD75"/>
    <mergeCell ref="CE75:DA75"/>
    <mergeCell ref="A91:DA91"/>
    <mergeCell ref="X93:DA93"/>
    <mergeCell ref="A95:AO95"/>
    <mergeCell ref="AP95:DA95"/>
    <mergeCell ref="A97:G97"/>
    <mergeCell ref="H97:BC97"/>
    <mergeCell ref="BD97:BS97"/>
    <mergeCell ref="BT97:CI97"/>
    <mergeCell ref="CJ97:DA97"/>
    <mergeCell ref="A98:G98"/>
    <mergeCell ref="H98:BC98"/>
    <mergeCell ref="BD98:BS98"/>
    <mergeCell ref="BT98:CI98"/>
    <mergeCell ref="CJ98:DA98"/>
    <mergeCell ref="A99:G99"/>
    <mergeCell ref="H99:BC99"/>
    <mergeCell ref="BD99:BS99"/>
    <mergeCell ref="BT99:CI99"/>
    <mergeCell ref="CJ99:DA99"/>
    <mergeCell ref="A100:G100"/>
    <mergeCell ref="H100:BC100"/>
    <mergeCell ref="BD100:BS100"/>
    <mergeCell ref="BT100:CI100"/>
    <mergeCell ref="CJ100:DA100"/>
    <mergeCell ref="A101:G101"/>
    <mergeCell ref="H101:BC101"/>
    <mergeCell ref="BD101:BS101"/>
    <mergeCell ref="BT101:CI101"/>
    <mergeCell ref="CJ101:DA101"/>
    <mergeCell ref="A103:DA103"/>
    <mergeCell ref="X105:DA105"/>
    <mergeCell ref="A107:AO107"/>
    <mergeCell ref="AP107:DA107"/>
    <mergeCell ref="A109:G109"/>
    <mergeCell ref="H109:BC109"/>
    <mergeCell ref="BD109:BS109"/>
    <mergeCell ref="BT109:CI109"/>
    <mergeCell ref="CJ109:DA109"/>
    <mergeCell ref="A110:G110"/>
    <mergeCell ref="H110:BC110"/>
    <mergeCell ref="BD110:BS110"/>
    <mergeCell ref="BT110:CI110"/>
    <mergeCell ref="CJ110:DA110"/>
    <mergeCell ref="A111:G111"/>
    <mergeCell ref="H111:BC111"/>
    <mergeCell ref="BD111:BS111"/>
    <mergeCell ref="BT111:CI111"/>
    <mergeCell ref="CJ111:DA111"/>
    <mergeCell ref="A112:G112"/>
    <mergeCell ref="H112:BC112"/>
    <mergeCell ref="BD112:BS112"/>
    <mergeCell ref="BT112:CI112"/>
    <mergeCell ref="CJ112:DA112"/>
    <mergeCell ref="A114:DA114"/>
    <mergeCell ref="X116:DA116"/>
    <mergeCell ref="A118:AO118"/>
    <mergeCell ref="AP118:DA118"/>
    <mergeCell ref="A120:DA120"/>
    <mergeCell ref="A122:G122"/>
    <mergeCell ref="H122:AO122"/>
    <mergeCell ref="AP122:BE122"/>
    <mergeCell ref="BF122:BU122"/>
    <mergeCell ref="BV122:CK122"/>
    <mergeCell ref="CL122:DA122"/>
    <mergeCell ref="A123:G123"/>
    <mergeCell ref="H123:AO123"/>
    <mergeCell ref="AP123:BE123"/>
    <mergeCell ref="BF123:BU123"/>
    <mergeCell ref="BV123:CK123"/>
    <mergeCell ref="CL123:DA123"/>
    <mergeCell ref="A125:G125"/>
    <mergeCell ref="H125:AO125"/>
    <mergeCell ref="AP125:BE125"/>
    <mergeCell ref="BF125:BU125"/>
    <mergeCell ref="BV125:CK125"/>
    <mergeCell ref="CL125:DA125"/>
    <mergeCell ref="CJ130:DA130"/>
    <mergeCell ref="A126:G126"/>
    <mergeCell ref="H126:AO126"/>
    <mergeCell ref="AP126:BE126"/>
    <mergeCell ref="BF126:BU126"/>
    <mergeCell ref="BV126:CK126"/>
    <mergeCell ref="CL126:DA126"/>
    <mergeCell ref="A132:G132"/>
    <mergeCell ref="H132:BC132"/>
    <mergeCell ref="BD132:BS132"/>
    <mergeCell ref="BT132:CI132"/>
    <mergeCell ref="CJ132:DA132"/>
    <mergeCell ref="A128:DA128"/>
    <mergeCell ref="A130:G130"/>
    <mergeCell ref="H130:BC130"/>
    <mergeCell ref="BD130:BS130"/>
    <mergeCell ref="BT130:CI130"/>
    <mergeCell ref="CJ133:DA133"/>
    <mergeCell ref="A133:G133"/>
    <mergeCell ref="H133:BC133"/>
    <mergeCell ref="BD133:BS133"/>
    <mergeCell ref="BT133:CI133"/>
    <mergeCell ref="A131:G131"/>
    <mergeCell ref="H131:BC131"/>
    <mergeCell ref="BD131:BS131"/>
    <mergeCell ref="BT131:CI131"/>
    <mergeCell ref="CJ131:DA131"/>
    <mergeCell ref="A135:DA135"/>
    <mergeCell ref="A137:G137"/>
    <mergeCell ref="H137:AO137"/>
    <mergeCell ref="AP137:BE137"/>
    <mergeCell ref="BF137:BU137"/>
    <mergeCell ref="BV137:CK137"/>
    <mergeCell ref="CL137:DA137"/>
    <mergeCell ref="A138:G138"/>
    <mergeCell ref="H138:AO138"/>
    <mergeCell ref="AP138:BE138"/>
    <mergeCell ref="BF138:BU138"/>
    <mergeCell ref="BV138:CK138"/>
    <mergeCell ref="CL138:DA138"/>
    <mergeCell ref="A139:G139"/>
    <mergeCell ref="H139:AO139"/>
    <mergeCell ref="AP139:BE139"/>
    <mergeCell ref="BF139:BU139"/>
    <mergeCell ref="BV139:CK139"/>
    <mergeCell ref="CL139:DA139"/>
    <mergeCell ref="A140:G140"/>
    <mergeCell ref="H140:AO140"/>
    <mergeCell ref="AP140:BE140"/>
    <mergeCell ref="BF140:BU140"/>
    <mergeCell ref="BV140:CK140"/>
    <mergeCell ref="CL140:DA140"/>
    <mergeCell ref="CJ146:DA146"/>
    <mergeCell ref="A142:DA142"/>
    <mergeCell ref="A144:G144"/>
    <mergeCell ref="H144:BC144"/>
    <mergeCell ref="BD144:BS144"/>
    <mergeCell ref="BT144:CI144"/>
    <mergeCell ref="CJ144:DA144"/>
    <mergeCell ref="CJ148:DA148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52:DA152"/>
    <mergeCell ref="A147:G147"/>
    <mergeCell ref="H147:BC147"/>
    <mergeCell ref="BD147:BS147"/>
    <mergeCell ref="BT147:CI147"/>
    <mergeCell ref="CJ147:DA147"/>
    <mergeCell ref="A148:G148"/>
    <mergeCell ref="H148:BC148"/>
    <mergeCell ref="BD148:BS148"/>
    <mergeCell ref="BT148:CI148"/>
    <mergeCell ref="CJ159:DA159"/>
    <mergeCell ref="A150:DA150"/>
    <mergeCell ref="A152:G152"/>
    <mergeCell ref="H152:BC152"/>
    <mergeCell ref="BD152:BS152"/>
    <mergeCell ref="BT152:CI152"/>
    <mergeCell ref="BT156:CI156"/>
    <mergeCell ref="CJ156:DA156"/>
    <mergeCell ref="A156:G156"/>
    <mergeCell ref="H156:BC156"/>
    <mergeCell ref="A169:G169"/>
    <mergeCell ref="H169:BS169"/>
    <mergeCell ref="BT169:CI169"/>
    <mergeCell ref="CJ169:DA169"/>
    <mergeCell ref="A162:DA162"/>
    <mergeCell ref="A153:G153"/>
    <mergeCell ref="H153:BC153"/>
    <mergeCell ref="BD153:BS153"/>
    <mergeCell ref="BT153:CI153"/>
    <mergeCell ref="CJ153:DA153"/>
    <mergeCell ref="A165:G165"/>
    <mergeCell ref="CJ170:DA170"/>
    <mergeCell ref="A170:G170"/>
    <mergeCell ref="H170:BS170"/>
    <mergeCell ref="BT170:CI170"/>
    <mergeCell ref="A160:G160"/>
    <mergeCell ref="H160:BC160"/>
    <mergeCell ref="BD160:BS160"/>
    <mergeCell ref="BT160:CI160"/>
    <mergeCell ref="CJ160:DA160"/>
    <mergeCell ref="A174:G174"/>
    <mergeCell ref="H174:BS174"/>
    <mergeCell ref="BT174:CI174"/>
    <mergeCell ref="CJ174:DA174"/>
    <mergeCell ref="A171:G171"/>
    <mergeCell ref="H171:BS171"/>
    <mergeCell ref="A172:G172"/>
    <mergeCell ref="H172:BS172"/>
    <mergeCell ref="BT172:CI172"/>
    <mergeCell ref="CJ171:DA171"/>
    <mergeCell ref="A175:G175"/>
    <mergeCell ref="H175:BS175"/>
    <mergeCell ref="BT175:CI175"/>
    <mergeCell ref="CJ175:DA175"/>
    <mergeCell ref="A176:G176"/>
    <mergeCell ref="H176:BS176"/>
    <mergeCell ref="BT176:CI176"/>
    <mergeCell ref="CJ176:DA176"/>
    <mergeCell ref="A178:DA178"/>
    <mergeCell ref="A180:G180"/>
    <mergeCell ref="H180:BC180"/>
    <mergeCell ref="BD180:BS180"/>
    <mergeCell ref="BT180:CI180"/>
    <mergeCell ref="CJ180:DA180"/>
    <mergeCell ref="A182:G182"/>
    <mergeCell ref="H182:BC182"/>
    <mergeCell ref="BD182:BS182"/>
    <mergeCell ref="BT182:CI182"/>
    <mergeCell ref="CJ182:DA182"/>
    <mergeCell ref="A181:G181"/>
    <mergeCell ref="H181:BC181"/>
    <mergeCell ref="BD181:BS181"/>
    <mergeCell ref="BT181:CI181"/>
    <mergeCell ref="CJ181:DA181"/>
    <mergeCell ref="A187:G187"/>
    <mergeCell ref="H187:BC187"/>
    <mergeCell ref="BD187:BS187"/>
    <mergeCell ref="BT187:CI187"/>
    <mergeCell ref="CJ187:DA187"/>
    <mergeCell ref="A235:G235"/>
    <mergeCell ref="H235:BC235"/>
    <mergeCell ref="BD235:BS235"/>
    <mergeCell ref="BT235:CI235"/>
    <mergeCell ref="CJ235:DA235"/>
    <mergeCell ref="CJ215:DA215"/>
    <mergeCell ref="CJ217:DA217"/>
    <mergeCell ref="CJ219:DA219"/>
    <mergeCell ref="A216:G216"/>
    <mergeCell ref="H216:BC216"/>
    <mergeCell ref="BD216:BS216"/>
    <mergeCell ref="BT216:CI216"/>
    <mergeCell ref="CJ216:DA216"/>
    <mergeCell ref="A217:G217"/>
    <mergeCell ref="H217:BC217"/>
    <mergeCell ref="A209:G209"/>
    <mergeCell ref="H209:BC209"/>
    <mergeCell ref="BD209:BS209"/>
    <mergeCell ref="BT209:CI209"/>
    <mergeCell ref="CJ209:DA209"/>
    <mergeCell ref="A214:G214"/>
    <mergeCell ref="H214:BC214"/>
    <mergeCell ref="BD214:BS214"/>
    <mergeCell ref="BT214:CI214"/>
    <mergeCell ref="CJ214:DA214"/>
    <mergeCell ref="BD211:BS211"/>
    <mergeCell ref="BT211:CI211"/>
    <mergeCell ref="CJ211:DA211"/>
    <mergeCell ref="A215:G215"/>
    <mergeCell ref="H215:BC215"/>
    <mergeCell ref="BD215:BS215"/>
    <mergeCell ref="BT215:CI215"/>
    <mergeCell ref="A211:G211"/>
    <mergeCell ref="H211:BC211"/>
    <mergeCell ref="A212:G212"/>
    <mergeCell ref="BD217:BS217"/>
    <mergeCell ref="BT217:CI217"/>
    <mergeCell ref="A218:G218"/>
    <mergeCell ref="H218:BC218"/>
    <mergeCell ref="BD218:BS218"/>
    <mergeCell ref="BT218:CI218"/>
    <mergeCell ref="CJ218:DA218"/>
    <mergeCell ref="A219:G219"/>
    <mergeCell ref="H219:BC219"/>
    <mergeCell ref="BD219:BS219"/>
    <mergeCell ref="BT219:CI219"/>
    <mergeCell ref="A220:G220"/>
    <mergeCell ref="H220:BC220"/>
    <mergeCell ref="BD220:BS220"/>
    <mergeCell ref="BT220:CI220"/>
    <mergeCell ref="CJ220:DA220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DA225"/>
    <mergeCell ref="A226:G226"/>
    <mergeCell ref="H226:BC226"/>
    <mergeCell ref="BD226:BS226"/>
    <mergeCell ref="BT226:CI226"/>
    <mergeCell ref="CJ226:DA226"/>
    <mergeCell ref="A227:G227"/>
    <mergeCell ref="H227:BC227"/>
    <mergeCell ref="BD227:BS227"/>
    <mergeCell ref="BT227:CI227"/>
    <mergeCell ref="CJ227:DA227"/>
    <mergeCell ref="BT228:CI228"/>
    <mergeCell ref="H229:BC229"/>
    <mergeCell ref="BD229:BS229"/>
    <mergeCell ref="BT229:CI229"/>
    <mergeCell ref="CJ229:DA229"/>
    <mergeCell ref="CJ228:DA228"/>
    <mergeCell ref="A232:G232"/>
    <mergeCell ref="H232:BC232"/>
    <mergeCell ref="BD232:BS232"/>
    <mergeCell ref="BT232:CI232"/>
    <mergeCell ref="CJ232:DA232"/>
    <mergeCell ref="BT231:CI231"/>
    <mergeCell ref="A173:G173"/>
    <mergeCell ref="H173:BS173"/>
    <mergeCell ref="BT173:CI173"/>
    <mergeCell ref="CJ173:DA173"/>
    <mergeCell ref="CJ231:DA231"/>
    <mergeCell ref="A228:G228"/>
    <mergeCell ref="H228:BC228"/>
    <mergeCell ref="BD228:BS228"/>
    <mergeCell ref="A229:G229"/>
    <mergeCell ref="A78:G78"/>
    <mergeCell ref="H78:BC78"/>
    <mergeCell ref="BD78:BS78"/>
    <mergeCell ref="BT78:CD78"/>
    <mergeCell ref="CE78:DA78"/>
    <mergeCell ref="CJ233:DA233"/>
    <mergeCell ref="CJ172:DA172"/>
    <mergeCell ref="A231:G231"/>
    <mergeCell ref="H231:BC231"/>
    <mergeCell ref="BD231:BS231"/>
    <mergeCell ref="A80:G80"/>
    <mergeCell ref="H80:BC80"/>
    <mergeCell ref="BD80:BS80"/>
    <mergeCell ref="BT80:CD80"/>
    <mergeCell ref="CE80:DA80"/>
    <mergeCell ref="A77:G77"/>
    <mergeCell ref="H77:BC77"/>
    <mergeCell ref="BD77:BS77"/>
    <mergeCell ref="BT77:CD77"/>
    <mergeCell ref="CE77:DA77"/>
    <mergeCell ref="BT171:CI171"/>
    <mergeCell ref="A164:G164"/>
    <mergeCell ref="H164:BS164"/>
    <mergeCell ref="BT164:CI164"/>
    <mergeCell ref="CJ164:DA164"/>
    <mergeCell ref="A79:G79"/>
    <mergeCell ref="H79:BC79"/>
    <mergeCell ref="BD79:BS79"/>
    <mergeCell ref="BT79:CD79"/>
    <mergeCell ref="CE79:DA79"/>
    <mergeCell ref="BD156:BS156"/>
    <mergeCell ref="A155:G155"/>
    <mergeCell ref="H155:BC155"/>
    <mergeCell ref="BD155:BS155"/>
    <mergeCell ref="BT155:CI155"/>
    <mergeCell ref="CJ155:DA155"/>
  </mergeCells>
  <printOptions/>
  <pageMargins left="0.6299212598425197" right="0.5118110236220472" top="0.16" bottom="0.15748031496062992" header="0.15748031496062992" footer="0.1574803149606299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Blagovenka</cp:lastModifiedBy>
  <cp:lastPrinted>2020-12-14T02:39:47Z</cp:lastPrinted>
  <dcterms:created xsi:type="dcterms:W3CDTF">2008-10-01T13:21:49Z</dcterms:created>
  <dcterms:modified xsi:type="dcterms:W3CDTF">2020-12-15T10:57:02Z</dcterms:modified>
  <cp:category/>
  <cp:version/>
  <cp:contentType/>
  <cp:contentStatus/>
</cp:coreProperties>
</file>