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5"/>
  </bookViews>
  <sheets>
    <sheet name="Форма 1" sheetId="2" r:id="rId1"/>
    <sheet name="Форма 2" sheetId="3" r:id="rId2"/>
    <sheet name="Форма 3" sheetId="4" r:id="rId3"/>
    <sheet name="Форма 4" sheetId="5" r:id="rId4"/>
    <sheet name="форма 5" sheetId="6" r:id="rId5"/>
    <sheet name="Форма 6" sheetId="7" r:id="rId6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3'!$A$1:$W$38</definedName>
    <definedName name="_xlnm.Print_Area" localSheetId="4">'форма 5'!$A$1:$C$33</definedName>
  </definedNames>
  <calcPr calcId="125725"/>
</workbook>
</file>

<file path=xl/calcChain.xml><?xml version="1.0" encoding="utf-8"?>
<calcChain xmlns="http://schemas.openxmlformats.org/spreadsheetml/2006/main">
  <c r="Q14" i="3"/>
  <c r="I14"/>
  <c r="I12"/>
  <c r="J14"/>
  <c r="L14"/>
  <c r="N14"/>
  <c r="P14"/>
  <c r="P12"/>
  <c r="L12"/>
  <c r="H14"/>
  <c r="N19"/>
  <c r="J19"/>
  <c r="H25" i="4"/>
  <c r="U25"/>
  <c r="U27" s="1"/>
  <c r="T22"/>
  <c r="L17" i="3"/>
  <c r="Q19"/>
  <c r="R19"/>
  <c r="S19"/>
  <c r="P19"/>
  <c r="P17"/>
  <c r="I17"/>
  <c r="I19" s="1"/>
  <c r="H19"/>
  <c r="V21" i="4"/>
  <c r="T21" s="1"/>
  <c r="V20"/>
  <c r="T20" s="1"/>
  <c r="V23"/>
  <c r="T23" s="1"/>
  <c r="V24"/>
  <c r="T24" s="1"/>
  <c r="M14" i="3"/>
  <c r="P11"/>
  <c r="L11"/>
  <c r="I11"/>
  <c r="W14" i="7"/>
  <c r="W18" s="1"/>
  <c r="G14"/>
  <c r="F14"/>
  <c r="J25" i="4"/>
  <c r="J27" s="1"/>
  <c r="Q25"/>
  <c r="R25"/>
  <c r="R27" s="1"/>
  <c r="P25"/>
  <c r="N25"/>
  <c r="M25"/>
  <c r="M27" s="1"/>
  <c r="E25"/>
  <c r="D25"/>
  <c r="E19" i="3"/>
  <c r="D19"/>
  <c r="D21" s="1"/>
  <c r="D18"/>
  <c r="E14"/>
  <c r="D14"/>
  <c r="L20" i="4"/>
  <c r="I20"/>
  <c r="L23"/>
  <c r="I23"/>
  <c r="I10" i="3"/>
  <c r="L24" i="4"/>
  <c r="I24"/>
  <c r="K27"/>
  <c r="O27"/>
  <c r="Q27"/>
  <c r="S27"/>
  <c r="W27"/>
  <c r="L10" i="3"/>
  <c r="X18" i="7"/>
  <c r="Q18"/>
  <c r="N18"/>
  <c r="H18"/>
  <c r="G18"/>
  <c r="W17"/>
  <c r="F17"/>
  <c r="X16"/>
  <c r="W16"/>
  <c r="F16"/>
  <c r="N14"/>
  <c r="V14" s="1"/>
  <c r="V18" s="1"/>
  <c r="V13"/>
  <c r="B27" i="6"/>
  <c r="B26"/>
  <c r="B14"/>
  <c r="B10"/>
  <c r="T25" i="4" l="1"/>
  <c r="T27" s="1"/>
  <c r="F18" i="7"/>
  <c r="N27" i="4"/>
  <c r="B24" i="6"/>
  <c r="L19" i="4"/>
  <c r="L25" s="1"/>
  <c r="P27"/>
  <c r="L18" i="3"/>
  <c r="L19" s="1"/>
  <c r="I18"/>
  <c r="V19" i="4"/>
  <c r="V25" s="1"/>
  <c r="I19"/>
  <c r="I25" s="1"/>
  <c r="L13" i="3"/>
  <c r="I13"/>
  <c r="P9"/>
  <c r="L9"/>
  <c r="I9"/>
  <c r="L27" i="4" l="1"/>
  <c r="V27"/>
  <c r="I27"/>
  <c r="T19"/>
  <c r="D27"/>
  <c r="F27"/>
  <c r="G27"/>
  <c r="H27"/>
  <c r="E27"/>
  <c r="H21" i="3"/>
  <c r="N21"/>
  <c r="S21"/>
  <c r="E21"/>
  <c r="K21" l="1"/>
  <c r="O21"/>
  <c r="R21"/>
  <c r="F21"/>
  <c r="G21"/>
  <c r="P21"/>
  <c r="L21"/>
  <c r="I21"/>
  <c r="Q21"/>
  <c r="J21"/>
  <c r="M21"/>
</calcChain>
</file>

<file path=xl/sharedStrings.xml><?xml version="1.0" encoding="utf-8"?>
<sst xmlns="http://schemas.openxmlformats.org/spreadsheetml/2006/main" count="309" uniqueCount="174">
  <si>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</si>
  <si>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</si>
  <si>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</si>
  <si>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</si>
  <si>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</si>
  <si>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</si>
  <si>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</si>
  <si>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</si>
  <si>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</si>
  <si>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</si>
  <si>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</si>
  <si>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</si>
  <si>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</si>
  <si>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</si>
  <si>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</si>
  <si>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</si>
  <si>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</si>
  <si>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</si>
  <si>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</si>
  <si>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</si>
  <si>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</si>
  <si>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</si>
  <si>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</si>
  <si>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</si>
  <si>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</si>
  <si>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</si>
  <si>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</si>
  <si>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</si>
  <si>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</si>
  <si>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</si>
  <si>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</si>
  <si>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</si>
  <si>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</si>
  <si>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</si>
  <si>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</si>
  <si>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</si>
  <si>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</si>
  <si>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</si>
  <si>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</si>
  <si>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</si>
  <si>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</si>
  <si>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</si>
  <si>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</si>
  <si>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</si>
  <si>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</si>
  <si>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</si>
  <si>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</si>
  <si>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</si>
  <si>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</si>
  <si>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</si>
  <si>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</si>
  <si>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</si>
  <si>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</si>
  <si>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</si>
  <si>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</si>
  <si>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</si>
  <si>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</si>
  <si>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</si>
  <si>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</si>
  <si>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</si>
  <si>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</si>
  <si>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</si>
  <si>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</si>
  <si>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</si>
  <si>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</si>
  <si>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</si>
  <si>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</si>
  <si>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</si>
  <si>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</si>
  <si>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</si>
  <si>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</si>
  <si>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</si>
  <si>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 xml:space="preserve"> </t>
  </si>
  <si>
    <t>ПАО Банк "ВТБ" муниципальный контракт № 0818300019916000005-0196875-01 от 14.03.2016</t>
  </si>
  <si>
    <t xml:space="preserve"> 53 млн. рублей, 13,92%, со сроком возврата 11.03.2017г</t>
  </si>
  <si>
    <t>ПАО  "Крайинвестбанк" муниципальный контракт № 0818300019916000016-0196875-01 от 23.05.2016</t>
  </si>
  <si>
    <t xml:space="preserve"> 57 млн. рублей, 12,94715749%, со сроком возврата 23.05.2017г</t>
  </si>
  <si>
    <t>договор № 64 от 30.05.2016г.о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</si>
  <si>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5.06.2017г</t>
  </si>
  <si>
    <t>ПАО "Крайинвестбанк" муниципальный контракт от 14 июня 2016 года № 0318300091116000005-0115389-01</t>
  </si>
  <si>
    <t>Сумма кредита составляет 2000000,0  (два миллиона) рублей, проценты за пользование кредитом - 14,554%, срок возврата не позднее 14.06.2017г.</t>
  </si>
  <si>
    <t>Начальник  ФУ администрации МО Тимашевский район</t>
  </si>
  <si>
    <t>О.Г.Баженова</t>
  </si>
  <si>
    <t>Начальник ФУ администрации МО Тимашевский район</t>
  </si>
  <si>
    <t>ПАО  "Сбербанк" муниципальный контракт № 0818300019916000058-0196875-01 от 16.09.2016</t>
  </si>
  <si>
    <t>90 млн. рублей, 11,4158%,  со сроком возврата 15.09.2017г</t>
  </si>
  <si>
    <t>Форма № 5</t>
  </si>
  <si>
    <t>Долговые обязательства</t>
  </si>
  <si>
    <t>Объем долга</t>
  </si>
  <si>
    <t>1. Объем обязательств по муниципальным гарантиям, всего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</si>
  <si>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</si>
  <si>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</si>
  <si>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</si>
  <si>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</si>
  <si>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</si>
  <si>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</si>
  <si>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</si>
  <si>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</si>
  <si>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</si>
  <si>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</si>
  <si>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</si>
  <si>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</si>
  <si>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</si>
  <si>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</si>
  <si>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</si>
  <si>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</si>
  <si>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</si>
  <si>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 xml:space="preserve">  наименование муниципального образования</t>
  </si>
  <si>
    <t xml:space="preserve">     (дата)</t>
  </si>
  <si>
    <t>Таблица № 6 ( в рублях/коп)</t>
  </si>
  <si>
    <t>№ п/п</t>
  </si>
  <si>
    <t>Наименование предприятий</t>
  </si>
  <si>
    <t>Дата предост.кредита</t>
  </si>
  <si>
    <t>%  ставка</t>
  </si>
  <si>
    <t>Срок возврата</t>
  </si>
  <si>
    <t>Перевод,  восстановление долга</t>
  </si>
  <si>
    <t>Погашено</t>
  </si>
  <si>
    <t>Списано</t>
  </si>
  <si>
    <t>ВСЕГО</t>
  </si>
  <si>
    <t>%</t>
  </si>
  <si>
    <t>пени</t>
  </si>
  <si>
    <t xml:space="preserve">  I. Централизованные кредиты* </t>
  </si>
  <si>
    <t>Централизованный кредит</t>
  </si>
  <si>
    <t>92-94гг.</t>
  </si>
  <si>
    <t>2005-2010г. равными долями</t>
  </si>
  <si>
    <t xml:space="preserve">Итого </t>
  </si>
  <si>
    <t xml:space="preserve">  II. Кредиты,выделенные из бюджета муниципального образования</t>
  </si>
  <si>
    <t>Товарный кредит</t>
  </si>
  <si>
    <t>1996г.</t>
  </si>
  <si>
    <t>15.03.97г.</t>
  </si>
  <si>
    <t>Итого  (I + II)</t>
  </si>
  <si>
    <t xml:space="preserve"> Начальник  ФУ администрации МО  Тимашевский район</t>
  </si>
  <si>
    <t xml:space="preserve">Исп. Ненашева Ю.В. </t>
  </si>
  <si>
    <t>042-141</t>
  </si>
  <si>
    <t>Тимашевский район  (Дербентское сп)</t>
  </si>
  <si>
    <t>договор № 115 от 25.10.2016г.о предоставлении администрации Дербентского с/п бюджетного кредита</t>
  </si>
  <si>
    <t>финансирование дефицита бюджета на сумму 180 000 руб., 0,1% со сроком возврата до 20.10.2017г</t>
  </si>
  <si>
    <t>договор № 124 от 25.11.2016г.о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</si>
  <si>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23.11.2017г</t>
  </si>
  <si>
    <t>Начальник отдела учета и отчетности</t>
  </si>
  <si>
    <t>Н.Н.Куненкова</t>
  </si>
  <si>
    <t>Тимашевский район  (Новоленинское сп)</t>
  </si>
  <si>
    <t>договор № 133 от 13.12.2016г.о предоставлении администрации Новоленинского с/п бюджетного кредита</t>
  </si>
  <si>
    <t>финансирование дефицита бюджета на сумму 500 000 руб., 0,1% со сроком возврата до 8.12.2017г</t>
  </si>
  <si>
    <t>Объем обязательств, обеспеченных гарантией, на    1 января 2017 года</t>
  </si>
  <si>
    <t>Остаток задолженности по кредиту на                                 1 января 2017 года, рублей</t>
  </si>
  <si>
    <t>Остаток задолженности по бюджетному кредиту на 1 января 2017 года, рублей</t>
  </si>
  <si>
    <t>Задолженность на 01.01.17г.</t>
  </si>
  <si>
    <t>Выделено в 2017 г.</t>
  </si>
  <si>
    <t xml:space="preserve">Начислено  за 2017г.                                </t>
  </si>
  <si>
    <t xml:space="preserve">     Н.Н.Куненкова</t>
  </si>
  <si>
    <t>ПАО  "Сбербанк" муниципальный контракт № 0818300019917000016-0196875-01 от 10.05.2017</t>
  </si>
  <si>
    <t xml:space="preserve"> 57 млн. рублей, 10,455%, со сроком возврата 10.05.2018г</t>
  </si>
  <si>
    <t>Тимашевский район/Медведовское сп</t>
  </si>
  <si>
    <t xml:space="preserve">Тимашевский район </t>
  </si>
  <si>
    <t>договор № 33 от 05.05.2017</t>
  </si>
  <si>
    <t>30 000 000 рублей, 0,1%, срок погашения 01.12.2017</t>
  </si>
  <si>
    <t>договор № 49 от 25.05.2017г.о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</si>
  <si>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25.05.2018г</t>
  </si>
  <si>
    <t>ПАО "Сбербанк" России муниципальный контракт от 17 июля 2017 года №0318300091117000015-0115389-02</t>
  </si>
  <si>
    <t>Сумма кредита составляет 2000000,0 (два миллиона рублей, проценты за пользование кредитом - 12,4%, срок возврата не позднее 17.07.2018г.</t>
  </si>
  <si>
    <t xml:space="preserve">Справочно: по кредитам выданным сельским поселениям сумма процентов составила    794,75 рублей         </t>
  </si>
  <si>
    <t>договор № 82 от 09.08.2017г.о предоставлении администрации Поселкового с/п бюджетного кредита</t>
  </si>
  <si>
    <t>финансирование дефицита бюджета на сумму 1000 000 руб., 0,1% со сроком возврата до 03.08.2018г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</si>
  <si>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октября 2017 года </t>
  </si>
  <si>
    <t>Остаток задолженности по кредиту на 1.10.2017, рублей</t>
  </si>
  <si>
    <t>ПАО  "Сбербанк" муниципальный контракт № 0818300019917000099-0196875-03 от 06.09.2017</t>
  </si>
  <si>
    <t xml:space="preserve"> 100 млн. рублей, 9,6875%, со сроком возврата 11.09.2018г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</si>
  <si>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октября 2017 года 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</si>
  <si>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октября 2017 года </t>
  </si>
  <si>
    <t>Остаток задолженности по бюджетному кредиту на 1.10.2017, рублей</t>
  </si>
  <si>
    <t xml:space="preserve">Информация о задолженности по бюджетным кредитам, выданным из бюджета   муниципального образования Тимашевский  район по состоянию на    01.10.2017г.                                                                                                          </t>
  </si>
  <si>
    <t>Задолженность на  01.10.2017 г.</t>
  </si>
  <si>
    <t xml:space="preserve">Сведения о муниципальном долге муниципального образования Тимашевский район, а также поселений, входящих в состав Тимашевского района на 1 октября 2017 года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</si>
</sst>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name val="Arial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8"/>
      <name val="Times New Roman CE"/>
      <family val="1"/>
      <charset val="238"/>
    </font>
    <font>
      <sz val="8"/>
      <name val="Arial Cyr"/>
      <charset val="204"/>
    </font>
    <font>
      <b/>
      <sz val="8"/>
      <name val="Times New Roman CE"/>
      <charset val="204"/>
    </font>
    <font>
      <b/>
      <sz val="6"/>
      <name val="Arial Cyr"/>
      <family val="2"/>
      <charset val="204"/>
    </font>
    <font>
      <b/>
      <sz val="9"/>
      <name val="Arial Cyr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0" fillId="0" borderId="1" xfId="0" applyBorder="1"/>
    <xf numFmtId="0" fontId="15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horizontal="center" wrapText="1"/>
    </xf>
    <xf numFmtId="9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 applyProtection="1">
      <alignment horizontal="right"/>
      <protection locked="0"/>
    </xf>
    <xf numFmtId="2" fontId="12" fillId="0" borderId="1" xfId="0" applyNumberFormat="1" applyFont="1" applyFill="1" applyBorder="1" applyAlignment="1">
      <alignment horizontal="right"/>
    </xf>
    <xf numFmtId="1" fontId="15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2" fontId="18" fillId="0" borderId="1" xfId="0" applyNumberFormat="1" applyFont="1" applyFill="1" applyBorder="1" applyAlignment="1" applyProtection="1">
      <alignment horizontal="right"/>
      <protection locked="0"/>
    </xf>
    <xf numFmtId="2" fontId="18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1" fontId="12" fillId="0" borderId="1" xfId="0" applyNumberFormat="1" applyFont="1" applyBorder="1" applyAlignment="1">
      <alignment horizontal="left" wrapText="1"/>
    </xf>
    <xf numFmtId="1" fontId="17" fillId="0" borderId="1" xfId="0" applyNumberFormat="1" applyFont="1" applyBorder="1" applyAlignment="1">
      <alignment horizontal="center" wrapText="1"/>
    </xf>
    <xf numFmtId="9" fontId="12" fillId="0" borderId="1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1" fontId="19" fillId="0" borderId="1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" fontId="19" fillId="0" borderId="0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Border="1" applyAlignment="1">
      <alignment horizontal="right"/>
    </xf>
    <xf numFmtId="4" fontId="18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left" wrapText="1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4" fillId="0" borderId="0" xfId="0" applyFont="1" applyAlignment="1"/>
    <xf numFmtId="0" fontId="17" fillId="0" borderId="0" xfId="0" applyFont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1" fontId="12" fillId="0" borderId="1" xfId="0" applyNumberFormat="1" applyFont="1" applyFill="1" applyBorder="1" applyAlignment="1" applyProtection="1">
      <alignment horizontal="center" textRotation="90" wrapText="1"/>
      <protection locked="0"/>
    </xf>
    <xf numFmtId="4" fontId="12" fillId="0" borderId="1" xfId="0" applyNumberFormat="1" applyFont="1" applyFill="1" applyBorder="1" applyAlignment="1" applyProtection="1">
      <alignment horizontal="right"/>
      <protection locked="0"/>
    </xf>
    <xf numFmtId="1" fontId="15" fillId="0" borderId="1" xfId="0" applyNumberFormat="1" applyFont="1" applyFill="1" applyBorder="1" applyAlignment="1" applyProtection="1">
      <alignment horizontal="center"/>
      <protection locked="0"/>
    </xf>
    <xf numFmtId="4" fontId="18" fillId="0" borderId="1" xfId="0" applyNumberFormat="1" applyFont="1" applyFill="1" applyBorder="1" applyAlignment="1" applyProtection="1">
      <alignment horizontal="right"/>
      <protection locked="0"/>
    </xf>
    <xf numFmtId="2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1" fontId="19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5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K5" sqref="K5:K6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112" t="s">
        <v>19</v>
      </c>
      <c r="S1" s="112"/>
    </row>
    <row r="2" spans="1:19" ht="40.9" customHeight="1">
      <c r="A2" s="4"/>
      <c r="B2" s="4"/>
      <c r="C2" s="4"/>
      <c r="D2" s="4"/>
      <c r="E2" s="113" t="s">
        <v>168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>
      <c r="S3" s="16" t="s">
        <v>0</v>
      </c>
    </row>
    <row r="4" spans="1:19" ht="54.6" customHeight="1">
      <c r="A4" s="105" t="s">
        <v>2</v>
      </c>
      <c r="B4" s="105" t="s">
        <v>3</v>
      </c>
      <c r="C4" s="105" t="s">
        <v>4</v>
      </c>
      <c r="D4" s="105" t="s">
        <v>5</v>
      </c>
      <c r="E4" s="108" t="s">
        <v>144</v>
      </c>
      <c r="F4" s="109"/>
      <c r="G4" s="110"/>
      <c r="H4" s="108" t="s">
        <v>9</v>
      </c>
      <c r="I4" s="109"/>
      <c r="J4" s="110"/>
      <c r="K4" s="108" t="s">
        <v>10</v>
      </c>
      <c r="L4" s="109"/>
      <c r="M4" s="110"/>
      <c r="N4" s="108" t="s">
        <v>11</v>
      </c>
      <c r="O4" s="109"/>
      <c r="P4" s="110"/>
      <c r="Q4" s="108" t="s">
        <v>12</v>
      </c>
      <c r="R4" s="109"/>
      <c r="S4" s="110"/>
    </row>
    <row r="5" spans="1:19" ht="14.45" customHeight="1">
      <c r="A5" s="106"/>
      <c r="B5" s="106"/>
      <c r="C5" s="106"/>
      <c r="D5" s="106"/>
      <c r="E5" s="104" t="s">
        <v>6</v>
      </c>
      <c r="F5" s="111" t="s">
        <v>1</v>
      </c>
      <c r="G5" s="111"/>
      <c r="H5" s="104" t="s">
        <v>6</v>
      </c>
      <c r="I5" s="111" t="s">
        <v>1</v>
      </c>
      <c r="J5" s="111"/>
      <c r="K5" s="104" t="s">
        <v>6</v>
      </c>
      <c r="L5" s="111" t="s">
        <v>1</v>
      </c>
      <c r="M5" s="111"/>
      <c r="N5" s="104" t="s">
        <v>6</v>
      </c>
      <c r="O5" s="111" t="s">
        <v>1</v>
      </c>
      <c r="P5" s="111"/>
      <c r="Q5" s="104" t="s">
        <v>6</v>
      </c>
      <c r="R5" s="111" t="s">
        <v>1</v>
      </c>
      <c r="S5" s="111"/>
    </row>
    <row r="6" spans="1:19" ht="55.9" customHeight="1">
      <c r="A6" s="107"/>
      <c r="B6" s="107"/>
      <c r="C6" s="107"/>
      <c r="D6" s="107"/>
      <c r="E6" s="104"/>
      <c r="F6" s="15" t="s">
        <v>7</v>
      </c>
      <c r="G6" s="15" t="s">
        <v>8</v>
      </c>
      <c r="H6" s="104"/>
      <c r="I6" s="15" t="s">
        <v>7</v>
      </c>
      <c r="J6" s="15" t="s">
        <v>8</v>
      </c>
      <c r="K6" s="104"/>
      <c r="L6" s="15" t="s">
        <v>7</v>
      </c>
      <c r="M6" s="15" t="s">
        <v>8</v>
      </c>
      <c r="N6" s="104"/>
      <c r="O6" s="15" t="s">
        <v>7</v>
      </c>
      <c r="P6" s="15" t="s">
        <v>8</v>
      </c>
      <c r="Q6" s="104"/>
      <c r="R6" s="15" t="s">
        <v>7</v>
      </c>
      <c r="S6" s="15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98" t="s">
        <v>56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/>
    </row>
    <row r="9" spans="1:19">
      <c r="A9" s="3"/>
      <c r="B9" s="3"/>
      <c r="C9" s="3"/>
      <c r="D9" s="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3"/>
      <c r="B10" s="3"/>
      <c r="C10" s="3"/>
      <c r="D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7" customFormat="1" ht="14.25">
      <c r="A11" s="95" t="s">
        <v>6</v>
      </c>
      <c r="B11" s="96"/>
      <c r="C11" s="96"/>
      <c r="D11" s="96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>
      <c r="A12" s="101" t="s">
        <v>13</v>
      </c>
      <c r="B12" s="102"/>
      <c r="C12" s="102"/>
      <c r="D12" s="10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>
      <c r="A13" s="98" t="s">
        <v>57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/>
    </row>
    <row r="14" spans="1:19">
      <c r="A14" s="3"/>
      <c r="B14" s="3"/>
      <c r="C14" s="3"/>
      <c r="D14" s="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>
      <c r="A15" s="3"/>
      <c r="B15" s="3"/>
      <c r="C15" s="3"/>
      <c r="D15" s="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0" customFormat="1" ht="14.25">
      <c r="A16" s="95" t="s">
        <v>6</v>
      </c>
      <c r="B16" s="96"/>
      <c r="C16" s="96"/>
      <c r="D16" s="9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>
      <c r="A17" s="101" t="s">
        <v>14</v>
      </c>
      <c r="B17" s="102"/>
      <c r="C17" s="102"/>
      <c r="D17" s="10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98" t="s">
        <v>58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</row>
    <row r="19" spans="1:19">
      <c r="A19" s="3"/>
      <c r="B19" s="3"/>
      <c r="C19" s="3"/>
      <c r="D19" s="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>
      <c r="A20" s="3"/>
      <c r="B20" s="3"/>
      <c r="C20" s="3"/>
      <c r="D20" s="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0" customFormat="1" ht="14.25">
      <c r="A21" s="95" t="s">
        <v>6</v>
      </c>
      <c r="B21" s="96"/>
      <c r="C21" s="96"/>
      <c r="D21" s="9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>
      <c r="A22" s="101" t="s">
        <v>15</v>
      </c>
      <c r="B22" s="102"/>
      <c r="C22" s="102"/>
      <c r="D22" s="10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0" customFormat="1" ht="14.25">
      <c r="A23" s="95" t="s">
        <v>16</v>
      </c>
      <c r="B23" s="96"/>
      <c r="C23" s="96"/>
      <c r="D23" s="9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0" customFormat="1" ht="14.25">
      <c r="A24" s="95" t="s">
        <v>17</v>
      </c>
      <c r="B24" s="96"/>
      <c r="C24" s="96"/>
      <c r="D24" s="9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94"/>
      <c r="B30" s="94"/>
      <c r="C30" s="94"/>
      <c r="D30" s="94"/>
    </row>
    <row r="31" spans="1:19" s="20" customFormat="1" ht="15.75">
      <c r="A31" s="20" t="s">
        <v>81</v>
      </c>
      <c r="L31" s="20" t="s">
        <v>82</v>
      </c>
    </row>
    <row r="32" spans="1:19" s="20" customFormat="1" ht="15.75"/>
    <row r="33" spans="1:12" s="20" customFormat="1" ht="15.75"/>
    <row r="34" spans="1:12" s="20" customFormat="1" ht="15.75"/>
    <row r="35" spans="1:12" s="20" customFormat="1" ht="15.75">
      <c r="A35" s="93"/>
      <c r="B35" s="93"/>
      <c r="C35" s="93"/>
    </row>
    <row r="36" spans="1:12" s="20" customFormat="1" ht="15.75">
      <c r="A36" s="20" t="s">
        <v>139</v>
      </c>
      <c r="L36" s="20" t="s">
        <v>140</v>
      </c>
    </row>
    <row r="37" spans="1:12" s="20" customFormat="1" ht="15.75"/>
  </sheetData>
  <mergeCells count="34"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  <mergeCell ref="H5:H6"/>
    <mergeCell ref="A4:A6"/>
    <mergeCell ref="K4:M4"/>
    <mergeCell ref="F5:G5"/>
    <mergeCell ref="L5:M5"/>
    <mergeCell ref="D4:D6"/>
    <mergeCell ref="C4:C6"/>
    <mergeCell ref="B4:B6"/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70" zoomScaleNormal="70" zoomScaleSheetLayoutView="70" workbookViewId="0">
      <pane xSplit="3" ySplit="6" topLeftCell="F7" activePane="bottomRight" state="frozen"/>
      <selection pane="topRight" activeCell="D1" sqref="D1"/>
      <selection pane="bottomLeft" activeCell="A7" sqref="A7"/>
      <selection pane="bottomRight" activeCell="Q15" sqref="Q15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112" t="s">
        <v>20</v>
      </c>
      <c r="S1" s="112"/>
    </row>
    <row r="2" spans="1:19" ht="43.9" customHeight="1">
      <c r="D2" s="113" t="s">
        <v>164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4" spans="1:19" ht="37.15" customHeight="1">
      <c r="A4" s="105" t="s">
        <v>2</v>
      </c>
      <c r="B4" s="105" t="s">
        <v>23</v>
      </c>
      <c r="C4" s="105" t="s">
        <v>22</v>
      </c>
      <c r="D4" s="108" t="s">
        <v>145</v>
      </c>
      <c r="E4" s="109"/>
      <c r="F4" s="109"/>
      <c r="G4" s="110"/>
      <c r="H4" s="131" t="s">
        <v>25</v>
      </c>
      <c r="I4" s="108" t="s">
        <v>26</v>
      </c>
      <c r="J4" s="109"/>
      <c r="K4" s="110"/>
      <c r="L4" s="108" t="s">
        <v>52</v>
      </c>
      <c r="M4" s="109"/>
      <c r="N4" s="109"/>
      <c r="O4" s="110"/>
      <c r="P4" s="108" t="s">
        <v>165</v>
      </c>
      <c r="Q4" s="109"/>
      <c r="R4" s="109"/>
      <c r="S4" s="110"/>
    </row>
    <row r="5" spans="1:19">
      <c r="A5" s="106"/>
      <c r="B5" s="106"/>
      <c r="C5" s="106"/>
      <c r="D5" s="129" t="s">
        <v>6</v>
      </c>
      <c r="E5" s="98" t="s">
        <v>1</v>
      </c>
      <c r="F5" s="99"/>
      <c r="G5" s="100"/>
      <c r="H5" s="132"/>
      <c r="I5" s="129" t="s">
        <v>6</v>
      </c>
      <c r="J5" s="98" t="s">
        <v>1</v>
      </c>
      <c r="K5" s="100"/>
      <c r="L5" s="129" t="s">
        <v>6</v>
      </c>
      <c r="M5" s="98" t="s">
        <v>1</v>
      </c>
      <c r="N5" s="99"/>
      <c r="O5" s="100"/>
      <c r="P5" s="129" t="s">
        <v>6</v>
      </c>
      <c r="Q5" s="98" t="s">
        <v>1</v>
      </c>
      <c r="R5" s="99"/>
      <c r="S5" s="100"/>
    </row>
    <row r="6" spans="1:19" ht="58.9" customHeight="1">
      <c r="A6" s="107"/>
      <c r="B6" s="107"/>
      <c r="C6" s="107"/>
      <c r="D6" s="130"/>
      <c r="E6" s="15" t="s">
        <v>7</v>
      </c>
      <c r="F6" s="15" t="s">
        <v>8</v>
      </c>
      <c r="G6" s="15" t="s">
        <v>24</v>
      </c>
      <c r="H6" s="133"/>
      <c r="I6" s="130"/>
      <c r="J6" s="15" t="s">
        <v>8</v>
      </c>
      <c r="K6" s="15" t="s">
        <v>24</v>
      </c>
      <c r="L6" s="130"/>
      <c r="M6" s="15" t="s">
        <v>7</v>
      </c>
      <c r="N6" s="15" t="s">
        <v>8</v>
      </c>
      <c r="O6" s="15" t="s">
        <v>24</v>
      </c>
      <c r="P6" s="130"/>
      <c r="Q6" s="15" t="s">
        <v>7</v>
      </c>
      <c r="R6" s="15" t="s">
        <v>8</v>
      </c>
      <c r="S6" s="15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123" t="s">
        <v>62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5"/>
    </row>
    <row r="9" spans="1:19" s="71" customFormat="1" ht="90">
      <c r="A9" s="82" t="s">
        <v>53</v>
      </c>
      <c r="B9" s="83" t="s">
        <v>73</v>
      </c>
      <c r="C9" s="83" t="s">
        <v>74</v>
      </c>
      <c r="D9" s="84">
        <v>53000000</v>
      </c>
      <c r="E9" s="84">
        <v>53000000</v>
      </c>
      <c r="F9" s="84"/>
      <c r="G9" s="84"/>
      <c r="H9" s="84"/>
      <c r="I9" s="84">
        <f t="shared" ref="I9:I13" si="0">J9</f>
        <v>525527.67000000004</v>
      </c>
      <c r="J9" s="84">
        <v>525527.67000000004</v>
      </c>
      <c r="K9" s="84"/>
      <c r="L9" s="84">
        <f>M9+N9</f>
        <v>53525527.670000002</v>
      </c>
      <c r="M9" s="84">
        <v>53000000</v>
      </c>
      <c r="N9" s="84">
        <v>525527.67000000004</v>
      </c>
      <c r="O9" s="84"/>
      <c r="P9" s="84">
        <f t="shared" ref="P9" si="1">Q9+R9</f>
        <v>0</v>
      </c>
      <c r="Q9" s="84">
        <v>0</v>
      </c>
      <c r="R9" s="84"/>
      <c r="S9" s="84"/>
    </row>
    <row r="10" spans="1:19" s="71" customFormat="1" ht="103.5" customHeight="1">
      <c r="A10" s="82" t="s">
        <v>53</v>
      </c>
      <c r="B10" s="83" t="s">
        <v>84</v>
      </c>
      <c r="C10" s="83" t="s">
        <v>85</v>
      </c>
      <c r="D10" s="84">
        <v>90000000</v>
      </c>
      <c r="E10" s="84">
        <v>90000000</v>
      </c>
      <c r="F10" s="84"/>
      <c r="G10" s="84"/>
      <c r="H10" s="84"/>
      <c r="I10" s="84">
        <f t="shared" si="0"/>
        <v>7262325.3899999997</v>
      </c>
      <c r="J10" s="84">
        <v>7262325.3899999997</v>
      </c>
      <c r="K10" s="84"/>
      <c r="L10" s="84">
        <f>M10+N10</f>
        <v>97262325.390000001</v>
      </c>
      <c r="M10" s="84">
        <v>90000000</v>
      </c>
      <c r="N10" s="84">
        <v>7262325.3899999997</v>
      </c>
      <c r="O10" s="84"/>
      <c r="P10" s="84">
        <v>0</v>
      </c>
      <c r="Q10" s="84">
        <v>0</v>
      </c>
      <c r="R10" s="84"/>
      <c r="S10" s="84"/>
    </row>
    <row r="11" spans="1:19" s="71" customFormat="1" ht="103.5" customHeight="1">
      <c r="A11" s="82" t="s">
        <v>53</v>
      </c>
      <c r="B11" s="83" t="s">
        <v>151</v>
      </c>
      <c r="C11" s="83" t="s">
        <v>152</v>
      </c>
      <c r="D11" s="84"/>
      <c r="E11" s="84"/>
      <c r="F11" s="84"/>
      <c r="G11" s="84"/>
      <c r="H11" s="84">
        <v>57000000</v>
      </c>
      <c r="I11" s="84">
        <f>J11</f>
        <v>2253124.12</v>
      </c>
      <c r="J11" s="84">
        <v>2253124.12</v>
      </c>
      <c r="K11" s="84"/>
      <c r="L11" s="84">
        <f>M11+N11</f>
        <v>2253124.12</v>
      </c>
      <c r="M11" s="84"/>
      <c r="N11" s="84">
        <v>2253124.12</v>
      </c>
      <c r="O11" s="84"/>
      <c r="P11" s="84">
        <f>Q11</f>
        <v>57000000</v>
      </c>
      <c r="Q11" s="84">
        <v>57000000</v>
      </c>
      <c r="R11" s="84"/>
      <c r="S11" s="84"/>
    </row>
    <row r="12" spans="1:19" s="71" customFormat="1" ht="103.5" customHeight="1">
      <c r="A12" s="82" t="s">
        <v>53</v>
      </c>
      <c r="B12" s="83" t="s">
        <v>166</v>
      </c>
      <c r="C12" s="83" t="s">
        <v>167</v>
      </c>
      <c r="D12" s="84"/>
      <c r="E12" s="84"/>
      <c r="F12" s="84"/>
      <c r="G12" s="84"/>
      <c r="H12" s="84">
        <v>100000000</v>
      </c>
      <c r="I12" s="84">
        <f>J12</f>
        <v>504280.82</v>
      </c>
      <c r="J12" s="84">
        <v>504280.82</v>
      </c>
      <c r="K12" s="84"/>
      <c r="L12" s="84">
        <f>M12+N12</f>
        <v>504280.82</v>
      </c>
      <c r="M12" s="84"/>
      <c r="N12" s="84">
        <v>504280.82</v>
      </c>
      <c r="O12" s="84"/>
      <c r="P12" s="84">
        <f>Q12+R12</f>
        <v>100000000</v>
      </c>
      <c r="Q12" s="84">
        <v>100000000</v>
      </c>
      <c r="R12" s="84"/>
      <c r="S12" s="84"/>
    </row>
    <row r="13" spans="1:19" s="71" customFormat="1" ht="105">
      <c r="A13" s="82" t="s">
        <v>53</v>
      </c>
      <c r="B13" s="83" t="s">
        <v>75</v>
      </c>
      <c r="C13" s="83" t="s">
        <v>76</v>
      </c>
      <c r="D13" s="84">
        <v>57000000</v>
      </c>
      <c r="E13" s="84">
        <v>57000000</v>
      </c>
      <c r="F13" s="84"/>
      <c r="G13" s="84"/>
      <c r="H13" s="84"/>
      <c r="I13" s="84">
        <f t="shared" si="0"/>
        <v>2790201.12</v>
      </c>
      <c r="J13" s="84">
        <v>2790201.12</v>
      </c>
      <c r="K13" s="84"/>
      <c r="L13" s="84">
        <f>M13+N13</f>
        <v>59790201.119999997</v>
      </c>
      <c r="M13" s="84">
        <v>57000000</v>
      </c>
      <c r="N13" s="84">
        <v>2790201.12</v>
      </c>
      <c r="O13" s="84"/>
      <c r="P13" s="84">
        <v>0</v>
      </c>
      <c r="Q13" s="84">
        <v>0</v>
      </c>
      <c r="R13" s="84"/>
      <c r="S13" s="84"/>
    </row>
    <row r="14" spans="1:19" s="72" customFormat="1" ht="14.25">
      <c r="A14" s="117" t="s">
        <v>6</v>
      </c>
      <c r="B14" s="118"/>
      <c r="C14" s="119"/>
      <c r="D14" s="86">
        <f>D9+D10+D13</f>
        <v>200000000</v>
      </c>
      <c r="E14" s="86">
        <f>E9+E10+E13</f>
        <v>200000000</v>
      </c>
      <c r="F14" s="86">
        <v>0</v>
      </c>
      <c r="G14" s="86">
        <v>0</v>
      </c>
      <c r="H14" s="86">
        <f>H9+H10+H11+H13+H12</f>
        <v>157000000</v>
      </c>
      <c r="I14" s="86">
        <f>I9+I10+I13+I11+I12</f>
        <v>13335459.120000001</v>
      </c>
      <c r="J14" s="86">
        <f>J9+J10+J13+J11+J12</f>
        <v>13335459.120000001</v>
      </c>
      <c r="K14" s="86">
        <v>0</v>
      </c>
      <c r="L14" s="86">
        <f>L9+L10+L13+L11+L12</f>
        <v>213335459.12</v>
      </c>
      <c r="M14" s="86">
        <f>M9+M10+M13+M11</f>
        <v>200000000</v>
      </c>
      <c r="N14" s="86">
        <f>N9+N10+N13+N11+N12</f>
        <v>13335459.120000001</v>
      </c>
      <c r="O14" s="86">
        <v>0</v>
      </c>
      <c r="P14" s="86">
        <f>P9+P10+P13+P11+P12</f>
        <v>157000000</v>
      </c>
      <c r="Q14" s="86">
        <f>Q9+Q10+Q13+Q11+Q12</f>
        <v>157000000</v>
      </c>
      <c r="R14" s="86">
        <v>0</v>
      </c>
      <c r="S14" s="86">
        <v>0</v>
      </c>
    </row>
    <row r="15" spans="1:19" s="71" customFormat="1">
      <c r="A15" s="114" t="s">
        <v>13</v>
      </c>
      <c r="B15" s="115"/>
      <c r="C15" s="11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71" customFormat="1">
      <c r="A16" s="126" t="s">
        <v>54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8"/>
    </row>
    <row r="17" spans="1:19" s="71" customFormat="1" ht="180">
      <c r="A17" s="82" t="s">
        <v>153</v>
      </c>
      <c r="B17" s="88" t="s">
        <v>159</v>
      </c>
      <c r="C17" s="88" t="s">
        <v>160</v>
      </c>
      <c r="D17" s="91"/>
      <c r="E17" s="91"/>
      <c r="F17" s="91"/>
      <c r="G17" s="91"/>
      <c r="H17" s="84">
        <v>2000000</v>
      </c>
      <c r="I17" s="84">
        <f>J17+K17</f>
        <v>48925.02</v>
      </c>
      <c r="J17" s="92">
        <v>48925.02</v>
      </c>
      <c r="K17" s="91"/>
      <c r="L17" s="84">
        <f>M17+N17</f>
        <v>48925.02</v>
      </c>
      <c r="M17" s="91"/>
      <c r="N17" s="92">
        <v>48925.02</v>
      </c>
      <c r="O17" s="91"/>
      <c r="P17" s="92">
        <f>Q17+R17+S17</f>
        <v>2000000</v>
      </c>
      <c r="Q17" s="92">
        <v>2000000</v>
      </c>
      <c r="R17" s="92"/>
      <c r="S17" s="91"/>
    </row>
    <row r="18" spans="1:19" s="71" customFormat="1" ht="180">
      <c r="A18" s="82" t="s">
        <v>153</v>
      </c>
      <c r="B18" s="85" t="s">
        <v>79</v>
      </c>
      <c r="C18" s="85" t="s">
        <v>80</v>
      </c>
      <c r="D18" s="84">
        <f>E18</f>
        <v>2000000</v>
      </c>
      <c r="E18" s="84">
        <v>2000000</v>
      </c>
      <c r="F18" s="84">
        <v>0</v>
      </c>
      <c r="G18" s="84">
        <v>0</v>
      </c>
      <c r="H18" s="84"/>
      <c r="I18" s="84">
        <f>J18</f>
        <v>126001.39</v>
      </c>
      <c r="J18" s="84">
        <v>126001.39</v>
      </c>
      <c r="K18" s="84">
        <v>0</v>
      </c>
      <c r="L18" s="84">
        <f>M18+N18</f>
        <v>2126001.39</v>
      </c>
      <c r="M18" s="84">
        <v>2000000</v>
      </c>
      <c r="N18" s="84">
        <v>126001.39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</row>
    <row r="19" spans="1:19" s="72" customFormat="1" ht="14.25">
      <c r="A19" s="117" t="s">
        <v>6</v>
      </c>
      <c r="B19" s="118"/>
      <c r="C19" s="119"/>
      <c r="D19" s="86">
        <f>D18</f>
        <v>2000000</v>
      </c>
      <c r="E19" s="86">
        <f>E18</f>
        <v>2000000</v>
      </c>
      <c r="F19" s="86">
        <v>0</v>
      </c>
      <c r="G19" s="86">
        <v>0</v>
      </c>
      <c r="H19" s="86">
        <f>H17</f>
        <v>2000000</v>
      </c>
      <c r="I19" s="86">
        <f>I18+I17</f>
        <v>174926.41</v>
      </c>
      <c r="J19" s="86">
        <f>J17+J18</f>
        <v>174926.41</v>
      </c>
      <c r="K19" s="86">
        <v>0</v>
      </c>
      <c r="L19" s="86">
        <f>L18</f>
        <v>2126001.39</v>
      </c>
      <c r="M19" s="86">
        <v>0</v>
      </c>
      <c r="N19" s="86">
        <f>N18+N17</f>
        <v>174926.41</v>
      </c>
      <c r="O19" s="86">
        <v>0</v>
      </c>
      <c r="P19" s="86">
        <f>P18+P17</f>
        <v>2000000</v>
      </c>
      <c r="Q19" s="86">
        <f t="shared" ref="Q19:S19" si="2">Q18+Q17</f>
        <v>2000000</v>
      </c>
      <c r="R19" s="86">
        <f t="shared" si="2"/>
        <v>0</v>
      </c>
      <c r="S19" s="86">
        <f t="shared" si="2"/>
        <v>0</v>
      </c>
    </row>
    <row r="20" spans="1:19" s="71" customFormat="1">
      <c r="A20" s="114" t="s">
        <v>14</v>
      </c>
      <c r="B20" s="115"/>
      <c r="C20" s="116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s="72" customFormat="1" ht="14.25">
      <c r="A21" s="117" t="s">
        <v>27</v>
      </c>
      <c r="B21" s="118"/>
      <c r="C21" s="119"/>
      <c r="D21" s="86">
        <f t="shared" ref="D21:S21" si="3">D14+D19</f>
        <v>202000000</v>
      </c>
      <c r="E21" s="86">
        <f t="shared" si="3"/>
        <v>202000000</v>
      </c>
      <c r="F21" s="86">
        <f t="shared" si="3"/>
        <v>0</v>
      </c>
      <c r="G21" s="86">
        <f t="shared" si="3"/>
        <v>0</v>
      </c>
      <c r="H21" s="86">
        <f t="shared" si="3"/>
        <v>159000000</v>
      </c>
      <c r="I21" s="86">
        <f t="shared" si="3"/>
        <v>13510385.530000001</v>
      </c>
      <c r="J21" s="86">
        <f t="shared" si="3"/>
        <v>13510385.530000001</v>
      </c>
      <c r="K21" s="86">
        <f t="shared" si="3"/>
        <v>0</v>
      </c>
      <c r="L21" s="86">
        <f t="shared" si="3"/>
        <v>215461460.50999999</v>
      </c>
      <c r="M21" s="86">
        <f t="shared" si="3"/>
        <v>200000000</v>
      </c>
      <c r="N21" s="86">
        <f t="shared" si="3"/>
        <v>13510385.530000001</v>
      </c>
      <c r="O21" s="86">
        <f t="shared" si="3"/>
        <v>0</v>
      </c>
      <c r="P21" s="86">
        <f t="shared" si="3"/>
        <v>159000000</v>
      </c>
      <c r="Q21" s="86">
        <f t="shared" si="3"/>
        <v>159000000</v>
      </c>
      <c r="R21" s="86">
        <f t="shared" si="3"/>
        <v>0</v>
      </c>
      <c r="S21" s="86">
        <f t="shared" si="3"/>
        <v>0</v>
      </c>
    </row>
    <row r="22" spans="1:19" s="10" customFormat="1" ht="14.25">
      <c r="A22" s="120" t="s">
        <v>28</v>
      </c>
      <c r="B22" s="121"/>
      <c r="C22" s="12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4" spans="1:19" ht="15.75">
      <c r="A24" s="94"/>
      <c r="B24" s="94"/>
      <c r="C24" s="94"/>
      <c r="D24" s="94"/>
    </row>
    <row r="25" spans="1:19" s="20" customFormat="1" ht="15.75">
      <c r="A25" s="20" t="s">
        <v>83</v>
      </c>
      <c r="L25" s="20" t="s">
        <v>82</v>
      </c>
    </row>
    <row r="26" spans="1:19" s="20" customFormat="1" ht="15.75">
      <c r="N26" s="74"/>
      <c r="O26" s="74"/>
    </row>
    <row r="27" spans="1:19" s="20" customFormat="1" ht="15.75"/>
    <row r="28" spans="1:19" s="20" customFormat="1" ht="15.75">
      <c r="A28" s="20" t="s">
        <v>139</v>
      </c>
      <c r="L28" s="20" t="s">
        <v>140</v>
      </c>
    </row>
  </sheetData>
  <mergeCells count="27"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  <mergeCell ref="A8:S8"/>
    <mergeCell ref="A15:C15"/>
    <mergeCell ref="A14:C14"/>
    <mergeCell ref="A16:S16"/>
    <mergeCell ref="I5:I6"/>
    <mergeCell ref="L5:L6"/>
    <mergeCell ref="M5:O5"/>
    <mergeCell ref="P5:P6"/>
    <mergeCell ref="Q5:S5"/>
    <mergeCell ref="A24:D24"/>
    <mergeCell ref="A20:C20"/>
    <mergeCell ref="A19:C19"/>
    <mergeCell ref="A22:C22"/>
    <mergeCell ref="A21:C21"/>
  </mergeCells>
  <pageMargins left="0.31496062992125984" right="0.31496062992125984" top="0.35433070866141736" bottom="0.15748031496062992" header="0.31496062992125984" footer="0.31496062992125984"/>
  <pageSetup paperSize="9" scale="3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60" zoomScaleNormal="70" workbookViewId="0">
      <pane xSplit="3" ySplit="6" topLeftCell="F16" activePane="bottomRight" state="frozen"/>
      <selection pane="topRight" activeCell="D1" sqref="D1"/>
      <selection pane="bottomLeft" activeCell="A8" sqref="A8"/>
      <selection pane="bottomRight" activeCell="U23" sqref="U23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5.42578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7" width="12" style="1" bestFit="1" customWidth="1"/>
    <col min="18" max="19" width="8.85546875" style="1"/>
    <col min="20" max="20" width="14.7109375" style="1" customWidth="1"/>
    <col min="21" max="21" width="15.140625" style="1" customWidth="1"/>
    <col min="22" max="22" width="10.85546875" style="1" customWidth="1"/>
    <col min="23" max="16384" width="8.85546875" style="1"/>
  </cols>
  <sheetData>
    <row r="1" spans="1:23">
      <c r="V1" s="112" t="s">
        <v>32</v>
      </c>
      <c r="W1" s="112"/>
    </row>
    <row r="2" spans="1:23" ht="47.45" customHeight="1">
      <c r="D2" s="113" t="s">
        <v>169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4" spans="1:23" ht="48" customHeight="1">
      <c r="A4" s="111" t="s">
        <v>2</v>
      </c>
      <c r="B4" s="111" t="s">
        <v>21</v>
      </c>
      <c r="C4" s="111" t="s">
        <v>22</v>
      </c>
      <c r="D4" s="111" t="s">
        <v>146</v>
      </c>
      <c r="E4" s="111"/>
      <c r="F4" s="111"/>
      <c r="G4" s="111"/>
      <c r="H4" s="145" t="s">
        <v>29</v>
      </c>
      <c r="I4" s="108" t="s">
        <v>26</v>
      </c>
      <c r="J4" s="109"/>
      <c r="K4" s="110"/>
      <c r="L4" s="111" t="s">
        <v>31</v>
      </c>
      <c r="M4" s="111"/>
      <c r="N4" s="111"/>
      <c r="O4" s="111"/>
      <c r="P4" s="111" t="s">
        <v>30</v>
      </c>
      <c r="Q4" s="111"/>
      <c r="R4" s="111"/>
      <c r="S4" s="111"/>
      <c r="T4" s="108" t="s">
        <v>170</v>
      </c>
      <c r="U4" s="109"/>
      <c r="V4" s="109"/>
      <c r="W4" s="110"/>
    </row>
    <row r="5" spans="1:23">
      <c r="A5" s="111"/>
      <c r="B5" s="111"/>
      <c r="C5" s="111"/>
      <c r="D5" s="104" t="s">
        <v>6</v>
      </c>
      <c r="E5" s="111" t="s">
        <v>1</v>
      </c>
      <c r="F5" s="111"/>
      <c r="G5" s="111"/>
      <c r="H5" s="146"/>
      <c r="I5" s="129" t="s">
        <v>6</v>
      </c>
      <c r="J5" s="98" t="s">
        <v>1</v>
      </c>
      <c r="K5" s="100"/>
      <c r="L5" s="104" t="s">
        <v>6</v>
      </c>
      <c r="M5" s="111" t="s">
        <v>1</v>
      </c>
      <c r="N5" s="111"/>
      <c r="O5" s="111"/>
      <c r="P5" s="104" t="s">
        <v>6</v>
      </c>
      <c r="Q5" s="111" t="s">
        <v>1</v>
      </c>
      <c r="R5" s="111"/>
      <c r="S5" s="111"/>
      <c r="T5" s="104" t="s">
        <v>6</v>
      </c>
      <c r="U5" s="111" t="s">
        <v>1</v>
      </c>
      <c r="V5" s="111"/>
      <c r="W5" s="111"/>
    </row>
    <row r="6" spans="1:23" ht="60" customHeight="1">
      <c r="A6" s="111"/>
      <c r="B6" s="111"/>
      <c r="C6" s="111"/>
      <c r="D6" s="104"/>
      <c r="E6" s="15" t="s">
        <v>7</v>
      </c>
      <c r="F6" s="15" t="s">
        <v>8</v>
      </c>
      <c r="G6" s="15" t="s">
        <v>24</v>
      </c>
      <c r="H6" s="147"/>
      <c r="I6" s="130"/>
      <c r="J6" s="15" t="s">
        <v>8</v>
      </c>
      <c r="K6" s="15" t="s">
        <v>24</v>
      </c>
      <c r="L6" s="104"/>
      <c r="M6" s="15" t="s">
        <v>7</v>
      </c>
      <c r="N6" s="15" t="s">
        <v>8</v>
      </c>
      <c r="O6" s="15" t="s">
        <v>24</v>
      </c>
      <c r="P6" s="104"/>
      <c r="Q6" s="15" t="s">
        <v>7</v>
      </c>
      <c r="R6" s="15" t="s">
        <v>8</v>
      </c>
      <c r="S6" s="15" t="s">
        <v>24</v>
      </c>
      <c r="T6" s="104"/>
      <c r="U6" s="15" t="s">
        <v>7</v>
      </c>
      <c r="V6" s="15" t="s">
        <v>8</v>
      </c>
      <c r="W6" s="15" t="s">
        <v>24</v>
      </c>
    </row>
    <row r="7" spans="1:23" s="13" customForma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</row>
    <row r="8" spans="1:23">
      <c r="A8" s="3"/>
      <c r="B8" s="136" t="s">
        <v>63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</row>
    <row r="9" spans="1:23" s="10" customFormat="1" ht="14.25">
      <c r="A9" s="138" t="s">
        <v>6</v>
      </c>
      <c r="B9" s="138"/>
      <c r="C9" s="13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>
      <c r="A10" s="137" t="s">
        <v>13</v>
      </c>
      <c r="B10" s="137"/>
      <c r="C10" s="13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>
      <c r="A11" s="136" t="s">
        <v>64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</row>
    <row r="12" spans="1:23" ht="86.25" customHeight="1">
      <c r="A12" s="87" t="s">
        <v>154</v>
      </c>
      <c r="B12" s="88" t="s">
        <v>155</v>
      </c>
      <c r="C12" s="88" t="s">
        <v>156</v>
      </c>
      <c r="D12" s="22"/>
      <c r="E12" s="22"/>
      <c r="F12" s="22"/>
      <c r="G12" s="22"/>
      <c r="H12" s="22">
        <v>30000000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v>30000000</v>
      </c>
      <c r="U12" s="22">
        <v>30000000</v>
      </c>
      <c r="V12" s="22"/>
      <c r="W12" s="22"/>
    </row>
    <row r="13" spans="1:23" s="10" customFormat="1">
      <c r="A13" s="135" t="s">
        <v>6</v>
      </c>
      <c r="B13" s="135"/>
      <c r="C13" s="135"/>
      <c r="D13" s="73"/>
      <c r="E13" s="73"/>
      <c r="F13" s="73"/>
      <c r="G13" s="73"/>
      <c r="H13" s="73">
        <v>30000000</v>
      </c>
      <c r="I13" s="22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>
        <v>30000000</v>
      </c>
      <c r="U13" s="73">
        <v>30000000</v>
      </c>
      <c r="V13" s="73"/>
      <c r="W13" s="73"/>
    </row>
    <row r="14" spans="1:23">
      <c r="A14" s="134" t="s">
        <v>14</v>
      </c>
      <c r="B14" s="134"/>
      <c r="C14" s="13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>
      <c r="A15" s="139" t="s">
        <v>65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1"/>
    </row>
    <row r="16" spans="1:23" s="10" customFormat="1" ht="14.25">
      <c r="A16" s="135" t="s">
        <v>6</v>
      </c>
      <c r="B16" s="135"/>
      <c r="C16" s="135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>
      <c r="A17" s="134" t="s">
        <v>15</v>
      </c>
      <c r="B17" s="134"/>
      <c r="C17" s="134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>
      <c r="A18" s="142" t="s">
        <v>66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4"/>
    </row>
    <row r="19" spans="1:23" ht="105">
      <c r="A19" s="82" t="s">
        <v>55</v>
      </c>
      <c r="B19" s="89" t="s">
        <v>77</v>
      </c>
      <c r="C19" s="89" t="s">
        <v>78</v>
      </c>
      <c r="D19" s="90">
        <v>500000</v>
      </c>
      <c r="E19" s="90">
        <v>500000</v>
      </c>
      <c r="F19" s="90"/>
      <c r="G19" s="90"/>
      <c r="H19" s="90"/>
      <c r="I19" s="90">
        <f t="shared" ref="I19:I24" si="0">J19</f>
        <v>209.59</v>
      </c>
      <c r="J19" s="90">
        <v>209.59</v>
      </c>
      <c r="K19" s="90"/>
      <c r="L19" s="90">
        <f t="shared" ref="L19:L24" si="1">M19+N19</f>
        <v>500209.59</v>
      </c>
      <c r="M19" s="90">
        <v>500000</v>
      </c>
      <c r="N19" s="90">
        <v>209.59</v>
      </c>
      <c r="O19" s="90"/>
      <c r="P19" s="90"/>
      <c r="Q19" s="90"/>
      <c r="R19" s="90"/>
      <c r="S19" s="90"/>
      <c r="T19" s="90">
        <f>U19+V19</f>
        <v>0</v>
      </c>
      <c r="U19" s="90">
        <v>0</v>
      </c>
      <c r="V19" s="90">
        <f>J19-N19</f>
        <v>0</v>
      </c>
      <c r="W19" s="90"/>
    </row>
    <row r="20" spans="1:23" ht="105">
      <c r="A20" s="82" t="s">
        <v>55</v>
      </c>
      <c r="B20" s="89" t="s">
        <v>137</v>
      </c>
      <c r="C20" s="89" t="s">
        <v>138</v>
      </c>
      <c r="D20" s="90">
        <v>500000</v>
      </c>
      <c r="E20" s="90">
        <v>500000</v>
      </c>
      <c r="F20" s="90"/>
      <c r="G20" s="90"/>
      <c r="H20" s="90"/>
      <c r="I20" s="90">
        <f t="shared" si="0"/>
        <v>373.98</v>
      </c>
      <c r="J20" s="90">
        <v>373.98</v>
      </c>
      <c r="K20" s="90"/>
      <c r="L20" s="90">
        <f t="shared" si="1"/>
        <v>247.95</v>
      </c>
      <c r="M20" s="90">
        <v>0</v>
      </c>
      <c r="N20" s="90">
        <v>247.95</v>
      </c>
      <c r="O20" s="90"/>
      <c r="P20" s="90"/>
      <c r="Q20" s="90"/>
      <c r="R20" s="90"/>
      <c r="S20" s="90"/>
      <c r="T20" s="90">
        <f t="shared" ref="T20:T24" si="2">U20+V20</f>
        <v>500126.03</v>
      </c>
      <c r="U20" s="90">
        <v>500000</v>
      </c>
      <c r="V20" s="90">
        <f>J20-N20</f>
        <v>126.03000000000003</v>
      </c>
      <c r="W20" s="90"/>
    </row>
    <row r="21" spans="1:23" ht="107.25" customHeight="1">
      <c r="A21" s="82" t="s">
        <v>55</v>
      </c>
      <c r="B21" s="89" t="s">
        <v>157</v>
      </c>
      <c r="C21" s="89" t="s">
        <v>158</v>
      </c>
      <c r="D21" s="90"/>
      <c r="E21" s="90"/>
      <c r="F21" s="90"/>
      <c r="G21" s="90"/>
      <c r="H21" s="90">
        <v>500000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>
        <f>U21+V21</f>
        <v>500000</v>
      </c>
      <c r="U21" s="90">
        <v>500000</v>
      </c>
      <c r="V21" s="90">
        <f>J21-N21</f>
        <v>0</v>
      </c>
      <c r="W21" s="90"/>
    </row>
    <row r="22" spans="1:23" ht="103.5" customHeight="1">
      <c r="A22" s="82" t="s">
        <v>55</v>
      </c>
      <c r="B22" s="89" t="s">
        <v>162</v>
      </c>
      <c r="C22" s="89" t="s">
        <v>163</v>
      </c>
      <c r="D22" s="90"/>
      <c r="E22" s="90"/>
      <c r="F22" s="90"/>
      <c r="G22" s="90"/>
      <c r="H22" s="90">
        <v>1000000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>
        <f>U22+V22</f>
        <v>1000000</v>
      </c>
      <c r="U22" s="90">
        <v>1000000</v>
      </c>
      <c r="V22" s="90">
        <v>0</v>
      </c>
      <c r="W22" s="90"/>
    </row>
    <row r="23" spans="1:23" ht="156" customHeight="1">
      <c r="A23" s="82" t="s">
        <v>141</v>
      </c>
      <c r="B23" s="89" t="s">
        <v>142</v>
      </c>
      <c r="C23" s="89" t="s">
        <v>143</v>
      </c>
      <c r="D23" s="90">
        <v>500000</v>
      </c>
      <c r="E23" s="90">
        <v>500000</v>
      </c>
      <c r="F23" s="90"/>
      <c r="G23" s="90"/>
      <c r="H23" s="90"/>
      <c r="I23" s="90">
        <f t="shared" si="0"/>
        <v>373.98</v>
      </c>
      <c r="J23" s="90">
        <v>373.98</v>
      </c>
      <c r="K23" s="90"/>
      <c r="L23" s="90">
        <f t="shared" si="1"/>
        <v>247.95</v>
      </c>
      <c r="M23" s="90">
        <v>0</v>
      </c>
      <c r="N23" s="90">
        <v>247.95</v>
      </c>
      <c r="O23" s="90"/>
      <c r="P23" s="90"/>
      <c r="Q23" s="90"/>
      <c r="R23" s="90"/>
      <c r="S23" s="90"/>
      <c r="T23" s="90">
        <f t="shared" si="2"/>
        <v>500126.03</v>
      </c>
      <c r="U23" s="90">
        <v>500000</v>
      </c>
      <c r="V23" s="90">
        <f>J23-N23</f>
        <v>126.03000000000003</v>
      </c>
      <c r="W23" s="90"/>
    </row>
    <row r="24" spans="1:23" ht="105">
      <c r="A24" s="82" t="s">
        <v>134</v>
      </c>
      <c r="B24" s="89" t="s">
        <v>135</v>
      </c>
      <c r="C24" s="89" t="s">
        <v>136</v>
      </c>
      <c r="D24" s="22">
        <v>180000</v>
      </c>
      <c r="E24" s="22">
        <v>180000</v>
      </c>
      <c r="F24" s="22"/>
      <c r="G24" s="22"/>
      <c r="H24" s="22"/>
      <c r="I24" s="22">
        <f t="shared" si="0"/>
        <v>134.63</v>
      </c>
      <c r="J24" s="22">
        <v>134.63</v>
      </c>
      <c r="K24" s="22"/>
      <c r="L24" s="22">
        <f t="shared" si="1"/>
        <v>89.26</v>
      </c>
      <c r="M24" s="22">
        <v>0</v>
      </c>
      <c r="N24" s="22">
        <v>89.26</v>
      </c>
      <c r="O24" s="22"/>
      <c r="P24" s="22"/>
      <c r="Q24" s="22"/>
      <c r="R24" s="22"/>
      <c r="S24" s="22"/>
      <c r="T24" s="90">
        <f t="shared" si="2"/>
        <v>180045.37</v>
      </c>
      <c r="U24" s="22">
        <v>180000</v>
      </c>
      <c r="V24" s="22">
        <f>J24-N24</f>
        <v>45.36999999999999</v>
      </c>
      <c r="W24" s="22"/>
    </row>
    <row r="25" spans="1:23">
      <c r="A25" s="135" t="s">
        <v>6</v>
      </c>
      <c r="B25" s="135"/>
      <c r="C25" s="135"/>
      <c r="D25" s="22">
        <f>D19+D20+D23+D24</f>
        <v>1680000</v>
      </c>
      <c r="E25" s="22">
        <f>E19+E20+E23+E24</f>
        <v>1680000</v>
      </c>
      <c r="F25" s="22"/>
      <c r="G25" s="22"/>
      <c r="H25" s="22">
        <f>H21+H22</f>
        <v>1500000</v>
      </c>
      <c r="I25" s="22">
        <f>I19+I20+I23+I24</f>
        <v>1092.18</v>
      </c>
      <c r="J25" s="22">
        <f>J19+J20+J23+J24</f>
        <v>1092.18</v>
      </c>
      <c r="K25" s="22"/>
      <c r="L25" s="22">
        <f>L19+L20+L23+L24</f>
        <v>500794.75000000006</v>
      </c>
      <c r="M25" s="22">
        <f>M19+M20+M23+M24</f>
        <v>500000</v>
      </c>
      <c r="N25" s="22">
        <f>N19+N20+N23+N24</f>
        <v>794.75</v>
      </c>
      <c r="O25" s="22"/>
      <c r="P25" s="22">
        <f>P19+P20+P23+P24</f>
        <v>0</v>
      </c>
      <c r="Q25" s="22">
        <f t="shared" ref="Q25:R25" si="3">Q19+Q20+Q23+Q24</f>
        <v>0</v>
      </c>
      <c r="R25" s="22">
        <f t="shared" si="3"/>
        <v>0</v>
      </c>
      <c r="S25" s="22"/>
      <c r="T25" s="22">
        <f>T19+T20+T23+T24+T21+T22</f>
        <v>2680297.4300000002</v>
      </c>
      <c r="U25" s="22">
        <f>U19+U20+U23+U24+U21+U22</f>
        <v>2680000</v>
      </c>
      <c r="V25" s="22">
        <f>V19+V20+V23+V24</f>
        <v>297.43000000000006</v>
      </c>
      <c r="W25" s="22"/>
    </row>
    <row r="26" spans="1:23">
      <c r="A26" s="134" t="s">
        <v>33</v>
      </c>
      <c r="B26" s="134"/>
      <c r="C26" s="134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s="10" customFormat="1" ht="14.25">
      <c r="A27" s="135" t="s">
        <v>34</v>
      </c>
      <c r="B27" s="135"/>
      <c r="C27" s="135"/>
      <c r="D27" s="73">
        <f t="shared" ref="D27:W27" si="4">D9+D13+D16+D25</f>
        <v>1680000</v>
      </c>
      <c r="E27" s="73">
        <f t="shared" si="4"/>
        <v>1680000</v>
      </c>
      <c r="F27" s="73">
        <f t="shared" si="4"/>
        <v>0</v>
      </c>
      <c r="G27" s="73">
        <f t="shared" si="4"/>
        <v>0</v>
      </c>
      <c r="H27" s="73">
        <f t="shared" si="4"/>
        <v>31500000</v>
      </c>
      <c r="I27" s="73">
        <f t="shared" si="4"/>
        <v>1092.18</v>
      </c>
      <c r="J27" s="73">
        <f t="shared" si="4"/>
        <v>1092.18</v>
      </c>
      <c r="K27" s="73">
        <f t="shared" si="4"/>
        <v>0</v>
      </c>
      <c r="L27" s="73">
        <f t="shared" si="4"/>
        <v>500794.75000000006</v>
      </c>
      <c r="M27" s="73">
        <f t="shared" si="4"/>
        <v>500000</v>
      </c>
      <c r="N27" s="73">
        <f t="shared" si="4"/>
        <v>794.75</v>
      </c>
      <c r="O27" s="73">
        <f t="shared" si="4"/>
        <v>0</v>
      </c>
      <c r="P27" s="73">
        <f t="shared" si="4"/>
        <v>0</v>
      </c>
      <c r="Q27" s="73">
        <f t="shared" si="4"/>
        <v>0</v>
      </c>
      <c r="R27" s="73">
        <f t="shared" si="4"/>
        <v>0</v>
      </c>
      <c r="S27" s="73">
        <f t="shared" si="4"/>
        <v>0</v>
      </c>
      <c r="T27" s="73">
        <f>T9+T13+T16+T25</f>
        <v>32680297.43</v>
      </c>
      <c r="U27" s="73">
        <f>U9+U13+U16+U25</f>
        <v>32680000</v>
      </c>
      <c r="V27" s="73">
        <f t="shared" si="4"/>
        <v>297.43000000000006</v>
      </c>
      <c r="W27" s="73">
        <f t="shared" si="4"/>
        <v>0</v>
      </c>
    </row>
    <row r="28" spans="1:23" ht="25.9" customHeight="1">
      <c r="A28" s="135" t="s">
        <v>35</v>
      </c>
      <c r="B28" s="134"/>
      <c r="C28" s="13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>
      <c r="A29" s="1" t="s">
        <v>18</v>
      </c>
    </row>
    <row r="30" spans="1:23">
      <c r="A30" s="1" t="s">
        <v>59</v>
      </c>
    </row>
    <row r="31" spans="1:23">
      <c r="A31" s="1" t="s">
        <v>67</v>
      </c>
    </row>
    <row r="33" spans="1:16" ht="15.75">
      <c r="A33" s="94"/>
      <c r="B33" s="94"/>
      <c r="C33" s="94"/>
    </row>
    <row r="34" spans="1:16" s="20" customFormat="1" ht="15.75">
      <c r="A34" s="20" t="s">
        <v>83</v>
      </c>
      <c r="P34" s="20" t="s">
        <v>82</v>
      </c>
    </row>
    <row r="35" spans="1:16" s="20" customFormat="1" ht="15.75"/>
    <row r="36" spans="1:16" s="20" customFormat="1" ht="15.75"/>
    <row r="37" spans="1:16" s="20" customFormat="1" ht="15.75">
      <c r="A37" s="20" t="s">
        <v>139</v>
      </c>
      <c r="P37" s="20" t="s">
        <v>140</v>
      </c>
    </row>
  </sheetData>
  <mergeCells count="36">
    <mergeCell ref="L5:L6"/>
    <mergeCell ref="A11:W11"/>
    <mergeCell ref="A14:C14"/>
    <mergeCell ref="D5:D6"/>
    <mergeCell ref="C4:C6"/>
    <mergeCell ref="B4:B6"/>
    <mergeCell ref="A4:A6"/>
    <mergeCell ref="D4:G4"/>
    <mergeCell ref="E5:G5"/>
    <mergeCell ref="J5:K5"/>
    <mergeCell ref="L4:O4"/>
    <mergeCell ref="M5:O5"/>
    <mergeCell ref="V1:W1"/>
    <mergeCell ref="A15:W15"/>
    <mergeCell ref="A17:C17"/>
    <mergeCell ref="A16:C16"/>
    <mergeCell ref="A18:W18"/>
    <mergeCell ref="P4:S4"/>
    <mergeCell ref="P5:P6"/>
    <mergeCell ref="Q5:S5"/>
    <mergeCell ref="T4:W4"/>
    <mergeCell ref="T5:T6"/>
    <mergeCell ref="U5:W5"/>
    <mergeCell ref="I4:K4"/>
    <mergeCell ref="I5:I6"/>
    <mergeCell ref="A13:C13"/>
    <mergeCell ref="D2:W2"/>
    <mergeCell ref="H4:H6"/>
    <mergeCell ref="A26:C26"/>
    <mergeCell ref="A25:C25"/>
    <mergeCell ref="A33:C33"/>
    <mergeCell ref="B8:W8"/>
    <mergeCell ref="A10:C10"/>
    <mergeCell ref="A9:C9"/>
    <mergeCell ref="A28:C28"/>
    <mergeCell ref="A27:C27"/>
  </mergeCells>
  <pageMargins left="0.70866141732283472" right="0.70866141732283472" top="0.74803149606299213" bottom="0.74803149606299213" header="0.31496062992125984" footer="0.31496062992125984"/>
  <pageSetup paperSize="9" scale="36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opLeftCell="E1" zoomScaleNormal="100" workbookViewId="0">
      <selection activeCell="K36" sqref="K36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6" t="s">
        <v>50</v>
      </c>
    </row>
    <row r="4" spans="1:14" ht="231.6" customHeight="1">
      <c r="A4" s="14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4" t="s">
        <v>41</v>
      </c>
      <c r="G4" s="14" t="s">
        <v>49</v>
      </c>
      <c r="H4" s="14" t="s">
        <v>42</v>
      </c>
      <c r="I4" s="14" t="s">
        <v>43</v>
      </c>
      <c r="J4" s="14" t="s">
        <v>44</v>
      </c>
      <c r="K4" s="14" t="s">
        <v>45</v>
      </c>
      <c r="L4" s="14" t="s">
        <v>46</v>
      </c>
      <c r="M4" s="14" t="s">
        <v>47</v>
      </c>
      <c r="N4" s="14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14">
      <c r="A7" s="3"/>
      <c r="B7" s="3"/>
      <c r="C7" s="3"/>
      <c r="D7" s="3"/>
      <c r="E7" s="3"/>
      <c r="F7" s="3"/>
      <c r="G7" s="11"/>
      <c r="H7" s="3"/>
      <c r="I7" s="11"/>
      <c r="J7" s="11"/>
      <c r="K7" s="11"/>
      <c r="L7" s="11"/>
      <c r="M7" s="11"/>
      <c r="N7" s="11"/>
    </row>
    <row r="8" spans="1:14">
      <c r="A8" s="3"/>
      <c r="B8" s="3"/>
      <c r="C8" s="3"/>
      <c r="D8" s="3"/>
      <c r="E8" s="3"/>
      <c r="F8" s="3"/>
      <c r="G8" s="11"/>
      <c r="H8" s="3"/>
      <c r="I8" s="11"/>
      <c r="J8" s="11"/>
      <c r="K8" s="11"/>
      <c r="L8" s="11"/>
      <c r="M8" s="11"/>
      <c r="N8" s="11"/>
    </row>
    <row r="9" spans="1:14" s="10" customFormat="1" ht="14.25">
      <c r="A9" s="9" t="s">
        <v>6</v>
      </c>
      <c r="B9" s="9"/>
      <c r="C9" s="9"/>
      <c r="D9" s="9"/>
      <c r="E9" s="9"/>
      <c r="F9" s="9"/>
      <c r="G9" s="12"/>
      <c r="H9" s="9"/>
      <c r="I9" s="12"/>
      <c r="J9" s="12"/>
      <c r="K9" s="12"/>
      <c r="L9" s="12"/>
      <c r="M9" s="12"/>
      <c r="N9" s="12"/>
    </row>
    <row r="10" spans="1:14">
      <c r="A10" s="101" t="s">
        <v>13</v>
      </c>
      <c r="B10" s="102"/>
      <c r="C10" s="102"/>
      <c r="D10" s="103"/>
      <c r="E10" s="3"/>
      <c r="F10" s="3"/>
      <c r="G10" s="11"/>
      <c r="H10" s="3"/>
      <c r="I10" s="11"/>
      <c r="J10" s="11"/>
      <c r="K10" s="11"/>
      <c r="L10" s="11"/>
      <c r="M10" s="11"/>
      <c r="N10" s="11"/>
    </row>
    <row r="11" spans="1:14">
      <c r="A11" s="98" t="s">
        <v>69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>
      <c r="A12" s="3"/>
      <c r="B12" s="3"/>
      <c r="C12" s="3"/>
      <c r="D12" s="3"/>
      <c r="E12" s="3"/>
      <c r="F12" s="3"/>
      <c r="G12" s="11"/>
      <c r="H12" s="3"/>
      <c r="I12" s="11"/>
      <c r="J12" s="11"/>
      <c r="K12" s="11"/>
      <c r="L12" s="11"/>
      <c r="M12" s="11"/>
      <c r="N12" s="11"/>
    </row>
    <row r="13" spans="1:14">
      <c r="A13" s="3"/>
      <c r="B13" s="3"/>
      <c r="C13" s="3"/>
      <c r="D13" s="3"/>
      <c r="E13" s="3"/>
      <c r="F13" s="3"/>
      <c r="G13" s="11"/>
      <c r="H13" s="3"/>
      <c r="I13" s="11"/>
      <c r="J13" s="11"/>
      <c r="K13" s="11"/>
      <c r="L13" s="11"/>
      <c r="M13" s="11"/>
      <c r="N13" s="11"/>
    </row>
    <row r="14" spans="1:14" s="10" customFormat="1" ht="14.25">
      <c r="A14" s="9" t="s">
        <v>6</v>
      </c>
      <c r="B14" s="9"/>
      <c r="C14" s="9"/>
      <c r="D14" s="9"/>
      <c r="E14" s="9"/>
      <c r="F14" s="9"/>
      <c r="G14" s="12"/>
      <c r="H14" s="9"/>
      <c r="I14" s="12"/>
      <c r="J14" s="12"/>
      <c r="K14" s="12"/>
      <c r="L14" s="12"/>
      <c r="M14" s="12"/>
      <c r="N14" s="12"/>
    </row>
    <row r="15" spans="1:14">
      <c r="A15" s="101" t="s">
        <v>14</v>
      </c>
      <c r="B15" s="102"/>
      <c r="C15" s="102"/>
      <c r="D15" s="103"/>
      <c r="E15" s="3"/>
      <c r="F15" s="3"/>
      <c r="G15" s="11"/>
      <c r="H15" s="3"/>
      <c r="I15" s="11"/>
      <c r="J15" s="11"/>
      <c r="K15" s="11"/>
      <c r="L15" s="11"/>
      <c r="M15" s="11"/>
      <c r="N15" s="11"/>
    </row>
    <row r="16" spans="1:14" s="10" customFormat="1" ht="14.25">
      <c r="A16" s="9" t="s">
        <v>27</v>
      </c>
      <c r="B16" s="9"/>
      <c r="C16" s="9"/>
      <c r="D16" s="9"/>
      <c r="E16" s="9"/>
      <c r="F16" s="9"/>
      <c r="G16" s="12"/>
      <c r="H16" s="9"/>
      <c r="I16" s="12"/>
      <c r="J16" s="12"/>
      <c r="K16" s="12"/>
      <c r="L16" s="12"/>
      <c r="M16" s="12"/>
      <c r="N16" s="12"/>
    </row>
    <row r="17" spans="1:14">
      <c r="A17" s="148" t="s">
        <v>51</v>
      </c>
      <c r="B17" s="149"/>
      <c r="C17" s="149"/>
      <c r="D17" s="8"/>
      <c r="E17" s="3"/>
      <c r="F17" s="3"/>
      <c r="G17" s="11"/>
      <c r="H17" s="3"/>
      <c r="I17" s="11"/>
      <c r="J17" s="11"/>
      <c r="K17" s="11"/>
      <c r="L17" s="11"/>
      <c r="M17" s="11"/>
      <c r="N17" s="11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94"/>
      <c r="B23" s="94"/>
      <c r="C23" s="94"/>
      <c r="D23" s="21"/>
    </row>
    <row r="24" spans="1:14" s="20" customFormat="1" ht="15.75">
      <c r="A24" s="20" t="s">
        <v>83</v>
      </c>
      <c r="L24" s="20" t="s">
        <v>82</v>
      </c>
    </row>
    <row r="25" spans="1:14" s="20" customFormat="1" ht="15.75"/>
    <row r="26" spans="1:14" s="20" customFormat="1" ht="15.75"/>
    <row r="27" spans="1:14" s="20" customFormat="1" ht="15.75"/>
    <row r="28" spans="1:14" s="20" customFormat="1" ht="15.75">
      <c r="A28" s="20" t="s">
        <v>139</v>
      </c>
      <c r="L28" s="20" t="s">
        <v>140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opLeftCell="A10" zoomScaleNormal="100" workbookViewId="0">
      <selection activeCell="G7" sqref="G7"/>
    </sheetView>
  </sheetViews>
  <sheetFormatPr defaultColWidth="8.85546875" defaultRowHeight="15"/>
  <cols>
    <col min="1" max="1" width="69.5703125" style="1" customWidth="1"/>
    <col min="2" max="2" width="18.28515625" style="1" customWidth="1"/>
    <col min="3" max="16384" width="8.85546875" style="1"/>
  </cols>
  <sheetData>
    <row r="1" spans="1:2">
      <c r="B1" s="24" t="s">
        <v>86</v>
      </c>
    </row>
    <row r="2" spans="1:2" ht="83.45" customHeight="1">
      <c r="A2" s="150" t="s">
        <v>173</v>
      </c>
      <c r="B2" s="151"/>
    </row>
    <row r="3" spans="1:2" ht="28.15" customHeight="1">
      <c r="B3" s="24" t="s">
        <v>0</v>
      </c>
    </row>
    <row r="4" spans="1:2" ht="24" customHeight="1">
      <c r="A4" s="5" t="s">
        <v>87</v>
      </c>
      <c r="B4" s="5" t="s">
        <v>88</v>
      </c>
    </row>
    <row r="5" spans="1:2">
      <c r="A5" s="6" t="s">
        <v>89</v>
      </c>
      <c r="B5" s="12">
        <v>0</v>
      </c>
    </row>
    <row r="6" spans="1:2">
      <c r="A6" s="6" t="s">
        <v>1</v>
      </c>
      <c r="B6" s="11"/>
    </row>
    <row r="7" spans="1:2" ht="30">
      <c r="A7" s="6" t="s">
        <v>90</v>
      </c>
      <c r="B7" s="11">
        <v>0</v>
      </c>
    </row>
    <row r="8" spans="1:2">
      <c r="A8" s="6" t="s">
        <v>91</v>
      </c>
      <c r="B8" s="11">
        <v>0</v>
      </c>
    </row>
    <row r="9" spans="1:2">
      <c r="A9" s="6" t="s">
        <v>92</v>
      </c>
      <c r="B9" s="12">
        <v>0</v>
      </c>
    </row>
    <row r="10" spans="1:2" ht="30">
      <c r="A10" s="6" t="s">
        <v>93</v>
      </c>
      <c r="B10" s="73">
        <f>B12+B13</f>
        <v>159000000</v>
      </c>
    </row>
    <row r="11" spans="1:2">
      <c r="A11" s="6" t="s">
        <v>1</v>
      </c>
      <c r="B11" s="22"/>
    </row>
    <row r="12" spans="1:2" ht="30">
      <c r="A12" s="6" t="s">
        <v>94</v>
      </c>
      <c r="B12" s="22">
        <v>157000000</v>
      </c>
    </row>
    <row r="13" spans="1:2" ht="30">
      <c r="A13" s="6" t="s">
        <v>95</v>
      </c>
      <c r="B13" s="22">
        <v>2000000</v>
      </c>
    </row>
    <row r="14" spans="1:2" ht="30">
      <c r="A14" s="6" t="s">
        <v>96</v>
      </c>
      <c r="B14" s="73">
        <f>B16+B17+B18+B19</f>
        <v>32680000</v>
      </c>
    </row>
    <row r="15" spans="1:2">
      <c r="A15" s="6" t="s">
        <v>1</v>
      </c>
      <c r="B15" s="22"/>
    </row>
    <row r="16" spans="1:2" ht="45">
      <c r="A16" s="6" t="s">
        <v>97</v>
      </c>
      <c r="B16" s="22">
        <v>0</v>
      </c>
    </row>
    <row r="17" spans="1:6" ht="45">
      <c r="A17" s="6" t="s">
        <v>98</v>
      </c>
      <c r="B17" s="22">
        <v>30000000</v>
      </c>
    </row>
    <row r="18" spans="1:6" ht="30">
      <c r="A18" s="6" t="s">
        <v>99</v>
      </c>
      <c r="B18" s="22">
        <v>0</v>
      </c>
      <c r="F18" s="1" t="s">
        <v>72</v>
      </c>
    </row>
    <row r="19" spans="1:6" ht="30">
      <c r="A19" s="6" t="s">
        <v>100</v>
      </c>
      <c r="B19" s="22">
        <v>2680000</v>
      </c>
    </row>
    <row r="20" spans="1:6">
      <c r="A20" s="6" t="s">
        <v>101</v>
      </c>
      <c r="B20" s="73">
        <v>0</v>
      </c>
    </row>
    <row r="21" spans="1:6">
      <c r="A21" s="6" t="s">
        <v>1</v>
      </c>
      <c r="B21" s="22"/>
    </row>
    <row r="22" spans="1:6" ht="30">
      <c r="A22" s="6" t="s">
        <v>102</v>
      </c>
      <c r="B22" s="22">
        <v>0</v>
      </c>
    </row>
    <row r="23" spans="1:6" ht="30">
      <c r="A23" s="6" t="s">
        <v>103</v>
      </c>
      <c r="B23" s="22">
        <v>0</v>
      </c>
    </row>
    <row r="24" spans="1:6">
      <c r="A24" s="6" t="s">
        <v>104</v>
      </c>
      <c r="B24" s="73">
        <f>B5+B10+B14</f>
        <v>191680000</v>
      </c>
    </row>
    <row r="25" spans="1:6">
      <c r="A25" s="6" t="s">
        <v>1</v>
      </c>
      <c r="B25" s="22"/>
    </row>
    <row r="26" spans="1:6" ht="30">
      <c r="A26" s="6" t="s">
        <v>105</v>
      </c>
      <c r="B26" s="22">
        <f>B12+B17</f>
        <v>187000000</v>
      </c>
    </row>
    <row r="27" spans="1:6">
      <c r="A27" s="6" t="s">
        <v>106</v>
      </c>
      <c r="B27" s="22">
        <f>B13+B19</f>
        <v>4680000</v>
      </c>
    </row>
    <row r="29" spans="1:6" ht="15.75">
      <c r="A29" s="23"/>
    </row>
    <row r="30" spans="1:6" s="20" customFormat="1" ht="15.75">
      <c r="A30" s="20" t="s">
        <v>83</v>
      </c>
      <c r="B30" s="25" t="s">
        <v>82</v>
      </c>
    </row>
    <row r="31" spans="1:6" s="20" customFormat="1" ht="15.75"/>
    <row r="32" spans="1:6" s="20" customFormat="1" ht="15.75"/>
    <row r="33" spans="1:2" s="20" customFormat="1" ht="15.75">
      <c r="A33" s="20" t="s">
        <v>139</v>
      </c>
      <c r="B33" s="20" t="s">
        <v>150</v>
      </c>
    </row>
  </sheetData>
  <mergeCells count="1">
    <mergeCell ref="A2:B2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0"/>
  <sheetViews>
    <sheetView tabSelected="1" view="pageBreakPreview" topLeftCell="B1" zoomScale="80" zoomScaleNormal="100" zoomScaleSheetLayoutView="80" workbookViewId="0">
      <selection activeCell="W22" sqref="W22"/>
    </sheetView>
  </sheetViews>
  <sheetFormatPr defaultRowHeight="15"/>
  <cols>
    <col min="6" max="7" width="9.42578125" bestFit="1" customWidth="1"/>
    <col min="23" max="23" width="11.42578125" bestFit="1" customWidth="1"/>
  </cols>
  <sheetData>
    <row r="2" spans="2:25">
      <c r="Q2" s="154"/>
      <c r="R2" s="154"/>
      <c r="S2" s="154"/>
      <c r="T2" s="154"/>
      <c r="U2" s="154"/>
      <c r="V2" s="154"/>
      <c r="W2" s="154"/>
      <c r="X2" s="154"/>
    </row>
    <row r="4" spans="2:25">
      <c r="B4" s="155" t="s">
        <v>171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</row>
    <row r="5" spans="2:25" ht="15.75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57" t="s">
        <v>107</v>
      </c>
      <c r="P5" s="157"/>
      <c r="Q5" s="157"/>
      <c r="R5" s="157"/>
      <c r="S5" s="27"/>
      <c r="T5" s="27"/>
      <c r="U5" s="28" t="s">
        <v>108</v>
      </c>
      <c r="V5" s="27"/>
      <c r="W5" s="158" t="s">
        <v>109</v>
      </c>
      <c r="X5" s="158"/>
      <c r="Y5" s="158"/>
    </row>
    <row r="6" spans="2:25" ht="15.75">
      <c r="B6" s="26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59"/>
      <c r="X6" s="159"/>
      <c r="Y6" s="159"/>
    </row>
    <row r="7" spans="2:25">
      <c r="B7" s="152" t="s">
        <v>110</v>
      </c>
      <c r="C7" s="162" t="s">
        <v>111</v>
      </c>
      <c r="D7" s="152" t="s">
        <v>112</v>
      </c>
      <c r="E7" s="152" t="s">
        <v>113</v>
      </c>
      <c r="F7" s="152" t="s">
        <v>147</v>
      </c>
      <c r="G7" s="153"/>
      <c r="H7" s="153"/>
      <c r="I7" s="153"/>
      <c r="J7" s="152" t="s">
        <v>114</v>
      </c>
      <c r="K7" s="152" t="s">
        <v>148</v>
      </c>
      <c r="L7" s="152" t="s">
        <v>115</v>
      </c>
      <c r="M7" s="152"/>
      <c r="N7" s="162" t="s">
        <v>116</v>
      </c>
      <c r="O7" s="162"/>
      <c r="P7" s="162"/>
      <c r="Q7" s="162" t="s">
        <v>117</v>
      </c>
      <c r="R7" s="162"/>
      <c r="S7" s="162"/>
      <c r="T7" s="152" t="s">
        <v>149</v>
      </c>
      <c r="U7" s="152"/>
      <c r="V7" s="152" t="s">
        <v>172</v>
      </c>
      <c r="W7" s="152"/>
      <c r="X7" s="152"/>
      <c r="Y7" s="152"/>
    </row>
    <row r="8" spans="2:25">
      <c r="B8" s="152"/>
      <c r="C8" s="162"/>
      <c r="D8" s="152"/>
      <c r="E8" s="152"/>
      <c r="F8" s="153"/>
      <c r="G8" s="153"/>
      <c r="H8" s="153"/>
      <c r="I8" s="153"/>
      <c r="J8" s="152"/>
      <c r="K8" s="152"/>
      <c r="L8" s="161"/>
      <c r="M8" s="161"/>
      <c r="N8" s="163"/>
      <c r="O8" s="163"/>
      <c r="P8" s="163"/>
      <c r="Q8" s="163"/>
      <c r="R8" s="163"/>
      <c r="S8" s="163"/>
      <c r="T8" s="152"/>
      <c r="U8" s="152"/>
      <c r="V8" s="152"/>
      <c r="W8" s="152"/>
      <c r="X8" s="152"/>
      <c r="Y8" s="152"/>
    </row>
    <row r="9" spans="2:25">
      <c r="B9" s="152"/>
      <c r="C9" s="162"/>
      <c r="D9" s="152"/>
      <c r="E9" s="152"/>
      <c r="F9" s="152" t="s">
        <v>118</v>
      </c>
      <c r="G9" s="160" t="s">
        <v>1</v>
      </c>
      <c r="H9" s="160"/>
      <c r="I9" s="160"/>
      <c r="J9" s="152"/>
      <c r="K9" s="152"/>
      <c r="L9" s="152" t="s">
        <v>7</v>
      </c>
      <c r="M9" s="152" t="s">
        <v>119</v>
      </c>
      <c r="N9" s="152" t="s">
        <v>7</v>
      </c>
      <c r="O9" s="152" t="s">
        <v>119</v>
      </c>
      <c r="P9" s="152" t="s">
        <v>120</v>
      </c>
      <c r="Q9" s="152" t="s">
        <v>7</v>
      </c>
      <c r="R9" s="152" t="s">
        <v>119</v>
      </c>
      <c r="S9" s="152" t="s">
        <v>120</v>
      </c>
      <c r="T9" s="152" t="s">
        <v>119</v>
      </c>
      <c r="U9" s="152" t="s">
        <v>120</v>
      </c>
      <c r="V9" s="162" t="s">
        <v>118</v>
      </c>
      <c r="W9" s="160" t="s">
        <v>1</v>
      </c>
      <c r="X9" s="160"/>
      <c r="Y9" s="160"/>
    </row>
    <row r="10" spans="2:25" ht="21">
      <c r="B10" s="152"/>
      <c r="C10" s="162"/>
      <c r="D10" s="152"/>
      <c r="E10" s="152"/>
      <c r="F10" s="152"/>
      <c r="G10" s="30" t="s">
        <v>7</v>
      </c>
      <c r="H10" s="31" t="s">
        <v>119</v>
      </c>
      <c r="I10" s="30" t="s">
        <v>120</v>
      </c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62"/>
      <c r="W10" s="30" t="s">
        <v>7</v>
      </c>
      <c r="X10" s="30" t="s">
        <v>119</v>
      </c>
      <c r="Y10" s="30" t="s">
        <v>120</v>
      </c>
    </row>
    <row r="11" spans="2:25">
      <c r="B11" s="32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  <c r="I11" s="32">
        <v>8</v>
      </c>
      <c r="J11" s="32">
        <v>9</v>
      </c>
      <c r="K11" s="32">
        <v>10</v>
      </c>
      <c r="L11" s="32">
        <v>11</v>
      </c>
      <c r="M11" s="32">
        <v>12</v>
      </c>
      <c r="N11" s="32">
        <v>13</v>
      </c>
      <c r="O11" s="32">
        <v>14</v>
      </c>
      <c r="P11" s="32">
        <v>15</v>
      </c>
      <c r="Q11" s="32">
        <v>16</v>
      </c>
      <c r="R11" s="32">
        <v>17</v>
      </c>
      <c r="S11" s="32">
        <v>18</v>
      </c>
      <c r="T11" s="32">
        <v>19</v>
      </c>
      <c r="U11" s="32">
        <v>20</v>
      </c>
      <c r="V11" s="32">
        <v>21</v>
      </c>
      <c r="W11" s="32">
        <v>22</v>
      </c>
      <c r="X11" s="32">
        <v>23</v>
      </c>
      <c r="Y11" s="32">
        <v>24</v>
      </c>
    </row>
    <row r="12" spans="2:25">
      <c r="B12" s="33"/>
      <c r="C12" s="34" t="s">
        <v>121</v>
      </c>
      <c r="D12" s="3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ht="49.5">
      <c r="B13" s="36">
        <v>1</v>
      </c>
      <c r="C13" s="37" t="s">
        <v>122</v>
      </c>
      <c r="D13" s="38" t="s">
        <v>123</v>
      </c>
      <c r="E13" s="39">
        <v>0.1</v>
      </c>
      <c r="F13" s="40">
        <v>201939.57</v>
      </c>
      <c r="G13" s="40">
        <v>201939.57</v>
      </c>
      <c r="H13" s="41">
        <v>0</v>
      </c>
      <c r="I13" s="42">
        <v>0</v>
      </c>
      <c r="J13" s="75" t="s">
        <v>124</v>
      </c>
      <c r="K13" s="41">
        <v>0</v>
      </c>
      <c r="L13" s="41">
        <v>0</v>
      </c>
      <c r="M13" s="41">
        <v>0</v>
      </c>
      <c r="N13" s="76"/>
      <c r="O13" s="41">
        <v>0</v>
      </c>
      <c r="P13" s="41">
        <v>0</v>
      </c>
      <c r="Q13" s="76"/>
      <c r="R13" s="76">
        <v>0</v>
      </c>
      <c r="S13" s="41">
        <v>0</v>
      </c>
      <c r="T13" s="41">
        <v>0</v>
      </c>
      <c r="U13" s="41">
        <v>0</v>
      </c>
      <c r="V13" s="40">
        <f>F13-Q13-N13</f>
        <v>201939.57</v>
      </c>
      <c r="W13" s="40">
        <v>201939.57</v>
      </c>
      <c r="X13" s="41">
        <v>0</v>
      </c>
      <c r="Y13" s="42">
        <v>0</v>
      </c>
    </row>
    <row r="14" spans="2:25">
      <c r="B14" s="166" t="s">
        <v>125</v>
      </c>
      <c r="C14" s="166"/>
      <c r="D14" s="43"/>
      <c r="E14" s="44"/>
      <c r="F14" s="40">
        <f>F13</f>
        <v>201939.57</v>
      </c>
      <c r="G14" s="40">
        <f>G13</f>
        <v>201939.57</v>
      </c>
      <c r="H14" s="45">
        <v>0</v>
      </c>
      <c r="I14" s="46">
        <v>0</v>
      </c>
      <c r="J14" s="77"/>
      <c r="K14" s="45">
        <v>0</v>
      </c>
      <c r="L14" s="45">
        <v>0</v>
      </c>
      <c r="M14" s="45">
        <v>0</v>
      </c>
      <c r="N14" s="78">
        <f>N13</f>
        <v>0</v>
      </c>
      <c r="O14" s="45">
        <v>0</v>
      </c>
      <c r="P14" s="45">
        <v>0</v>
      </c>
      <c r="Q14" s="78"/>
      <c r="R14" s="78">
        <v>0</v>
      </c>
      <c r="S14" s="45">
        <v>0</v>
      </c>
      <c r="T14" s="45">
        <v>0</v>
      </c>
      <c r="U14" s="45">
        <v>0</v>
      </c>
      <c r="V14" s="47">
        <f>F14-N14-Q14</f>
        <v>201939.57</v>
      </c>
      <c r="W14" s="47">
        <f>W13</f>
        <v>201939.57</v>
      </c>
      <c r="X14" s="45">
        <v>0</v>
      </c>
      <c r="Y14" s="46">
        <v>0</v>
      </c>
    </row>
    <row r="15" spans="2:25">
      <c r="B15" s="48"/>
      <c r="C15" s="34" t="s">
        <v>126</v>
      </c>
      <c r="D15" s="35"/>
      <c r="E15" s="33"/>
      <c r="F15" s="79"/>
      <c r="G15" s="79"/>
      <c r="H15" s="79"/>
      <c r="I15" s="79"/>
      <c r="J15" s="48"/>
      <c r="K15" s="42"/>
      <c r="L15" s="42"/>
      <c r="M15" s="42"/>
      <c r="N15" s="42"/>
      <c r="O15" s="42"/>
      <c r="P15" s="42"/>
      <c r="Q15" s="40"/>
      <c r="R15" s="40"/>
      <c r="S15" s="42"/>
      <c r="T15" s="42"/>
      <c r="U15" s="42"/>
      <c r="V15" s="42"/>
      <c r="W15" s="42"/>
      <c r="X15" s="42"/>
      <c r="Y15" s="42"/>
    </row>
    <row r="16" spans="2:25" ht="23.25">
      <c r="B16" s="36">
        <v>1</v>
      </c>
      <c r="C16" s="49" t="s">
        <v>127</v>
      </c>
      <c r="D16" s="50" t="s">
        <v>128</v>
      </c>
      <c r="E16" s="51">
        <v>0.1</v>
      </c>
      <c r="F16" s="40">
        <f>G16+H16</f>
        <v>75300</v>
      </c>
      <c r="G16" s="40">
        <v>68500</v>
      </c>
      <c r="H16" s="40">
        <v>6800</v>
      </c>
      <c r="I16" s="42">
        <v>0</v>
      </c>
      <c r="J16" s="80" t="s">
        <v>129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76">
        <v>0</v>
      </c>
      <c r="R16" s="76">
        <v>0</v>
      </c>
      <c r="S16" s="41">
        <v>0</v>
      </c>
      <c r="T16" s="41">
        <v>0</v>
      </c>
      <c r="U16" s="41">
        <v>0</v>
      </c>
      <c r="V16" s="40">
        <v>75300</v>
      </c>
      <c r="W16" s="40">
        <f>G16-Q16</f>
        <v>68500</v>
      </c>
      <c r="X16" s="40">
        <f>H16-R16</f>
        <v>6800</v>
      </c>
      <c r="Y16" s="42">
        <v>0</v>
      </c>
    </row>
    <row r="17" spans="1:25" s="52" customFormat="1" ht="12.75">
      <c r="B17" s="166" t="s">
        <v>125</v>
      </c>
      <c r="C17" s="166"/>
      <c r="D17" s="53"/>
      <c r="E17" s="53"/>
      <c r="F17" s="47">
        <f>G17+H17</f>
        <v>75300</v>
      </c>
      <c r="G17" s="47">
        <v>68500</v>
      </c>
      <c r="H17" s="47">
        <v>6800</v>
      </c>
      <c r="I17" s="46">
        <v>0</v>
      </c>
      <c r="J17" s="81"/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>
        <v>0</v>
      </c>
      <c r="R17" s="47">
        <v>0</v>
      </c>
      <c r="S17" s="46">
        <v>0</v>
      </c>
      <c r="T17" s="46">
        <v>0</v>
      </c>
      <c r="U17" s="46">
        <v>0</v>
      </c>
      <c r="V17" s="47">
        <v>75300</v>
      </c>
      <c r="W17" s="47">
        <f>G17-Q17</f>
        <v>68500</v>
      </c>
      <c r="X17" s="47">
        <v>6800</v>
      </c>
      <c r="Y17" s="46">
        <v>0</v>
      </c>
    </row>
    <row r="18" spans="1:25">
      <c r="B18" s="167" t="s">
        <v>130</v>
      </c>
      <c r="C18" s="167"/>
      <c r="D18" s="53"/>
      <c r="E18" s="53"/>
      <c r="F18" s="47">
        <f>F14+F17</f>
        <v>277239.57</v>
      </c>
      <c r="G18" s="47">
        <f>G14+G17</f>
        <v>270439.57</v>
      </c>
      <c r="H18" s="47">
        <f>H14+H17</f>
        <v>6800</v>
      </c>
      <c r="I18" s="46">
        <v>0</v>
      </c>
      <c r="J18" s="81"/>
      <c r="K18" s="46">
        <v>0</v>
      </c>
      <c r="L18" s="46">
        <v>0</v>
      </c>
      <c r="M18" s="46">
        <v>0</v>
      </c>
      <c r="N18" s="78">
        <f>N14</f>
        <v>0</v>
      </c>
      <c r="O18" s="46">
        <v>0</v>
      </c>
      <c r="P18" s="46">
        <v>0</v>
      </c>
      <c r="Q18" s="47">
        <f>Q14+Q17</f>
        <v>0</v>
      </c>
      <c r="R18" s="47">
        <v>0</v>
      </c>
      <c r="S18" s="46">
        <v>0</v>
      </c>
      <c r="T18" s="46">
        <v>0</v>
      </c>
      <c r="U18" s="46">
        <v>0</v>
      </c>
      <c r="V18" s="47">
        <f>V14+V17</f>
        <v>277239.57</v>
      </c>
      <c r="W18" s="47">
        <f>W14+W17</f>
        <v>270439.57</v>
      </c>
      <c r="X18" s="47">
        <f>X14+X17</f>
        <v>6800</v>
      </c>
      <c r="Y18" s="46">
        <v>0</v>
      </c>
    </row>
    <row r="19" spans="1:25">
      <c r="B19" s="54"/>
      <c r="C19" s="54"/>
      <c r="D19" s="55"/>
      <c r="E19" s="55"/>
      <c r="F19" s="56"/>
      <c r="G19" s="56"/>
      <c r="H19" s="56"/>
      <c r="I19" s="57"/>
      <c r="J19" s="58"/>
      <c r="K19" s="59"/>
      <c r="L19" s="57"/>
      <c r="M19" s="57"/>
      <c r="N19" s="60"/>
      <c r="O19" s="57"/>
      <c r="P19" s="57"/>
      <c r="Q19" s="57"/>
      <c r="R19" s="57"/>
      <c r="S19" s="57"/>
      <c r="T19" s="57"/>
      <c r="U19" s="59"/>
      <c r="V19" s="56"/>
      <c r="W19" s="56"/>
      <c r="X19" s="56"/>
      <c r="Y19" s="57"/>
    </row>
    <row r="20" spans="1:25">
      <c r="B20" s="54"/>
      <c r="C20" s="168" t="s">
        <v>161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60"/>
      <c r="O20" s="57"/>
      <c r="P20" s="57"/>
      <c r="Q20" s="57"/>
      <c r="R20" s="57"/>
      <c r="S20" s="57"/>
      <c r="T20" s="57"/>
      <c r="U20" s="59"/>
      <c r="V20" s="56"/>
      <c r="W20" s="56"/>
      <c r="X20" s="56"/>
      <c r="Y20" s="57"/>
    </row>
    <row r="21" spans="1:25">
      <c r="V21" t="s">
        <v>72</v>
      </c>
    </row>
    <row r="23" spans="1:25" ht="15.75">
      <c r="A23" s="94"/>
      <c r="B23" s="94"/>
      <c r="C23" s="94"/>
      <c r="D23" s="94"/>
      <c r="E23" s="94"/>
      <c r="F23" s="94"/>
    </row>
    <row r="24" spans="1:25" s="20" customFormat="1" ht="15.75">
      <c r="A24" s="20" t="s">
        <v>131</v>
      </c>
      <c r="R24" s="20" t="s">
        <v>82</v>
      </c>
    </row>
    <row r="25" spans="1:25" s="20" customFormat="1" ht="15.75">
      <c r="W25" s="74"/>
    </row>
    <row r="26" spans="1:25" s="20" customFormat="1" ht="15.75"/>
    <row r="27" spans="1:25" s="20" customFormat="1" ht="15.75"/>
    <row r="28" spans="1:25" s="20" customFormat="1" ht="15.75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</row>
    <row r="29" spans="1:25" s="20" customFormat="1" ht="15.75">
      <c r="A29" s="20" t="s">
        <v>139</v>
      </c>
      <c r="R29" s="20" t="s">
        <v>140</v>
      </c>
    </row>
    <row r="30" spans="1:25" s="20" customFormat="1" ht="15.75">
      <c r="B30" s="61"/>
      <c r="W30" s="61"/>
      <c r="X30" s="61"/>
      <c r="Y30" s="61"/>
    </row>
    <row r="31" spans="1:25" s="20" customFormat="1" ht="15.75">
      <c r="B31" s="61"/>
      <c r="W31" s="61"/>
      <c r="X31" s="61"/>
      <c r="Y31" s="61"/>
    </row>
    <row r="32" spans="1:25" s="20" customFormat="1" ht="15.75">
      <c r="A32" s="20" t="s">
        <v>132</v>
      </c>
      <c r="C32" s="62"/>
      <c r="D32" s="62"/>
      <c r="E32" s="62"/>
    </row>
    <row r="33" spans="2:25" s="20" customFormat="1" ht="15.75">
      <c r="B33" s="63" t="s">
        <v>133</v>
      </c>
      <c r="D33" s="63"/>
      <c r="E33" s="63"/>
      <c r="F33" s="63"/>
      <c r="G33" s="63"/>
      <c r="H33" s="63"/>
      <c r="I33" s="63"/>
      <c r="J33" s="63" t="s">
        <v>72</v>
      </c>
      <c r="K33" s="63"/>
      <c r="L33" s="6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2:25" s="20" customFormat="1" ht="15.7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2:25" ht="15.75">
      <c r="B35" s="64"/>
      <c r="C35" s="65"/>
      <c r="D35" s="64"/>
      <c r="E35" s="64"/>
      <c r="F35" s="64"/>
      <c r="G35" s="64"/>
      <c r="H35" s="64"/>
      <c r="I35" s="64"/>
      <c r="J35" s="64"/>
      <c r="K35" s="64"/>
      <c r="L35" s="64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2:25" ht="15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8" spans="2:2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2:25">
      <c r="B40" s="68"/>
      <c r="C40" s="69"/>
      <c r="D40" s="70"/>
    </row>
  </sheetData>
  <mergeCells count="38">
    <mergeCell ref="A23:F23"/>
    <mergeCell ref="B28:Y28"/>
    <mergeCell ref="B38:Y38"/>
    <mergeCell ref="V9:V10"/>
    <mergeCell ref="W9:Y9"/>
    <mergeCell ref="B14:C14"/>
    <mergeCell ref="B17:C17"/>
    <mergeCell ref="B18:C18"/>
    <mergeCell ref="C20:M20"/>
    <mergeCell ref="S9:S10"/>
    <mergeCell ref="T9:T10"/>
    <mergeCell ref="U9:U10"/>
    <mergeCell ref="B7:B10"/>
    <mergeCell ref="C7:C10"/>
    <mergeCell ref="D7:D10"/>
    <mergeCell ref="E7:E10"/>
    <mergeCell ref="O9:O10"/>
    <mergeCell ref="P9:P10"/>
    <mergeCell ref="Q9:Q10"/>
    <mergeCell ref="R9:R10"/>
    <mergeCell ref="J7:J10"/>
    <mergeCell ref="K7:K10"/>
    <mergeCell ref="L7:M8"/>
    <mergeCell ref="N7:P8"/>
    <mergeCell ref="Q7:S8"/>
    <mergeCell ref="F9:F10"/>
    <mergeCell ref="G9:I9"/>
    <mergeCell ref="L9:L10"/>
    <mergeCell ref="M9:M10"/>
    <mergeCell ref="N9:N10"/>
    <mergeCell ref="F7:I8"/>
    <mergeCell ref="Q2:X2"/>
    <mergeCell ref="B4:Y4"/>
    <mergeCell ref="O5:R5"/>
    <mergeCell ref="W5:Y5"/>
    <mergeCell ref="W6:Y6"/>
    <mergeCell ref="V7:Y8"/>
    <mergeCell ref="T7:U8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Форма 1</vt:lpstr>
      <vt:lpstr>Форма 2</vt:lpstr>
      <vt:lpstr>Форма 3</vt:lpstr>
      <vt:lpstr>Форма 4</vt:lpstr>
      <vt:lpstr>форма 5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  <vt:lpstr>'форма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2017-10-03T11:37:45Z</dcterms:modified>
</cp:coreProperties>
</file>