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60" windowWidth="14400" windowHeight="12705" activeTab="2"/>
  </bookViews>
  <sheets>
    <sheet name="Целевые индикаторы" sheetId="1" r:id="rId1"/>
    <sheet name="Структура" sheetId="2" r:id="rId2"/>
    <sheet name="План реализации" sheetId="3" r:id="rId3"/>
    <sheet name="Дос задач" sheetId="4" r:id="rId4"/>
    <sheet name="Дим значений" sheetId="5" r:id="rId5"/>
    <sheet name="Оценка" sheetId="6" r:id="rId6"/>
  </sheets>
  <definedNames/>
  <calcPr fullCalcOnLoad="1"/>
</workbook>
</file>

<file path=xl/sharedStrings.xml><?xml version="1.0" encoding="utf-8"?>
<sst xmlns="http://schemas.openxmlformats.org/spreadsheetml/2006/main" count="720" uniqueCount="245">
  <si>
    <t>Статус</t>
  </si>
  <si>
    <t>Ответственный исполнитель, соисполнители, государственный заказчик-координатор</t>
  </si>
  <si>
    <t>Код бюджетной классификации</t>
  </si>
  <si>
    <t>Единица измерения</t>
  </si>
  <si>
    <t>Значения показателей</t>
  </si>
  <si>
    <t>процент</t>
  </si>
  <si>
    <t>Наименование подпрограммы муниципальной программы, ведомственной целевой программы, основного мероприятия</t>
  </si>
  <si>
    <t>мероприятие 1.1</t>
  </si>
  <si>
    <t>мероприятие 1.2</t>
  </si>
  <si>
    <t>мероприятие 1.3</t>
  </si>
  <si>
    <t>Обеспечение централизованного бухгалтерского обслуживания учреждений культуры</t>
  </si>
  <si>
    <t>Обеспечение централизованного технического обеспечения учреждений культуры</t>
  </si>
  <si>
    <t>мероприятие 2.1</t>
  </si>
  <si>
    <t>мероприятие 2.2</t>
  </si>
  <si>
    <t>мероприятие 3.1</t>
  </si>
  <si>
    <t>мероприятие 3.2</t>
  </si>
  <si>
    <t>мероприятие 4.1</t>
  </si>
  <si>
    <t>мероприятие 4.2</t>
  </si>
  <si>
    <t>мероприятие 4.3</t>
  </si>
  <si>
    <t>Подпрограмма 5</t>
  </si>
  <si>
    <t>мероприятие 5.1</t>
  </si>
  <si>
    <t>мероприятие 5.2</t>
  </si>
  <si>
    <t>Управление культуры администрации МО «Майкопский район</t>
  </si>
  <si>
    <t>Количество обучающихся детей</t>
  </si>
  <si>
    <t>Количество поступивших в СУЗы и ВУЗы</t>
  </si>
  <si>
    <t>Количества проведенных мероприятий</t>
  </si>
  <si>
    <t>Число проведенных мероприятий</t>
  </si>
  <si>
    <t>Число посещений на массовых мероприятиях</t>
  </si>
  <si>
    <t xml:space="preserve">Кол-во клубных формирований  </t>
  </si>
  <si>
    <t>Кол-во коллективов, имеющих  звание «народный», «образцовый»</t>
  </si>
  <si>
    <t>ед.</t>
  </si>
  <si>
    <t>чел.</t>
  </si>
  <si>
    <t>Посещений выставок вне музея</t>
  </si>
  <si>
    <t>Число пользователей</t>
  </si>
  <si>
    <t>Число посещений</t>
  </si>
  <si>
    <t>Число книговыдач</t>
  </si>
  <si>
    <t>Тудльская</t>
  </si>
  <si>
    <t>Каменномостская</t>
  </si>
  <si>
    <t>904</t>
  </si>
  <si>
    <t>0801</t>
  </si>
  <si>
    <t>4409900</t>
  </si>
  <si>
    <t>611</t>
  </si>
  <si>
    <t>241</t>
  </si>
  <si>
    <t>вид</t>
  </si>
  <si>
    <t>подраздел</t>
  </si>
  <si>
    <t>целивая стотья</t>
  </si>
  <si>
    <t>ВР</t>
  </si>
  <si>
    <t>ЭК</t>
  </si>
  <si>
    <t>612</t>
  </si>
  <si>
    <t>795001</t>
  </si>
  <si>
    <t>мероприятие 6.1</t>
  </si>
  <si>
    <t>мероприятие 6.2</t>
  </si>
  <si>
    <t>Укрепление и развитие материально-технической базы подведомственных учреждений</t>
  </si>
  <si>
    <t>Поддержка и развитие традиционной казачьей культуры</t>
  </si>
  <si>
    <t>Поддержка одаренных дети и талантливой молодежи</t>
  </si>
  <si>
    <t xml:space="preserve">Обеспечение деятельности муниципальных казенных учреждений </t>
  </si>
  <si>
    <t>Обеспечение функций органов местного самоуправления (органов местной администрации)</t>
  </si>
  <si>
    <t>Компенсационные выплаты на оплату жилищно-коммунальных услуг специалистам села</t>
  </si>
  <si>
    <t>1003</t>
  </si>
  <si>
    <t>5210201</t>
  </si>
  <si>
    <t>0709</t>
  </si>
  <si>
    <t>Срок исполнения</t>
  </si>
  <si>
    <t>Объём финансового обеспечения, Всего</t>
  </si>
  <si>
    <t>В том числе по источникам</t>
  </si>
  <si>
    <t>Бюджет МО "Майкопскийй район"</t>
  </si>
  <si>
    <t>Бджет РА</t>
  </si>
  <si>
    <t>Бджет РФ</t>
  </si>
  <si>
    <t>Внебюджетные источники</t>
  </si>
  <si>
    <t>2016 год</t>
  </si>
  <si>
    <t xml:space="preserve">ВСЕГО </t>
  </si>
  <si>
    <t>Наименование целевого индикатора</t>
  </si>
  <si>
    <t>Ед. изм.</t>
  </si>
  <si>
    <t>Значение целевого индикатора</t>
  </si>
  <si>
    <t>план</t>
  </si>
  <si>
    <t>факт</t>
  </si>
  <si>
    <t>% выполнения</t>
  </si>
  <si>
    <t>оченка в баллах</t>
  </si>
  <si>
    <t>Целевой индикатор</t>
  </si>
  <si>
    <t>В целом за период реализации программы</t>
  </si>
  <si>
    <t>%</t>
  </si>
  <si>
    <t>Годы реализации программы</t>
  </si>
  <si>
    <t>Достижение значений целевых индикаторов по годам реализации</t>
  </si>
  <si>
    <t>Динамика значений целевых индикаторов</t>
  </si>
  <si>
    <t xml:space="preserve">МП МО «Майкопский район» «Развитие культуры и искусства» 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</si>
  <si>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</si>
  <si>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Источник информации о значении показателя (исходные данные для расчета)</t>
  </si>
  <si>
    <t>Уровень удовлетворенности населения МО «Майкопский район»  качеством предоставления муниципальных услуг в сфере культуры</t>
  </si>
  <si>
    <t>Статистическая отчетность формы № 6-НК</t>
  </si>
  <si>
    <t>Статистическая отчетность формы № 8-НК</t>
  </si>
  <si>
    <t>Статистическая отчетность формы № 1-ДМШ</t>
  </si>
  <si>
    <t>Число проведенных экскурсий</t>
  </si>
  <si>
    <t>Количество библиотечного фонда составит</t>
  </si>
  <si>
    <t>Объём финансового обеспечения</t>
  </si>
  <si>
    <t>Итого пр источникам</t>
  </si>
  <si>
    <t>в том числе по годам</t>
  </si>
  <si>
    <t>Источники финансирования программных мероприятий</t>
  </si>
  <si>
    <t>Внеб. Ист.</t>
  </si>
  <si>
    <t xml:space="preserve">Бюджет МО </t>
  </si>
  <si>
    <t>Бюджет РА</t>
  </si>
  <si>
    <t>Бюджет РФ</t>
  </si>
  <si>
    <t>Программа</t>
  </si>
  <si>
    <t>Структура финансирования программных мероприятий</t>
  </si>
  <si>
    <t>Приложение № 1</t>
  </si>
  <si>
    <t xml:space="preserve"> к муниципальной программе МО «Майкопский район» «Развитие культуры и искусства»</t>
  </si>
  <si>
    <t>2016г.</t>
  </si>
  <si>
    <t>Обеспечение мер  пожарной безопасности в муниципальных учреждениях</t>
  </si>
  <si>
    <t>Обеспечение мер общественной безопасности в муниципальных учреждениях</t>
  </si>
  <si>
    <t>Наименование подпрограммы муниципальной программы, основного мероприятия</t>
  </si>
  <si>
    <t>Оценка эффективности реализации Программы</t>
  </si>
  <si>
    <t>Итоговая сводная оценка Программа</t>
  </si>
  <si>
    <t>Вывод об эффективности Программы</t>
  </si>
  <si>
    <t>Предложения разработчика (координатора) Программы по ее дальнейшей реализации</t>
  </si>
  <si>
    <t xml:space="preserve">План мероприятий («дорожная карта») муниципального образования «Майкопский район» «Изменения в отраслях социальной сферы, направленные на повышение эффективности сферы культуры»
</t>
  </si>
  <si>
    <t>Число проведенных  лекций</t>
  </si>
  <si>
    <t>Оценка эффективности деятельности органов местного самоуправления городских округов и муниципальных районов</t>
  </si>
  <si>
    <t>МБОУ «ТДШИ»</t>
  </si>
  <si>
    <t>МБОУ «КДШИ»</t>
  </si>
  <si>
    <t>Положительное значение</t>
  </si>
  <si>
    <t>Эффективность выше плановой</t>
  </si>
  <si>
    <t>Реализация Программы признается целесообразной, продолжается финансирование мероприятий. Возможно рассмотрение вопроса о дополнительном финансировании.</t>
  </si>
  <si>
    <t>Ноль баллов</t>
  </si>
  <si>
    <t>Эффективность на плановом уровне</t>
  </si>
  <si>
    <t>Реализация Программы признается целесообразной, про­должается финансирование мероприятий</t>
  </si>
  <si>
    <t>Отрицательное значение</t>
  </si>
  <si>
    <t>1) Эффективность ниже плановой</t>
  </si>
  <si>
    <t>В случае наличия объективных причин</t>
  </si>
  <si>
    <t>- реализация Программы признается удовлетворительной, возможна корректировка финансирования Программы</t>
  </si>
  <si>
    <t>2) Программа неэффективна</t>
  </si>
  <si>
    <t>В случае отсутствия объективных причин - реализация Программы признается нецелесообразной. Предлагается досрочное прекращение реализации Про­граммы.</t>
  </si>
  <si>
    <t xml:space="preserve">(Окончательное решение о досрочном прекращении peализации Программы принимает глава МО «Майкопский район») </t>
  </si>
  <si>
    <t>Целевой индикатор 1</t>
  </si>
  <si>
    <t>Целевой индикатор 2</t>
  </si>
  <si>
    <t>Целевой индикатор 3</t>
  </si>
  <si>
    <t>Всего набрано балов по Программе</t>
  </si>
  <si>
    <t>1. Обеспечение централизованного бухгалтерского обслуживания учреждений культуры</t>
  </si>
  <si>
    <t>2. Обеспечение централизованного технического обеспечения учреждений культуры</t>
  </si>
  <si>
    <t>Набрано баллов по Подпрограмме 1</t>
  </si>
  <si>
    <t>Набрано баллов по Подпрограмме 2</t>
  </si>
  <si>
    <t>Итого по источникам</t>
  </si>
  <si>
    <t>Уровень фактической обеспеченности учреждениями культуры в муниципальном районе от нормативной потребности. домов культуры</t>
  </si>
  <si>
    <t>Уровень фактической обеспеченности учреждениями культуры в муниципальном районе от нормативной потребности. Библиотеки</t>
  </si>
  <si>
    <t>Количество дипломантов конкурсов различного уровня</t>
  </si>
  <si>
    <t>Количество  лауреатов конкурсов различного уровня</t>
  </si>
  <si>
    <t>Управление культуры администрации МО «Майкопский район (МБУ «МЦНК»)</t>
  </si>
  <si>
    <t>Управление культуры администрации МО «Майкопский район (МБУ «КММР»)</t>
  </si>
  <si>
    <t>Управление культуры администрации МО «Майкопский район (МБУ «МБС»)</t>
  </si>
  <si>
    <t>Управление культуры администрации МО «Майкопский район (МБОУ «КДШИ» и МБОУ «ТДШИ»)</t>
  </si>
  <si>
    <t>Управление культуры администрации МО «Майкопский район (МБОУ «КДШИ»)</t>
  </si>
  <si>
    <t>Управление культуры администрации МО «Майкопский район (МКУ «ЦТО»)</t>
  </si>
  <si>
    <t>Управление культуры администрации МО «Майкопский район (МКУ «ЦБ при Управлении культуры администрации МО «Майкопский район»)</t>
  </si>
  <si>
    <t>мероприятие 7,1</t>
  </si>
  <si>
    <t>Постановлению главы муниципального образования «Майкопский район».</t>
  </si>
  <si>
    <t>Осуществление комплекса мероприятий, направленных на обеспечение доступности приоритетных объектов и услуг в сфере жизнедеятельности инвалидов и других маломобильных групп населения</t>
  </si>
  <si>
    <t>Комплектование библиотечных фондов</t>
  </si>
  <si>
    <t>мероприятие 3.3</t>
  </si>
  <si>
    <t>Приложение № 2 к</t>
  </si>
  <si>
    <t>Приложение № 1 к</t>
  </si>
  <si>
    <t>мероприятие 6.3</t>
  </si>
  <si>
    <t>Обеспечение деятельности (Создание условий для организации культурно-досугового обслуживания населения) подведомственных учреждений</t>
  </si>
  <si>
    <t>Обеспечение деятельности (Создание условий для обеспечения музейной деятельности) подведомственных учреждений</t>
  </si>
  <si>
    <t>Обеспечение деятельности (Организация библиотечного обслуживания населения межпоселенческими библиотеками, комплектование и обеспечение сохранности их библиотечных фондов; Библиотечное обслуживание населения) подведомственных учреждений</t>
  </si>
  <si>
    <t>Обеспечение деятельности (Организация предоставления дополнительного образования детей в сфере искусства) подведомственных учреждений</t>
  </si>
  <si>
    <t>беспечение деятельности (Организация библиотечного обслуживания населения межпоселенческими библиотеками, комплектование и обеспечение сохранности их библиотечных фондов; Библиотечное обслуживание населения) подведомственных учреждений</t>
  </si>
  <si>
    <t>И.о. руководителя Управления культуры</t>
  </si>
  <si>
    <t>администрации МО «Майкопский район»                                         Е.Н. Казанцева</t>
  </si>
  <si>
    <t>2017 год</t>
  </si>
  <si>
    <t>Статистическая отчетность формы № 7-НК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</si>
  <si>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</si>
  <si>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мероприятие 1.4</t>
  </si>
  <si>
    <t>Удельный вес учреждений культуры, обеспечивающих физическую доступность для инвалидов в общем количестве учреждений культуры (Пандусы)</t>
  </si>
  <si>
    <t>"______" __________2015г.</t>
  </si>
  <si>
    <t>Приложение № 4 к</t>
  </si>
  <si>
    <t>тыс.руб.</t>
  </si>
  <si>
    <t>мероприятие 1.5</t>
  </si>
  <si>
    <t>Муниципальной программе МО «Майкопский район» «Развитие культуры и искусства»</t>
  </si>
  <si>
    <t xml:space="preserve">Направление 1. «Обеспечение жителей услугами по организации досуга и услугами организаций культуры» </t>
  </si>
  <si>
    <t>Направление 2. «Поддержка и совершенствование музейной деятельности»</t>
  </si>
  <si>
    <t>Направление 3. «Организация библиотечного обслуживания населения»</t>
  </si>
  <si>
    <t>Направление 4. «Создание условий для развития дополнительного образования детей»</t>
  </si>
  <si>
    <t>Направление 5. «Обеспечение безопасности в учреждениях культуры»</t>
  </si>
  <si>
    <t>Направление 6. «Создание условий для реализации муниципальной программы "Развитие культуры и искусства»</t>
  </si>
  <si>
    <t>Направление 7. «Обеспечение доступности приоритетных объектов для маломобильных групп населения»</t>
  </si>
  <si>
    <t>«Создание условий для реализации муниципальной программы "Развитие культуры и искусства»</t>
  </si>
  <si>
    <t>«Обеспечение доступности приоритетных объектов для маломобильных групп населения»</t>
  </si>
  <si>
    <t xml:space="preserve"> «Обеспечение безопасности в учреждениях культуры»</t>
  </si>
  <si>
    <t xml:space="preserve"> «Создание условий для развития дополнительного образования детей»</t>
  </si>
  <si>
    <t>Направление 5. «Организация библиотечного обслуживания населения»</t>
  </si>
  <si>
    <t>«Поддержка и совершенствование музейной деятельности»</t>
  </si>
  <si>
    <t xml:space="preserve">«Обеспечение жителей услугами по организации досуга и услугами организаций культуры» </t>
  </si>
  <si>
    <t>Базовое значение индикатора 2014г.</t>
  </si>
  <si>
    <t>Базовое значение индикатора 2015г.</t>
  </si>
  <si>
    <t>Целевые индикаторы муниципальной программы МО «Майкопский район» «Развитие культуры и искусства» на 2016 -2018 г.г.</t>
  </si>
  <si>
    <t>Число проведенных массовыех мероприятий</t>
  </si>
  <si>
    <t>Число выставок</t>
  </si>
  <si>
    <t>Количества посетителей на проведенных мероприятиях</t>
  </si>
  <si>
    <t>2018 год</t>
  </si>
  <si>
    <t>План реализации муниципальной программы МО «Майкопский район» «Развитие культуры и искусства» на 2016 -2018 г.г.</t>
  </si>
  <si>
    <t xml:space="preserve">к приказу руководителя Управления культуры МО "Майкопский район"  </t>
  </si>
  <si>
    <t>Устойчивое развитие сельских территорий</t>
  </si>
  <si>
    <t>Направление 1.</t>
  </si>
  <si>
    <t xml:space="preserve">Направление 2. </t>
  </si>
  <si>
    <t>мероприятие 2.3</t>
  </si>
  <si>
    <t>мероприятие 2.4</t>
  </si>
  <si>
    <t xml:space="preserve">Направление 3. </t>
  </si>
  <si>
    <t>мероприятие 3.1.</t>
  </si>
  <si>
    <t>мероприятие 3.4</t>
  </si>
  <si>
    <t>мероприятие 3.5</t>
  </si>
  <si>
    <t>В том числе</t>
  </si>
  <si>
    <t>мероприятие 4.1.</t>
  </si>
  <si>
    <t>мероприятие 5.2.</t>
  </si>
  <si>
    <t>мероприятие 4.2.</t>
  </si>
  <si>
    <t>мероприятие 4.3.</t>
  </si>
  <si>
    <t>Направление 5.</t>
  </si>
  <si>
    <t>«Обеспечение безопасности в учреждениях культуры»</t>
  </si>
  <si>
    <t>Направление 6.</t>
  </si>
  <si>
    <t>мероприятие 6.3.</t>
  </si>
  <si>
    <t>мероприятие 5.1.</t>
  </si>
  <si>
    <t>мероприятие 6.1.</t>
  </si>
  <si>
    <t>мероприятие 6.2.</t>
  </si>
  <si>
    <t>мероприятие 7.1.</t>
  </si>
  <si>
    <t>«Создание условий для развития дополнительного образования детей»</t>
  </si>
  <si>
    <t>«Организация библиотечного обслуживания населения»</t>
  </si>
  <si>
    <t xml:space="preserve">Направление 4. </t>
  </si>
  <si>
    <t>Направление 7.</t>
  </si>
  <si>
    <t>МБУ «МЦНК майкопского района»</t>
  </si>
  <si>
    <t>МБУ «КММР»</t>
  </si>
  <si>
    <t>МБУ «МБС»</t>
  </si>
  <si>
    <t>МБОУ «КДШИ» и МБОУ «ТДШИ»</t>
  </si>
  <si>
    <t>МКУ «ЦБ при Управлении культуры администрации МО «Майкопский район»</t>
  </si>
  <si>
    <t>МКУ «ЦТО»</t>
  </si>
  <si>
    <t>МП МО «Майкопский район» «Развитие культуры и искусства»  на 2016-2018 гг.</t>
  </si>
  <si>
    <t>Объем и структура финансирования муниципальной программы МО «Майкопский район» «Развитие культуры и искусства» на 2016 -2018 г.г.</t>
  </si>
  <si>
    <t>Приложение № 3 к</t>
  </si>
  <si>
    <t>Приложение № 5</t>
  </si>
  <si>
    <t>Организационно-профилактические противопожарные и антитеррористические мероприятия</t>
  </si>
  <si>
    <t>Материально-техническое обеспечение безопасности, оснащение и монтаж соответствующего оборудования и инженерных систем обеспечения безопасности</t>
  </si>
  <si>
    <t>Реализация ЦП "Укрепление сельских территорий"</t>
  </si>
  <si>
    <t>Приложение  № 1</t>
  </si>
  <si>
    <t>"______" __________2016г.</t>
  </si>
  <si>
    <t>Направление 7</t>
  </si>
  <si>
    <t>Направление 6</t>
  </si>
  <si>
    <t>Направление 4</t>
  </si>
  <si>
    <t>Направление 3</t>
  </si>
  <si>
    <t>Направление 2</t>
  </si>
  <si>
    <t>Направление 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</si>
</sst>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#,##0.00000"/>
    <numFmt numFmtId="180" formatCode="#,##0.0000"/>
    <numFmt numFmtId="181" formatCode="#,##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8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2" fontId="5" fillId="0" borderId="20" xfId="0" applyNumberFormat="1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2" fontId="50" fillId="0" borderId="0" xfId="0" applyNumberFormat="1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4" fontId="50" fillId="7" borderId="10" xfId="0" applyNumberFormat="1" applyFont="1" applyFill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4" fontId="5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50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4" fontId="50" fillId="7" borderId="11" xfId="0" applyNumberFormat="1" applyFont="1" applyFill="1" applyBorder="1" applyAlignment="1">
      <alignment horizontal="right" vertical="center"/>
    </xf>
    <xf numFmtId="4" fontId="50" fillId="0" borderId="11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" fontId="50" fillId="0" borderId="22" xfId="0" applyNumberFormat="1" applyFont="1" applyBorder="1" applyAlignment="1">
      <alignment horizontal="right" vertical="center"/>
    </xf>
    <xf numFmtId="4" fontId="51" fillId="35" borderId="15" xfId="0" applyNumberFormat="1" applyFont="1" applyFill="1" applyBorder="1" applyAlignment="1">
      <alignment horizontal="right" vertical="center" wrapText="1"/>
    </xf>
    <xf numFmtId="4" fontId="51" fillId="35" borderId="23" xfId="0" applyNumberFormat="1" applyFont="1" applyFill="1" applyBorder="1" applyAlignment="1">
      <alignment horizontal="right" vertical="center" wrapText="1"/>
    </xf>
    <xf numFmtId="4" fontId="50" fillId="7" borderId="24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 wrapText="1"/>
    </xf>
    <xf numFmtId="4" fontId="51" fillId="35" borderId="16" xfId="0" applyNumberFormat="1" applyFont="1" applyFill="1" applyBorder="1" applyAlignment="1">
      <alignment horizontal="right" vertical="center" wrapText="1"/>
    </xf>
    <xf numFmtId="4" fontId="50" fillId="7" borderId="17" xfId="0" applyNumberFormat="1" applyFont="1" applyFill="1" applyBorder="1" applyAlignment="1">
      <alignment horizontal="right" vertical="center"/>
    </xf>
    <xf numFmtId="4" fontId="50" fillId="0" borderId="17" xfId="0" applyNumberFormat="1" applyFont="1" applyBorder="1" applyAlignment="1">
      <alignment horizontal="right" vertical="center"/>
    </xf>
    <xf numFmtId="4" fontId="50" fillId="0" borderId="25" xfId="0" applyNumberFormat="1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4" fontId="51" fillId="35" borderId="26" xfId="0" applyNumberFormat="1" applyFont="1" applyFill="1" applyBorder="1" applyAlignment="1">
      <alignment horizontal="right" vertical="center" wrapText="1"/>
    </xf>
    <xf numFmtId="4" fontId="50" fillId="7" borderId="27" xfId="0" applyNumberFormat="1" applyFont="1" applyFill="1" applyBorder="1" applyAlignment="1">
      <alignment horizontal="right" vertical="center"/>
    </xf>
    <xf numFmtId="4" fontId="50" fillId="0" borderId="27" xfId="0" applyNumberFormat="1" applyFont="1" applyBorder="1" applyAlignment="1">
      <alignment horizontal="right" vertical="center"/>
    </xf>
    <xf numFmtId="4" fontId="50" fillId="0" borderId="28" xfId="0" applyNumberFormat="1" applyFont="1" applyBorder="1" applyAlignment="1">
      <alignment horizontal="right" vertical="center"/>
    </xf>
    <xf numFmtId="0" fontId="50" fillId="7" borderId="2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/>
    </xf>
    <xf numFmtId="0" fontId="50" fillId="0" borderId="19" xfId="0" applyFont="1" applyBorder="1" applyAlignment="1">
      <alignment horizontal="center" vertical="center" wrapText="1"/>
    </xf>
    <xf numFmtId="2" fontId="50" fillId="0" borderId="0" xfId="0" applyNumberFormat="1" applyFont="1" applyAlignment="1">
      <alignment vertical="center" wrapText="1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31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0" fillId="0" borderId="17" xfId="0" applyFont="1" applyBorder="1" applyAlignment="1">
      <alignment horizontal="center" vertical="center" wrapText="1"/>
    </xf>
    <xf numFmtId="0" fontId="51" fillId="35" borderId="16" xfId="0" applyFont="1" applyFill="1" applyBorder="1" applyAlignment="1">
      <alignment vertical="center" wrapText="1"/>
    </xf>
    <xf numFmtId="0" fontId="51" fillId="35" borderId="26" xfId="0" applyFont="1" applyFill="1" applyBorder="1" applyAlignment="1">
      <alignment vertical="center" wrapText="1"/>
    </xf>
    <xf numFmtId="3" fontId="5" fillId="0" borderId="27" xfId="0" applyNumberFormat="1" applyFont="1" applyBorder="1" applyAlignment="1">
      <alignment horizontal="left" vertical="center" wrapText="1"/>
    </xf>
    <xf numFmtId="0" fontId="50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left" vertical="center" wrapText="1"/>
    </xf>
    <xf numFmtId="0" fontId="50" fillId="13" borderId="2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0" fillId="36" borderId="27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34" xfId="0" applyFont="1" applyBorder="1" applyAlignment="1">
      <alignment vertical="center" wrapText="1"/>
    </xf>
    <xf numFmtId="4" fontId="50" fillId="7" borderId="35" xfId="0" applyNumberFormat="1" applyFont="1" applyFill="1" applyBorder="1" applyAlignment="1">
      <alignment horizontal="right" vertical="center"/>
    </xf>
    <xf numFmtId="4" fontId="50" fillId="7" borderId="31" xfId="0" applyNumberFormat="1" applyFont="1" applyFill="1" applyBorder="1" applyAlignment="1">
      <alignment horizontal="right" vertical="center"/>
    </xf>
    <xf numFmtId="4" fontId="50" fillId="7" borderId="32" xfId="0" applyNumberFormat="1" applyFont="1" applyFill="1" applyBorder="1" applyAlignment="1">
      <alignment horizontal="right" vertical="center"/>
    </xf>
    <xf numFmtId="176" fontId="50" fillId="36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wrapText="1"/>
    </xf>
    <xf numFmtId="176" fontId="4" fillId="35" borderId="1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5" fillId="13" borderId="24" xfId="0" applyNumberFormat="1" applyFont="1" applyFill="1" applyBorder="1" applyAlignment="1">
      <alignment horizontal="center" vertical="center" wrapText="1"/>
    </xf>
    <xf numFmtId="176" fontId="5" fillId="13" borderId="10" xfId="0" applyNumberFormat="1" applyFont="1" applyFill="1" applyBorder="1" applyAlignment="1">
      <alignment horizontal="center" vertical="center" wrapText="1"/>
    </xf>
    <xf numFmtId="176" fontId="51" fillId="35" borderId="15" xfId="0" applyNumberFormat="1" applyFont="1" applyFill="1" applyBorder="1" applyAlignment="1">
      <alignment horizontal="center" vertical="center" wrapText="1"/>
    </xf>
    <xf numFmtId="176" fontId="5" fillId="36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13" borderId="39" xfId="0" applyFont="1" applyFill="1" applyBorder="1" applyAlignment="1">
      <alignment vertical="center" wrapText="1"/>
    </xf>
    <xf numFmtId="0" fontId="50" fillId="13" borderId="19" xfId="0" applyFont="1" applyFill="1" applyBorder="1" applyAlignment="1">
      <alignment vertical="center" wrapText="1"/>
    </xf>
    <xf numFmtId="0" fontId="50" fillId="36" borderId="28" xfId="0" applyFont="1" applyFill="1" applyBorder="1" applyAlignment="1">
      <alignment vertical="center" wrapText="1"/>
    </xf>
    <xf numFmtId="0" fontId="50" fillId="36" borderId="2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0" fillId="7" borderId="4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1" fillId="35" borderId="44" xfId="0" applyFont="1" applyFill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right" vertical="center"/>
    </xf>
    <xf numFmtId="4" fontId="50" fillId="0" borderId="20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0" fontId="49" fillId="0" borderId="46" xfId="0" applyFont="1" applyBorder="1" applyAlignment="1">
      <alignment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50" fillId="0" borderId="17" xfId="0" applyNumberFormat="1" applyFont="1" applyBorder="1" applyAlignment="1">
      <alignment horizontal="center" vertical="center" wrapText="1"/>
    </xf>
    <xf numFmtId="3" fontId="50" fillId="0" borderId="25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" fontId="51" fillId="35" borderId="35" xfId="0" applyNumberFormat="1" applyFont="1" applyFill="1" applyBorder="1" applyAlignment="1">
      <alignment horizontal="right" vertical="center" wrapText="1"/>
    </xf>
    <xf numFmtId="4" fontId="51" fillId="35" borderId="31" xfId="0" applyNumberFormat="1" applyFont="1" applyFill="1" applyBorder="1" applyAlignment="1">
      <alignment horizontal="right" vertical="center" wrapText="1"/>
    </xf>
    <xf numFmtId="4" fontId="51" fillId="35" borderId="24" xfId="0" applyNumberFormat="1" applyFont="1" applyFill="1" applyBorder="1" applyAlignment="1">
      <alignment horizontal="right" vertical="center" wrapText="1"/>
    </xf>
    <xf numFmtId="4" fontId="51" fillId="35" borderId="32" xfId="0" applyNumberFormat="1" applyFont="1" applyFill="1" applyBorder="1" applyAlignment="1">
      <alignment horizontal="right" vertical="center" wrapText="1"/>
    </xf>
    <xf numFmtId="0" fontId="51" fillId="35" borderId="41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right" vertical="center"/>
    </xf>
    <xf numFmtId="4" fontId="50" fillId="0" borderId="14" xfId="0" applyNumberFormat="1" applyFont="1" applyBorder="1" applyAlignment="1">
      <alignment horizontal="right" vertical="center"/>
    </xf>
    <xf numFmtId="4" fontId="50" fillId="0" borderId="18" xfId="0" applyNumberFormat="1" applyFont="1" applyBorder="1" applyAlignment="1">
      <alignment horizontal="right" vertical="center"/>
    </xf>
    <xf numFmtId="4" fontId="50" fillId="0" borderId="49" xfId="0" applyNumberFormat="1" applyFont="1" applyBorder="1" applyAlignment="1">
      <alignment horizontal="right" vertical="center"/>
    </xf>
    <xf numFmtId="0" fontId="50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20" xfId="0" applyFont="1" applyBorder="1" applyAlignment="1">
      <alignment vertical="center"/>
    </xf>
    <xf numFmtId="0" fontId="50" fillId="0" borderId="54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49" fillId="0" borderId="26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1" fillId="35" borderId="56" xfId="0" applyFont="1" applyFill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53" xfId="0" applyFont="1" applyBorder="1" applyAlignment="1">
      <alignment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50" fillId="0" borderId="57" xfId="0" applyNumberFormat="1" applyFont="1" applyBorder="1" applyAlignment="1">
      <alignment horizontal="right" vertical="center"/>
    </xf>
    <xf numFmtId="0" fontId="50" fillId="7" borderId="41" xfId="0" applyFont="1" applyFill="1" applyBorder="1" applyAlignment="1">
      <alignment horizontal="center" vertical="center" wrapText="1"/>
    </xf>
    <xf numFmtId="0" fontId="49" fillId="0" borderId="54" xfId="0" applyFont="1" applyBorder="1" applyAlignment="1">
      <alignment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0" fillId="0" borderId="48" xfId="0" applyFont="1" applyBorder="1" applyAlignment="1">
      <alignment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49" fontId="4" fillId="34" borderId="57" xfId="0" applyNumberFormat="1" applyFont="1" applyFill="1" applyBorder="1" applyAlignment="1">
      <alignment horizontal="center" vertical="center" wrapText="1"/>
    </xf>
    <xf numFmtId="49" fontId="4" fillId="34" borderId="62" xfId="0" applyNumberFormat="1" applyFont="1" applyFill="1" applyBorder="1" applyAlignment="1">
      <alignment horizontal="center" vertical="center" wrapText="1"/>
    </xf>
    <xf numFmtId="49" fontId="4" fillId="34" borderId="65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9" fillId="0" borderId="35" xfId="0" applyFont="1" applyBorder="1" applyAlignment="1">
      <alignment vertical="center" wrapText="1"/>
    </xf>
    <xf numFmtId="0" fontId="49" fillId="0" borderId="49" xfId="0" applyFont="1" applyBorder="1" applyAlignment="1">
      <alignment vertical="center" wrapText="1"/>
    </xf>
    <xf numFmtId="0" fontId="50" fillId="0" borderId="49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4" fontId="50" fillId="7" borderId="42" xfId="0" applyNumberFormat="1" applyFont="1" applyFill="1" applyBorder="1" applyAlignment="1">
      <alignment horizontal="right" vertical="center"/>
    </xf>
    <xf numFmtId="4" fontId="50" fillId="0" borderId="42" xfId="0" applyNumberFormat="1" applyFont="1" applyBorder="1" applyAlignment="1">
      <alignment horizontal="right" vertical="center"/>
    </xf>
    <xf numFmtId="4" fontId="50" fillId="0" borderId="43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0" fillId="0" borderId="45" xfId="0" applyNumberFormat="1" applyFont="1" applyBorder="1" applyAlignment="1">
      <alignment horizontal="right" vertical="center"/>
    </xf>
    <xf numFmtId="4" fontId="50" fillId="0" borderId="34" xfId="0" applyNumberFormat="1" applyFont="1" applyBorder="1" applyAlignment="1">
      <alignment horizontal="right" vertical="center"/>
    </xf>
    <xf numFmtId="4" fontId="50" fillId="0" borderId="60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4" fontId="51" fillId="35" borderId="67" xfId="0" applyNumberFormat="1" applyFont="1" applyFill="1" applyBorder="1" applyAlignment="1">
      <alignment horizontal="right" vertical="center" wrapText="1"/>
    </xf>
    <xf numFmtId="4" fontId="5" fillId="0" borderId="6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/>
    </xf>
    <xf numFmtId="4" fontId="4" fillId="34" borderId="62" xfId="0" applyNumberFormat="1" applyFont="1" applyFill="1" applyBorder="1" applyAlignment="1">
      <alignment vertical="center" wrapText="1"/>
    </xf>
    <xf numFmtId="4" fontId="5" fillId="0" borderId="31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0" fillId="36" borderId="63" xfId="0" applyFont="1" applyFill="1" applyBorder="1" applyAlignment="1">
      <alignment vertical="center" wrapText="1"/>
    </xf>
    <xf numFmtId="0" fontId="50" fillId="36" borderId="57" xfId="0" applyFont="1" applyFill="1" applyBorder="1" applyAlignment="1">
      <alignment horizontal="center" vertical="center" wrapText="1"/>
    </xf>
    <xf numFmtId="176" fontId="5" fillId="0" borderId="62" xfId="0" applyNumberFormat="1" applyFont="1" applyBorder="1" applyAlignment="1">
      <alignment horizontal="center" vertical="center"/>
    </xf>
    <xf numFmtId="176" fontId="50" fillId="36" borderId="62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4" fillId="34" borderId="68" xfId="0" applyNumberFormat="1" applyFont="1" applyFill="1" applyBorder="1" applyAlignment="1">
      <alignment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4" fillId="34" borderId="57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vertical="center"/>
    </xf>
    <xf numFmtId="4" fontId="5" fillId="0" borderId="50" xfId="0" applyNumberFormat="1" applyFont="1" applyBorder="1" applyAlignment="1">
      <alignment vertical="center"/>
    </xf>
    <xf numFmtId="4" fontId="5" fillId="0" borderId="46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0" fontId="50" fillId="7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0" fillId="7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0" fillId="7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0" fillId="7" borderId="31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" fillId="0" borderId="26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4" fillId="2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53" xfId="0" applyFont="1" applyBorder="1" applyAlignment="1">
      <alignment vertical="center" wrapText="1"/>
    </xf>
    <xf numFmtId="0" fontId="54" fillId="35" borderId="41" xfId="0" applyFont="1" applyFill="1" applyBorder="1" applyAlignment="1">
      <alignment horizontal="center" vertical="center" wrapText="1"/>
    </xf>
    <xf numFmtId="0" fontId="50" fillId="7" borderId="29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4" fontId="4" fillId="34" borderId="38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51" fillId="35" borderId="15" xfId="0" applyFont="1" applyFill="1" applyBorder="1" applyAlignment="1">
      <alignment horizontal="left" vertical="center" wrapText="1"/>
    </xf>
    <xf numFmtId="0" fontId="51" fillId="35" borderId="24" xfId="0" applyFont="1" applyFill="1" applyBorder="1" applyAlignment="1">
      <alignment horizontal="left" vertical="center" wrapText="1"/>
    </xf>
    <xf numFmtId="0" fontId="50" fillId="7" borderId="24" xfId="0" applyFont="1" applyFill="1" applyBorder="1" applyAlignment="1">
      <alignment horizontal="left" vertical="center" wrapText="1"/>
    </xf>
    <xf numFmtId="0" fontId="51" fillId="35" borderId="62" xfId="0" applyFont="1" applyFill="1" applyBorder="1" applyAlignment="1">
      <alignment horizontal="left" vertical="center" wrapText="1"/>
    </xf>
    <xf numFmtId="0" fontId="51" fillId="35" borderId="61" xfId="0" applyFont="1" applyFill="1" applyBorder="1" applyAlignment="1">
      <alignment horizontal="center" vertical="center" wrapText="1"/>
    </xf>
    <xf numFmtId="4" fontId="51" fillId="35" borderId="63" xfId="0" applyNumberFormat="1" applyFont="1" applyFill="1" applyBorder="1" applyAlignment="1">
      <alignment horizontal="right" vertical="center" wrapText="1"/>
    </xf>
    <xf numFmtId="4" fontId="51" fillId="35" borderId="57" xfId="0" applyNumberFormat="1" applyFont="1" applyFill="1" applyBorder="1" applyAlignment="1">
      <alignment horizontal="right" vertical="center" wrapText="1"/>
    </xf>
    <xf numFmtId="4" fontId="51" fillId="35" borderId="62" xfId="0" applyNumberFormat="1" applyFont="1" applyFill="1" applyBorder="1" applyAlignment="1">
      <alignment horizontal="right" vertical="center" wrapText="1"/>
    </xf>
    <xf numFmtId="4" fontId="51" fillId="35" borderId="65" xfId="0" applyNumberFormat="1" applyFont="1" applyFill="1" applyBorder="1" applyAlignment="1">
      <alignment horizontal="right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center" vertical="center" wrapText="1"/>
    </xf>
    <xf numFmtId="0" fontId="50" fillId="0" borderId="35" xfId="0" applyFont="1" applyBorder="1" applyAlignment="1">
      <alignment vertical="center" wrapText="1"/>
    </xf>
    <xf numFmtId="2" fontId="5" fillId="0" borderId="35" xfId="0" applyNumberFormat="1" applyFont="1" applyBorder="1" applyAlignment="1">
      <alignment vertical="center" wrapText="1"/>
    </xf>
    <xf numFmtId="2" fontId="5" fillId="0" borderId="54" xfId="0" applyNumberFormat="1" applyFont="1" applyBorder="1" applyAlignment="1">
      <alignment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/>
    </xf>
    <xf numFmtId="4" fontId="5" fillId="0" borderId="62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46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4" fillId="34" borderId="62" xfId="0" applyNumberFormat="1" applyFont="1" applyFill="1" applyBorder="1" applyAlignment="1">
      <alignment horizontal="right" vertical="center" wrapText="1"/>
    </xf>
    <xf numFmtId="4" fontId="4" fillId="34" borderId="68" xfId="0" applyNumberFormat="1" applyFont="1" applyFill="1" applyBorder="1" applyAlignment="1">
      <alignment horizontal="right" vertical="center" wrapText="1"/>
    </xf>
    <xf numFmtId="4" fontId="4" fillId="34" borderId="60" xfId="0" applyNumberFormat="1" applyFont="1" applyFill="1" applyBorder="1" applyAlignment="1">
      <alignment horizontal="right" vertical="center" wrapText="1"/>
    </xf>
    <xf numFmtId="4" fontId="4" fillId="34" borderId="65" xfId="0" applyNumberFormat="1" applyFont="1" applyFill="1" applyBorder="1" applyAlignment="1">
      <alignment horizontal="right" vertical="center" wrapText="1"/>
    </xf>
    <xf numFmtId="4" fontId="4" fillId="34" borderId="57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54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 wrapText="1"/>
    </xf>
    <xf numFmtId="2" fontId="5" fillId="0" borderId="59" xfId="0" applyNumberFormat="1" applyFont="1" applyBorder="1" applyAlignment="1">
      <alignment vertical="center" wrapText="1"/>
    </xf>
    <xf numFmtId="2" fontId="5" fillId="0" borderId="53" xfId="0" applyNumberFormat="1" applyFont="1" applyBorder="1" applyAlignment="1">
      <alignment vertical="center" wrapText="1"/>
    </xf>
    <xf numFmtId="4" fontId="5" fillId="0" borderId="58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/>
    </xf>
    <xf numFmtId="4" fontId="5" fillId="0" borderId="47" xfId="0" applyNumberFormat="1" applyFont="1" applyBorder="1" applyAlignment="1">
      <alignment horizontal="right" vertical="center"/>
    </xf>
    <xf numFmtId="0" fontId="49" fillId="0" borderId="63" xfId="0" applyFont="1" applyBorder="1" applyAlignment="1">
      <alignment horizontal="center" vertical="center" wrapText="1"/>
    </xf>
    <xf numFmtId="2" fontId="5" fillId="0" borderId="63" xfId="0" applyNumberFormat="1" applyFont="1" applyBorder="1" applyAlignment="1">
      <alignment vertical="center" wrapText="1"/>
    </xf>
    <xf numFmtId="2" fontId="5" fillId="0" borderId="64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horizontal="right" vertical="center"/>
    </xf>
    <xf numFmtId="4" fontId="5" fillId="0" borderId="65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4" fontId="5" fillId="0" borderId="57" xfId="0" applyNumberFormat="1" applyFont="1" applyBorder="1" applyAlignment="1">
      <alignment vertical="center"/>
    </xf>
    <xf numFmtId="4" fontId="5" fillId="0" borderId="70" xfId="0" applyNumberFormat="1" applyFont="1" applyBorder="1" applyAlignment="1">
      <alignment horizontal="right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54" fillId="35" borderId="71" xfId="0" applyFont="1" applyFill="1" applyBorder="1" applyAlignment="1">
      <alignment vertical="center" wrapText="1"/>
    </xf>
    <xf numFmtId="0" fontId="50" fillId="35" borderId="72" xfId="0" applyFont="1" applyFill="1" applyBorder="1" applyAlignment="1">
      <alignment vertical="center" wrapText="1"/>
    </xf>
    <xf numFmtId="49" fontId="5" fillId="35" borderId="73" xfId="0" applyNumberFormat="1" applyFont="1" applyFill="1" applyBorder="1" applyAlignment="1">
      <alignment horizontal="center" vertical="center" wrapText="1"/>
    </xf>
    <xf numFmtId="4" fontId="4" fillId="35" borderId="73" xfId="0" applyNumberFormat="1" applyFont="1" applyFill="1" applyBorder="1" applyAlignment="1">
      <alignment horizontal="right" vertical="center"/>
    </xf>
    <xf numFmtId="4" fontId="4" fillId="35" borderId="74" xfId="0" applyNumberFormat="1" applyFont="1" applyFill="1" applyBorder="1" applyAlignment="1">
      <alignment horizontal="right" vertical="center"/>
    </xf>
    <xf numFmtId="4" fontId="4" fillId="35" borderId="75" xfId="0" applyNumberFormat="1" applyFont="1" applyFill="1" applyBorder="1" applyAlignment="1">
      <alignment horizontal="right" vertical="center"/>
    </xf>
    <xf numFmtId="4" fontId="4" fillId="35" borderId="76" xfId="0" applyNumberFormat="1" applyFont="1" applyFill="1" applyBorder="1" applyAlignment="1">
      <alignment horizontal="right" vertical="center"/>
    </xf>
    <xf numFmtId="4" fontId="4" fillId="35" borderId="72" xfId="0" applyNumberFormat="1" applyFont="1" applyFill="1" applyBorder="1" applyAlignment="1">
      <alignment horizontal="right" vertical="center"/>
    </xf>
    <xf numFmtId="4" fontId="4" fillId="35" borderId="72" xfId="0" applyNumberFormat="1" applyFont="1" applyFill="1" applyBorder="1" applyAlignment="1">
      <alignment vertical="center"/>
    </xf>
    <xf numFmtId="4" fontId="4" fillId="35" borderId="73" xfId="0" applyNumberFormat="1" applyFont="1" applyFill="1" applyBorder="1" applyAlignment="1">
      <alignment horizontal="center" vertical="center"/>
    </xf>
    <xf numFmtId="4" fontId="4" fillId="35" borderId="71" xfId="0" applyNumberFormat="1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vertical="center" wrapText="1"/>
    </xf>
    <xf numFmtId="0" fontId="50" fillId="0" borderId="54" xfId="0" applyFont="1" applyBorder="1" applyAlignment="1">
      <alignment vertical="center" wrapText="1"/>
    </xf>
    <xf numFmtId="0" fontId="51" fillId="35" borderId="71" xfId="0" applyFont="1" applyFill="1" applyBorder="1" applyAlignment="1">
      <alignment vertical="center" wrapText="1"/>
    </xf>
    <xf numFmtId="0" fontId="51" fillId="35" borderId="77" xfId="0" applyFont="1" applyFill="1" applyBorder="1" applyAlignment="1">
      <alignment vertical="center" wrapText="1"/>
    </xf>
    <xf numFmtId="49" fontId="4" fillId="35" borderId="72" xfId="0" applyNumberFormat="1" applyFont="1" applyFill="1" applyBorder="1" applyAlignment="1">
      <alignment horizontal="center" vertical="center" wrapText="1"/>
    </xf>
    <xf numFmtId="49" fontId="4" fillId="35" borderId="73" xfId="0" applyNumberFormat="1" applyFont="1" applyFill="1" applyBorder="1" applyAlignment="1">
      <alignment horizontal="center" vertical="center" wrapText="1"/>
    </xf>
    <xf numFmtId="49" fontId="4" fillId="35" borderId="76" xfId="0" applyNumberFormat="1" applyFont="1" applyFill="1" applyBorder="1" applyAlignment="1">
      <alignment horizontal="center" vertical="center" wrapText="1"/>
    </xf>
    <xf numFmtId="4" fontId="4" fillId="35" borderId="73" xfId="0" applyNumberFormat="1" applyFont="1" applyFill="1" applyBorder="1" applyAlignment="1">
      <alignment horizontal="right" vertical="center" wrapText="1"/>
    </xf>
    <xf numFmtId="4" fontId="4" fillId="35" borderId="74" xfId="0" applyNumberFormat="1" applyFont="1" applyFill="1" applyBorder="1" applyAlignment="1">
      <alignment horizontal="right" vertical="center" wrapText="1"/>
    </xf>
    <xf numFmtId="4" fontId="4" fillId="35" borderId="75" xfId="0" applyNumberFormat="1" applyFont="1" applyFill="1" applyBorder="1" applyAlignment="1">
      <alignment horizontal="right" vertical="center" wrapText="1"/>
    </xf>
    <xf numFmtId="4" fontId="4" fillId="35" borderId="76" xfId="0" applyNumberFormat="1" applyFont="1" applyFill="1" applyBorder="1" applyAlignment="1">
      <alignment horizontal="right" vertical="center" wrapText="1"/>
    </xf>
    <xf numFmtId="4" fontId="4" fillId="35" borderId="72" xfId="0" applyNumberFormat="1" applyFont="1" applyFill="1" applyBorder="1" applyAlignment="1">
      <alignment horizontal="right" vertical="center" wrapText="1"/>
    </xf>
    <xf numFmtId="4" fontId="4" fillId="35" borderId="72" xfId="0" applyNumberFormat="1" applyFont="1" applyFill="1" applyBorder="1" applyAlignment="1">
      <alignment vertical="center" wrapText="1"/>
    </xf>
    <xf numFmtId="4" fontId="4" fillId="35" borderId="73" xfId="0" applyNumberFormat="1" applyFont="1" applyFill="1" applyBorder="1" applyAlignment="1">
      <alignment horizontal="center" vertical="center" wrapText="1"/>
    </xf>
    <xf numFmtId="0" fontId="49" fillId="0" borderId="78" xfId="0" applyFont="1" applyBorder="1" applyAlignment="1">
      <alignment vertical="center" wrapText="1"/>
    </xf>
    <xf numFmtId="49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right" vertical="center" wrapText="1"/>
    </xf>
    <xf numFmtId="4" fontId="5" fillId="0" borderId="53" xfId="0" applyNumberFormat="1" applyFont="1" applyBorder="1" applyAlignment="1">
      <alignment horizontal="right" vertical="center"/>
    </xf>
    <xf numFmtId="4" fontId="5" fillId="0" borderId="50" xfId="0" applyNumberFormat="1" applyFont="1" applyBorder="1" applyAlignment="1">
      <alignment horizontal="right" vertical="center"/>
    </xf>
    <xf numFmtId="4" fontId="5" fillId="0" borderId="78" xfId="0" applyNumberFormat="1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" fontId="4" fillId="35" borderId="73" xfId="0" applyNumberFormat="1" applyFont="1" applyFill="1" applyBorder="1" applyAlignment="1">
      <alignment vertical="center" wrapText="1"/>
    </xf>
    <xf numFmtId="4" fontId="5" fillId="0" borderId="33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 wrapText="1"/>
    </xf>
    <xf numFmtId="4" fontId="5" fillId="0" borderId="60" xfId="0" applyNumberFormat="1" applyFont="1" applyBorder="1" applyAlignment="1">
      <alignment horizontal="right" vertical="center" wrapText="1"/>
    </xf>
    <xf numFmtId="4" fontId="5" fillId="0" borderId="57" xfId="0" applyNumberFormat="1" applyFont="1" applyBorder="1" applyAlignment="1">
      <alignment horizontal="right" vertical="center" wrapText="1"/>
    </xf>
    <xf numFmtId="4" fontId="5" fillId="0" borderId="62" xfId="0" applyNumberFormat="1" applyFont="1" applyBorder="1" applyAlignment="1">
      <alignment horizontal="right" vertical="center" wrapText="1"/>
    </xf>
    <xf numFmtId="4" fontId="4" fillId="34" borderId="79" xfId="0" applyNumberFormat="1" applyFont="1" applyFill="1" applyBorder="1" applyAlignment="1">
      <alignment horizontal="right" vertical="center" wrapText="1"/>
    </xf>
    <xf numFmtId="4" fontId="4" fillId="34" borderId="36" xfId="0" applyNumberFormat="1" applyFont="1" applyFill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34" borderId="27" xfId="0" applyNumberFormat="1" applyFont="1" applyFill="1" applyBorder="1" applyAlignment="1">
      <alignment horizontal="right" vertical="center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34" borderId="25" xfId="0" applyNumberFormat="1" applyFont="1" applyFill="1" applyBorder="1" applyAlignment="1">
      <alignment horizontal="right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49" fillId="0" borderId="29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176" fontId="50" fillId="0" borderId="12" xfId="0" applyNumberFormat="1" applyFont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left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78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1" fillId="35" borderId="80" xfId="0" applyFont="1" applyFill="1" applyBorder="1" applyAlignment="1">
      <alignment horizontal="center" vertical="center" wrapText="1"/>
    </xf>
    <xf numFmtId="0" fontId="51" fillId="35" borderId="78" xfId="0" applyFont="1" applyFill="1" applyBorder="1" applyAlignment="1">
      <alignment horizontal="center" vertical="center" wrapText="1"/>
    </xf>
    <xf numFmtId="0" fontId="51" fillId="35" borderId="60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49" fillId="0" borderId="49" xfId="0" applyFont="1" applyBorder="1" applyAlignment="1">
      <alignment horizontal="left" vertical="center" wrapText="1"/>
    </xf>
    <xf numFmtId="0" fontId="49" fillId="0" borderId="59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5" borderId="79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50" fillId="0" borderId="15" xfId="0" applyFont="1" applyBorder="1" applyAlignment="1">
      <alignment horizontal="right" vertical="center"/>
    </xf>
    <xf numFmtId="0" fontId="50" fillId="0" borderId="23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9" fillId="0" borderId="63" xfId="0" applyFont="1" applyBorder="1" applyAlignment="1">
      <alignment horizontal="left" vertical="center" wrapText="1"/>
    </xf>
    <xf numFmtId="0" fontId="54" fillId="35" borderId="79" xfId="0" applyFont="1" applyFill="1" applyBorder="1" applyAlignment="1">
      <alignment horizontal="center" vertical="center" wrapText="1"/>
    </xf>
    <xf numFmtId="0" fontId="54" fillId="35" borderId="59" xfId="0" applyFont="1" applyFill="1" applyBorder="1" applyAlignment="1">
      <alignment horizontal="center" vertical="center" wrapText="1"/>
    </xf>
    <xf numFmtId="0" fontId="54" fillId="35" borderId="6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0" fillId="0" borderId="80" xfId="0" applyFont="1" applyBorder="1" applyAlignment="1">
      <alignment horizontal="center" vertical="center" wrapText="1"/>
    </xf>
    <xf numFmtId="0" fontId="50" fillId="0" borderId="78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0" fillId="0" borderId="56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8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PageLayoutView="0" workbookViewId="0" topLeftCell="A1">
      <pane xSplit="2" ySplit="9" topLeftCell="C6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140625" defaultRowHeight="15"/>
  <cols>
    <col min="1" max="1" width="66.8515625" style="12" customWidth="1"/>
    <col min="2" max="2" width="12.28125" style="30" customWidth="1"/>
    <col min="3" max="3" width="12.28125" style="143" customWidth="1"/>
    <col min="4" max="7" width="10.7109375" style="30" customWidth="1"/>
    <col min="8" max="8" width="21.421875" style="12" customWidth="1"/>
    <col min="9" max="11" width="10.7109375" style="12" hidden="1" customWidth="1"/>
    <col min="12" max="14" width="0" style="12" hidden="1" customWidth="1"/>
    <col min="15" max="16384" width="9.140625" style="12" customWidth="1"/>
  </cols>
  <sheetData>
    <row r="1" spans="6:8" ht="15" customHeight="1">
      <c r="F1" s="459" t="s">
        <v>156</v>
      </c>
      <c r="G1" s="459"/>
      <c r="H1" s="459"/>
    </row>
    <row r="2" spans="6:8" ht="28.5" customHeight="1">
      <c r="F2" s="473" t="s">
        <v>174</v>
      </c>
      <c r="G2" s="473"/>
      <c r="H2" s="473"/>
    </row>
    <row r="3" spans="6:8" s="201" customFormat="1" ht="12.75">
      <c r="F3" s="473" t="s">
        <v>238</v>
      </c>
      <c r="G3" s="473"/>
      <c r="H3" s="473"/>
    </row>
    <row r="4" spans="6:8" ht="12.75">
      <c r="F4" s="36"/>
      <c r="G4" s="36"/>
      <c r="H4" s="35"/>
    </row>
    <row r="5" spans="1:8" ht="15" customHeight="1">
      <c r="A5" s="467" t="s">
        <v>191</v>
      </c>
      <c r="B5" s="467"/>
      <c r="C5" s="467"/>
      <c r="D5" s="467"/>
      <c r="E5" s="467"/>
      <c r="F5" s="467"/>
      <c r="G5" s="467"/>
      <c r="H5" s="467"/>
    </row>
    <row r="6" spans="1:8" ht="12.75">
      <c r="A6" s="467"/>
      <c r="B6" s="467"/>
      <c r="C6" s="467"/>
      <c r="D6" s="467"/>
      <c r="E6" s="467"/>
      <c r="F6" s="467"/>
      <c r="G6" s="467"/>
      <c r="H6" s="467"/>
    </row>
    <row r="7" ht="13.5" thickBot="1"/>
    <row r="8" spans="1:8" ht="15" customHeight="1">
      <c r="A8" s="474" t="s">
        <v>70</v>
      </c>
      <c r="B8" s="460" t="s">
        <v>3</v>
      </c>
      <c r="C8" s="476" t="s">
        <v>189</v>
      </c>
      <c r="D8" s="476" t="s">
        <v>190</v>
      </c>
      <c r="E8" s="471" t="s">
        <v>4</v>
      </c>
      <c r="F8" s="472"/>
      <c r="G8" s="472"/>
      <c r="H8" s="462" t="s">
        <v>85</v>
      </c>
    </row>
    <row r="9" spans="1:8" ht="41.25" customHeight="1" thickBot="1">
      <c r="A9" s="475"/>
      <c r="B9" s="461"/>
      <c r="C9" s="477"/>
      <c r="D9" s="477"/>
      <c r="E9" s="292" t="s">
        <v>104</v>
      </c>
      <c r="F9" s="78">
        <v>2017</v>
      </c>
      <c r="G9" s="79">
        <v>2018</v>
      </c>
      <c r="H9" s="463"/>
    </row>
    <row r="10" spans="1:8" s="1" customFormat="1" ht="25.5" customHeight="1" thickBot="1">
      <c r="A10" s="104" t="s">
        <v>230</v>
      </c>
      <c r="B10" s="18"/>
      <c r="C10" s="18"/>
      <c r="D10" s="17"/>
      <c r="E10" s="17"/>
      <c r="F10" s="17"/>
      <c r="G10" s="17"/>
      <c r="H10" s="286" t="s">
        <v>112</v>
      </c>
    </row>
    <row r="11" spans="1:8" s="1" customFormat="1" ht="25.5">
      <c r="A11" s="88" t="s">
        <v>175</v>
      </c>
      <c r="B11" s="96"/>
      <c r="C11" s="99"/>
      <c r="D11" s="114"/>
      <c r="E11" s="114"/>
      <c r="F11" s="114"/>
      <c r="G11" s="114"/>
      <c r="H11" s="468" t="s">
        <v>166</v>
      </c>
    </row>
    <row r="12" spans="1:14" s="11" customFormat="1" ht="15" customHeight="1">
      <c r="A12" s="89" t="s">
        <v>26</v>
      </c>
      <c r="B12" s="70" t="s">
        <v>30</v>
      </c>
      <c r="C12" s="115">
        <v>4069</v>
      </c>
      <c r="D12" s="304">
        <v>3990</v>
      </c>
      <c r="E12" s="115">
        <v>3990</v>
      </c>
      <c r="F12" s="115">
        <v>3990</v>
      </c>
      <c r="G12" s="14">
        <v>3990</v>
      </c>
      <c r="H12" s="469"/>
      <c r="I12" s="160">
        <v>1.033</v>
      </c>
      <c r="J12" s="160">
        <v>1.035</v>
      </c>
      <c r="K12" s="160">
        <v>1.038</v>
      </c>
      <c r="L12" s="162">
        <f>C12*I12</f>
        <v>4203.277</v>
      </c>
      <c r="M12" s="162">
        <f>C12*J12</f>
        <v>4211.415</v>
      </c>
      <c r="N12" s="162">
        <f>C12*K12</f>
        <v>4223.622</v>
      </c>
    </row>
    <row r="13" spans="1:14" s="11" customFormat="1" ht="15" customHeight="1">
      <c r="A13" s="89" t="s">
        <v>27</v>
      </c>
      <c r="B13" s="97" t="s">
        <v>31</v>
      </c>
      <c r="C13" s="115">
        <v>233001</v>
      </c>
      <c r="D13" s="304">
        <v>244569</v>
      </c>
      <c r="E13" s="115">
        <v>259687</v>
      </c>
      <c r="F13" s="115">
        <v>276094</v>
      </c>
      <c r="G13" s="14">
        <v>276094</v>
      </c>
      <c r="H13" s="469"/>
      <c r="I13" s="160">
        <v>1.067</v>
      </c>
      <c r="J13" s="160">
        <v>1.068</v>
      </c>
      <c r="K13" s="160">
        <v>1.07</v>
      </c>
      <c r="L13" s="162">
        <f>C13*I13</f>
        <v>248612.06699999998</v>
      </c>
      <c r="M13" s="162">
        <f>C13*J13</f>
        <v>248845.06800000003</v>
      </c>
      <c r="N13" s="162">
        <f>C13*K13</f>
        <v>249311.07</v>
      </c>
    </row>
    <row r="14" spans="1:11" s="11" customFormat="1" ht="15" customHeight="1">
      <c r="A14" s="100" t="s">
        <v>28</v>
      </c>
      <c r="B14" s="70" t="s">
        <v>30</v>
      </c>
      <c r="C14" s="116">
        <v>255</v>
      </c>
      <c r="D14" s="305">
        <v>248</v>
      </c>
      <c r="E14" s="116">
        <v>248</v>
      </c>
      <c r="F14" s="116">
        <v>248</v>
      </c>
      <c r="G14" s="14">
        <v>248</v>
      </c>
      <c r="H14" s="469"/>
      <c r="I14" s="1"/>
      <c r="J14" s="1"/>
      <c r="K14" s="1"/>
    </row>
    <row r="15" spans="1:11" s="11" customFormat="1" ht="15" customHeight="1" thickBot="1">
      <c r="A15" s="100" t="s">
        <v>29</v>
      </c>
      <c r="B15" s="70" t="s">
        <v>30</v>
      </c>
      <c r="C15" s="116">
        <v>16</v>
      </c>
      <c r="D15" s="305">
        <v>16</v>
      </c>
      <c r="E15" s="116">
        <v>16</v>
      </c>
      <c r="F15" s="116">
        <v>16</v>
      </c>
      <c r="G15" s="14">
        <v>16</v>
      </c>
      <c r="H15" s="469"/>
      <c r="I15" s="1"/>
      <c r="J15" s="1"/>
      <c r="K15" s="1"/>
    </row>
    <row r="16" spans="1:8" s="1" customFormat="1" ht="12.75">
      <c r="A16" s="88" t="s">
        <v>176</v>
      </c>
      <c r="B16" s="99"/>
      <c r="C16" s="99"/>
      <c r="D16" s="114"/>
      <c r="E16" s="114"/>
      <c r="F16" s="114"/>
      <c r="G16" s="114"/>
      <c r="H16" s="468" t="s">
        <v>88</v>
      </c>
    </row>
    <row r="17" spans="1:11" s="11" customFormat="1" ht="12.75">
      <c r="A17" s="300" t="s">
        <v>90</v>
      </c>
      <c r="B17" s="92" t="s">
        <v>30</v>
      </c>
      <c r="C17" s="115">
        <v>220</v>
      </c>
      <c r="D17" s="304">
        <v>202</v>
      </c>
      <c r="E17" s="115">
        <v>204</v>
      </c>
      <c r="F17" s="115">
        <v>206</v>
      </c>
      <c r="G17" s="14">
        <v>206</v>
      </c>
      <c r="H17" s="469"/>
      <c r="I17" s="1"/>
      <c r="J17" s="1"/>
      <c r="K17" s="1"/>
    </row>
    <row r="18" spans="1:11" s="11" customFormat="1" ht="15" customHeight="1">
      <c r="A18" s="300" t="s">
        <v>113</v>
      </c>
      <c r="B18" s="92" t="s">
        <v>30</v>
      </c>
      <c r="C18" s="115">
        <v>41</v>
      </c>
      <c r="D18" s="304">
        <v>25</v>
      </c>
      <c r="E18" s="115">
        <v>26</v>
      </c>
      <c r="F18" s="115">
        <v>26</v>
      </c>
      <c r="G18" s="14">
        <v>26</v>
      </c>
      <c r="H18" s="469"/>
      <c r="I18" s="1"/>
      <c r="J18" s="1"/>
      <c r="K18" s="1"/>
    </row>
    <row r="19" spans="1:11" s="11" customFormat="1" ht="15" customHeight="1">
      <c r="A19" s="301" t="s">
        <v>192</v>
      </c>
      <c r="B19" s="92" t="s">
        <v>30</v>
      </c>
      <c r="C19" s="306">
        <v>15</v>
      </c>
      <c r="D19" s="304">
        <v>18</v>
      </c>
      <c r="E19" s="306">
        <v>19</v>
      </c>
      <c r="F19" s="306">
        <v>19</v>
      </c>
      <c r="G19" s="14">
        <v>19</v>
      </c>
      <c r="H19" s="469"/>
      <c r="I19" s="1"/>
      <c r="J19" s="1"/>
      <c r="K19" s="1"/>
    </row>
    <row r="20" spans="1:11" s="11" customFormat="1" ht="15" customHeight="1">
      <c r="A20" s="302" t="s">
        <v>193</v>
      </c>
      <c r="B20" s="303"/>
      <c r="C20" s="306">
        <v>15</v>
      </c>
      <c r="D20" s="304">
        <v>15</v>
      </c>
      <c r="E20" s="306">
        <v>15</v>
      </c>
      <c r="F20" s="306">
        <v>15</v>
      </c>
      <c r="G20" s="14">
        <v>15</v>
      </c>
      <c r="H20" s="469"/>
      <c r="I20" s="1"/>
      <c r="J20" s="1"/>
      <c r="K20" s="1"/>
    </row>
    <row r="21" spans="1:14" s="11" customFormat="1" ht="15.75" customHeight="1" thickBot="1">
      <c r="A21" s="302" t="s">
        <v>32</v>
      </c>
      <c r="B21" s="95" t="s">
        <v>31</v>
      </c>
      <c r="C21" s="306">
        <v>9502</v>
      </c>
      <c r="D21" s="304">
        <v>5325</v>
      </c>
      <c r="E21" s="306">
        <v>5330</v>
      </c>
      <c r="F21" s="306">
        <v>5330</v>
      </c>
      <c r="G21" s="306">
        <v>5330</v>
      </c>
      <c r="H21" s="470"/>
      <c r="I21" s="121">
        <v>1.19</v>
      </c>
      <c r="J21" s="121">
        <v>1.2</v>
      </c>
      <c r="K21" s="121">
        <v>1.21</v>
      </c>
      <c r="L21" s="162">
        <f>C21*I21</f>
        <v>11307.38</v>
      </c>
      <c r="M21" s="162">
        <f>C21*J21</f>
        <v>11402.4</v>
      </c>
      <c r="N21" s="162">
        <f>C21*K21</f>
        <v>11497.42</v>
      </c>
    </row>
    <row r="22" spans="1:8" s="1" customFormat="1" ht="38.25" customHeight="1">
      <c r="A22" s="88" t="s">
        <v>177</v>
      </c>
      <c r="B22" s="96"/>
      <c r="C22" s="99"/>
      <c r="D22" s="114"/>
      <c r="E22" s="114"/>
      <c r="F22" s="114"/>
      <c r="G22" s="114"/>
      <c r="H22" s="468" t="s">
        <v>87</v>
      </c>
    </row>
    <row r="23" spans="1:8" s="1" customFormat="1" ht="15" customHeight="1">
      <c r="A23" s="90" t="s">
        <v>91</v>
      </c>
      <c r="B23" s="70" t="s">
        <v>30</v>
      </c>
      <c r="C23" s="113">
        <v>292490</v>
      </c>
      <c r="D23" s="307">
        <v>294490</v>
      </c>
      <c r="E23" s="113">
        <v>297400</v>
      </c>
      <c r="F23" s="113">
        <v>297400</v>
      </c>
      <c r="G23" s="14">
        <v>297400</v>
      </c>
      <c r="H23" s="469"/>
    </row>
    <row r="24" spans="1:11" s="11" customFormat="1" ht="15" customHeight="1">
      <c r="A24" s="89" t="s">
        <v>33</v>
      </c>
      <c r="B24" s="97" t="s">
        <v>31</v>
      </c>
      <c r="C24" s="115">
        <v>22715</v>
      </c>
      <c r="D24" s="304">
        <v>17360</v>
      </c>
      <c r="E24" s="115">
        <v>17360</v>
      </c>
      <c r="F24" s="115">
        <v>17360</v>
      </c>
      <c r="G24" s="14">
        <v>17360</v>
      </c>
      <c r="H24" s="469"/>
      <c r="I24" s="1"/>
      <c r="J24" s="1"/>
      <c r="K24" s="1"/>
    </row>
    <row r="25" spans="1:11" s="11" customFormat="1" ht="15" customHeight="1">
      <c r="A25" s="89" t="s">
        <v>34</v>
      </c>
      <c r="B25" s="97" t="s">
        <v>31</v>
      </c>
      <c r="C25" s="115">
        <v>202097</v>
      </c>
      <c r="D25" s="304">
        <v>111350</v>
      </c>
      <c r="E25" s="115">
        <v>111350</v>
      </c>
      <c r="F25" s="115">
        <v>111350</v>
      </c>
      <c r="G25" s="115">
        <v>111350</v>
      </c>
      <c r="H25" s="469"/>
      <c r="I25" s="1"/>
      <c r="J25" s="1"/>
      <c r="K25" s="1"/>
    </row>
    <row r="26" spans="1:11" s="11" customFormat="1" ht="15" customHeight="1">
      <c r="A26" s="89" t="s">
        <v>35</v>
      </c>
      <c r="B26" s="70" t="s">
        <v>30</v>
      </c>
      <c r="C26" s="115">
        <v>488378</v>
      </c>
      <c r="D26" s="304">
        <v>340500</v>
      </c>
      <c r="E26" s="115">
        <v>340500</v>
      </c>
      <c r="F26" s="115">
        <v>340500</v>
      </c>
      <c r="G26" s="115">
        <v>340500</v>
      </c>
      <c r="H26" s="469"/>
      <c r="I26" s="1"/>
      <c r="J26" s="1"/>
      <c r="K26" s="1"/>
    </row>
    <row r="27" spans="1:11" s="11" customFormat="1" ht="15" customHeight="1">
      <c r="A27" s="93" t="s">
        <v>26</v>
      </c>
      <c r="B27" s="70" t="s">
        <v>30</v>
      </c>
      <c r="C27" s="115">
        <v>1457</v>
      </c>
      <c r="D27" s="304">
        <v>1057</v>
      </c>
      <c r="E27" s="115">
        <v>1057</v>
      </c>
      <c r="F27" s="115">
        <v>1057</v>
      </c>
      <c r="G27" s="115">
        <v>1057</v>
      </c>
      <c r="H27" s="469"/>
      <c r="I27" s="1"/>
      <c r="J27" s="1"/>
      <c r="K27" s="1"/>
    </row>
    <row r="28" spans="1:11" s="11" customFormat="1" ht="15.75" customHeight="1" thickBot="1">
      <c r="A28" s="94" t="s">
        <v>27</v>
      </c>
      <c r="B28" s="98" t="s">
        <v>31</v>
      </c>
      <c r="C28" s="115">
        <v>25000</v>
      </c>
      <c r="D28" s="304">
        <v>25000</v>
      </c>
      <c r="E28" s="115">
        <v>25000</v>
      </c>
      <c r="F28" s="115">
        <v>25000</v>
      </c>
      <c r="G28" s="115">
        <v>25000</v>
      </c>
      <c r="H28" s="470"/>
      <c r="I28" s="1"/>
      <c r="J28" s="1"/>
      <c r="K28" s="1"/>
    </row>
    <row r="29" spans="1:8" s="1" customFormat="1" ht="38.25" customHeight="1">
      <c r="A29" s="194" t="s">
        <v>178</v>
      </c>
      <c r="B29" s="96"/>
      <c r="C29" s="99"/>
      <c r="D29" s="114"/>
      <c r="E29" s="114"/>
      <c r="F29" s="114"/>
      <c r="G29" s="114"/>
      <c r="H29" s="468" t="s">
        <v>89</v>
      </c>
    </row>
    <row r="30" spans="1:8" s="1" customFormat="1" ht="15" customHeight="1">
      <c r="A30" s="455" t="s">
        <v>23</v>
      </c>
      <c r="B30" s="97" t="s">
        <v>31</v>
      </c>
      <c r="C30" s="113">
        <f aca="true" t="shared" si="0" ref="C30:G35">C37+C44</f>
        <v>557</v>
      </c>
      <c r="D30" s="304">
        <f t="shared" si="0"/>
        <v>557</v>
      </c>
      <c r="E30" s="113">
        <f t="shared" si="0"/>
        <v>557</v>
      </c>
      <c r="F30" s="113">
        <f t="shared" si="0"/>
        <v>560</v>
      </c>
      <c r="G30" s="113">
        <f t="shared" si="0"/>
        <v>560</v>
      </c>
      <c r="H30" s="469"/>
    </row>
    <row r="31" spans="1:18" s="1" customFormat="1" ht="15" customHeight="1">
      <c r="A31" s="456" t="s">
        <v>141</v>
      </c>
      <c r="B31" s="97" t="s">
        <v>31</v>
      </c>
      <c r="C31" s="113">
        <f t="shared" si="0"/>
        <v>55</v>
      </c>
      <c r="D31" s="304">
        <f t="shared" si="0"/>
        <v>53</v>
      </c>
      <c r="E31" s="113">
        <f>E38+E45</f>
        <v>54</v>
      </c>
      <c r="F31" s="113">
        <f t="shared" si="0"/>
        <v>57</v>
      </c>
      <c r="G31" s="113">
        <f t="shared" si="0"/>
        <v>57</v>
      </c>
      <c r="H31" s="469"/>
      <c r="R31"/>
    </row>
    <row r="32" spans="1:18" s="1" customFormat="1" ht="15" customHeight="1">
      <c r="A32" s="456" t="s">
        <v>142</v>
      </c>
      <c r="B32" s="97" t="s">
        <v>31</v>
      </c>
      <c r="C32" s="113">
        <f t="shared" si="0"/>
        <v>104</v>
      </c>
      <c r="D32" s="304">
        <f t="shared" si="0"/>
        <v>80</v>
      </c>
      <c r="E32" s="113">
        <f t="shared" si="0"/>
        <v>83</v>
      </c>
      <c r="F32" s="113">
        <f t="shared" si="0"/>
        <v>85</v>
      </c>
      <c r="G32" s="113">
        <f t="shared" si="0"/>
        <v>85</v>
      </c>
      <c r="H32" s="469"/>
      <c r="R32"/>
    </row>
    <row r="33" spans="1:18" s="1" customFormat="1" ht="15" customHeight="1">
      <c r="A33" s="456" t="s">
        <v>24</v>
      </c>
      <c r="B33" s="314" t="s">
        <v>30</v>
      </c>
      <c r="C33" s="113">
        <f t="shared" si="0"/>
        <v>8</v>
      </c>
      <c r="D33" s="304">
        <f t="shared" si="0"/>
        <v>9</v>
      </c>
      <c r="E33" s="113">
        <f t="shared" si="0"/>
        <v>10</v>
      </c>
      <c r="F33" s="113">
        <f t="shared" si="0"/>
        <v>11</v>
      </c>
      <c r="G33" s="113">
        <f t="shared" si="0"/>
        <v>11</v>
      </c>
      <c r="H33" s="469"/>
      <c r="R33"/>
    </row>
    <row r="34" spans="1:8" s="1" customFormat="1" ht="15" customHeight="1">
      <c r="A34" s="455" t="s">
        <v>25</v>
      </c>
      <c r="B34" s="314" t="s">
        <v>30</v>
      </c>
      <c r="C34" s="113">
        <f t="shared" si="0"/>
        <v>81</v>
      </c>
      <c r="D34" s="304">
        <f t="shared" si="0"/>
        <v>81</v>
      </c>
      <c r="E34" s="113">
        <f t="shared" si="0"/>
        <v>86</v>
      </c>
      <c r="F34" s="113">
        <f t="shared" si="0"/>
        <v>90</v>
      </c>
      <c r="G34" s="113">
        <f t="shared" si="0"/>
        <v>90</v>
      </c>
      <c r="H34" s="469"/>
    </row>
    <row r="35" spans="1:8" s="1" customFormat="1" ht="15" customHeight="1" thickBot="1">
      <c r="A35" s="455" t="s">
        <v>194</v>
      </c>
      <c r="B35" s="98" t="s">
        <v>31</v>
      </c>
      <c r="C35" s="457">
        <f t="shared" si="0"/>
        <v>1860</v>
      </c>
      <c r="D35" s="458">
        <f t="shared" si="0"/>
        <v>1559</v>
      </c>
      <c r="E35" s="457">
        <f t="shared" si="0"/>
        <v>1578</v>
      </c>
      <c r="F35" s="457">
        <f t="shared" si="0"/>
        <v>1583</v>
      </c>
      <c r="G35" s="457">
        <f t="shared" si="0"/>
        <v>1583</v>
      </c>
      <c r="H35" s="470"/>
    </row>
    <row r="36" spans="1:8" s="1" customFormat="1" ht="12.75" hidden="1">
      <c r="A36" s="127" t="s">
        <v>36</v>
      </c>
      <c r="B36" s="101"/>
      <c r="C36" s="101"/>
      <c r="D36" s="117"/>
      <c r="E36" s="117"/>
      <c r="F36" s="117"/>
      <c r="G36" s="117"/>
      <c r="H36" s="102"/>
    </row>
    <row r="37" spans="1:11" s="10" customFormat="1" ht="12.75" hidden="1">
      <c r="A37" s="309" t="s">
        <v>23</v>
      </c>
      <c r="B37" s="9" t="s">
        <v>31</v>
      </c>
      <c r="C37" s="113">
        <v>557</v>
      </c>
      <c r="D37" s="307">
        <v>557</v>
      </c>
      <c r="E37" s="113">
        <v>557</v>
      </c>
      <c r="F37" s="113">
        <v>560</v>
      </c>
      <c r="G37" s="14">
        <v>560</v>
      </c>
      <c r="H37" s="3"/>
      <c r="I37" s="1"/>
      <c r="J37" s="1"/>
      <c r="K37" s="1"/>
    </row>
    <row r="38" spans="1:11" s="10" customFormat="1" ht="12.75" hidden="1">
      <c r="A38" s="308" t="s">
        <v>141</v>
      </c>
      <c r="B38" s="9" t="s">
        <v>31</v>
      </c>
      <c r="C38" s="113">
        <v>55</v>
      </c>
      <c r="D38" s="307">
        <v>53</v>
      </c>
      <c r="E38" s="113">
        <v>54</v>
      </c>
      <c r="F38" s="113">
        <v>57</v>
      </c>
      <c r="G38" s="14">
        <v>57</v>
      </c>
      <c r="H38" s="3"/>
      <c r="I38" s="1"/>
      <c r="J38" s="1"/>
      <c r="K38" s="1"/>
    </row>
    <row r="39" spans="1:11" s="10" customFormat="1" ht="12.75" hidden="1">
      <c r="A39" s="308" t="s">
        <v>142</v>
      </c>
      <c r="B39" s="9" t="s">
        <v>31</v>
      </c>
      <c r="C39" s="113">
        <v>104</v>
      </c>
      <c r="D39" s="307">
        <v>80</v>
      </c>
      <c r="E39" s="113">
        <v>83</v>
      </c>
      <c r="F39" s="113">
        <v>85</v>
      </c>
      <c r="G39" s="14">
        <v>85</v>
      </c>
      <c r="H39" s="3"/>
      <c r="I39" s="1"/>
      <c r="J39" s="1"/>
      <c r="K39" s="1"/>
    </row>
    <row r="40" spans="1:11" s="10" customFormat="1" ht="12.75" hidden="1">
      <c r="A40" s="308" t="s">
        <v>24</v>
      </c>
      <c r="B40" s="293" t="s">
        <v>30</v>
      </c>
      <c r="C40" s="113">
        <v>8</v>
      </c>
      <c r="D40" s="307">
        <v>9</v>
      </c>
      <c r="E40" s="113">
        <v>10</v>
      </c>
      <c r="F40" s="113">
        <v>11</v>
      </c>
      <c r="G40" s="14">
        <v>11</v>
      </c>
      <c r="H40" s="3"/>
      <c r="I40" s="1"/>
      <c r="J40" s="1"/>
      <c r="K40" s="1"/>
    </row>
    <row r="41" spans="1:11" s="10" customFormat="1" ht="12.75" hidden="1">
      <c r="A41" s="309" t="s">
        <v>25</v>
      </c>
      <c r="B41" s="293" t="s">
        <v>30</v>
      </c>
      <c r="C41" s="113">
        <v>81</v>
      </c>
      <c r="D41" s="307">
        <v>81</v>
      </c>
      <c r="E41" s="113">
        <v>86</v>
      </c>
      <c r="F41" s="113">
        <v>90</v>
      </c>
      <c r="G41" s="14">
        <v>90</v>
      </c>
      <c r="H41" s="3"/>
      <c r="I41" s="1"/>
      <c r="J41" s="1"/>
      <c r="K41" s="1"/>
    </row>
    <row r="42" spans="1:11" s="10" customFormat="1" ht="12.75" hidden="1">
      <c r="A42" s="309" t="s">
        <v>194</v>
      </c>
      <c r="B42" s="9" t="s">
        <v>31</v>
      </c>
      <c r="C42" s="113">
        <v>1860</v>
      </c>
      <c r="D42" s="307">
        <v>1559</v>
      </c>
      <c r="E42" s="113">
        <v>1578</v>
      </c>
      <c r="F42" s="113">
        <v>1583</v>
      </c>
      <c r="G42" s="14">
        <v>1583</v>
      </c>
      <c r="H42" s="3"/>
      <c r="I42" s="1"/>
      <c r="J42" s="1"/>
      <c r="K42" s="1"/>
    </row>
    <row r="43" spans="1:8" s="1" customFormat="1" ht="12.75" hidden="1">
      <c r="A43" s="128" t="s">
        <v>37</v>
      </c>
      <c r="B43" s="118"/>
      <c r="C43" s="118"/>
      <c r="D43" s="118"/>
      <c r="E43" s="118"/>
      <c r="F43" s="118"/>
      <c r="G43" s="118"/>
      <c r="H43" s="3"/>
    </row>
    <row r="44" spans="1:11" s="10" customFormat="1" ht="12.75" hidden="1">
      <c r="A44" s="309" t="s">
        <v>23</v>
      </c>
      <c r="B44" s="9" t="s">
        <v>31</v>
      </c>
      <c r="C44" s="5"/>
      <c r="D44" s="116"/>
      <c r="E44" s="116"/>
      <c r="F44" s="116"/>
      <c r="G44" s="116"/>
      <c r="H44" s="3"/>
      <c r="I44" s="1"/>
      <c r="J44" s="1"/>
      <c r="K44" s="1"/>
    </row>
    <row r="45" spans="1:11" s="10" customFormat="1" ht="12.75" hidden="1">
      <c r="A45" s="308" t="s">
        <v>141</v>
      </c>
      <c r="B45" s="9" t="s">
        <v>31</v>
      </c>
      <c r="C45" s="5"/>
      <c r="D45" s="116"/>
      <c r="E45" s="116"/>
      <c r="F45" s="116"/>
      <c r="G45" s="116"/>
      <c r="H45" s="3"/>
      <c r="I45" s="1"/>
      <c r="J45" s="1"/>
      <c r="K45" s="1"/>
    </row>
    <row r="46" spans="1:11" s="10" customFormat="1" ht="12.75" hidden="1">
      <c r="A46" s="308" t="s">
        <v>142</v>
      </c>
      <c r="B46" s="9" t="s">
        <v>31</v>
      </c>
      <c r="C46" s="5"/>
      <c r="D46" s="116"/>
      <c r="E46" s="116"/>
      <c r="F46" s="116"/>
      <c r="G46" s="116"/>
      <c r="H46" s="3"/>
      <c r="I46" s="1"/>
      <c r="J46" s="1"/>
      <c r="K46" s="1"/>
    </row>
    <row r="47" spans="1:11" s="10" customFormat="1" ht="12.75" hidden="1">
      <c r="A47" s="308" t="s">
        <v>24</v>
      </c>
      <c r="B47" s="293" t="s">
        <v>30</v>
      </c>
      <c r="C47" s="5"/>
      <c r="D47" s="116"/>
      <c r="E47" s="116"/>
      <c r="F47" s="116"/>
      <c r="G47" s="116"/>
      <c r="H47" s="3"/>
      <c r="I47" s="1"/>
      <c r="J47" s="1"/>
      <c r="K47" s="1"/>
    </row>
    <row r="48" spans="1:11" s="10" customFormat="1" ht="12.75" hidden="1">
      <c r="A48" s="309" t="s">
        <v>25</v>
      </c>
      <c r="B48" s="293" t="s">
        <v>30</v>
      </c>
      <c r="C48" s="5"/>
      <c r="D48" s="116"/>
      <c r="E48" s="116"/>
      <c r="F48" s="116"/>
      <c r="G48" s="116"/>
      <c r="H48" s="3"/>
      <c r="I48" s="1"/>
      <c r="J48" s="1"/>
      <c r="K48" s="1"/>
    </row>
    <row r="49" spans="1:11" s="10" customFormat="1" ht="13.5" hidden="1" thickBot="1">
      <c r="A49" s="309" t="s">
        <v>194</v>
      </c>
      <c r="B49" s="9" t="s">
        <v>31</v>
      </c>
      <c r="C49" s="5"/>
      <c r="D49" s="116"/>
      <c r="E49" s="116"/>
      <c r="F49" s="116"/>
      <c r="G49" s="116"/>
      <c r="H49" s="3"/>
      <c r="I49" s="1"/>
      <c r="J49" s="1"/>
      <c r="K49" s="1"/>
    </row>
    <row r="50" spans="1:8" ht="12.75">
      <c r="A50" s="88" t="s">
        <v>179</v>
      </c>
      <c r="B50" s="87"/>
      <c r="C50" s="87"/>
      <c r="D50" s="119"/>
      <c r="E50" s="119"/>
      <c r="F50" s="119"/>
      <c r="G50" s="119"/>
      <c r="H50" s="464"/>
    </row>
    <row r="51" spans="1:8" ht="15" customHeight="1">
      <c r="A51" s="90" t="s">
        <v>234</v>
      </c>
      <c r="B51" s="103" t="s">
        <v>5</v>
      </c>
      <c r="C51" s="163">
        <v>80</v>
      </c>
      <c r="D51" s="304">
        <v>85</v>
      </c>
      <c r="E51" s="161">
        <v>90</v>
      </c>
      <c r="F51" s="161">
        <v>100</v>
      </c>
      <c r="G51" s="161">
        <v>100</v>
      </c>
      <c r="H51" s="465"/>
    </row>
    <row r="52" spans="1:8" ht="42" customHeight="1" thickBot="1">
      <c r="A52" s="91" t="s">
        <v>235</v>
      </c>
      <c r="B52" s="103" t="s">
        <v>5</v>
      </c>
      <c r="C52" s="164">
        <v>53</v>
      </c>
      <c r="D52" s="304">
        <v>60</v>
      </c>
      <c r="E52" s="165">
        <v>70</v>
      </c>
      <c r="F52" s="165">
        <v>80</v>
      </c>
      <c r="G52" s="165">
        <v>90</v>
      </c>
      <c r="H52" s="466"/>
    </row>
    <row r="53" spans="1:8" s="1" customFormat="1" ht="25.5">
      <c r="A53" s="88" t="s">
        <v>180</v>
      </c>
      <c r="B53" s="96"/>
      <c r="C53" s="99"/>
      <c r="D53" s="114"/>
      <c r="E53" s="114"/>
      <c r="F53" s="114"/>
      <c r="G53" s="114"/>
      <c r="H53" s="468" t="s">
        <v>114</v>
      </c>
    </row>
    <row r="54" spans="1:8" s="1" customFormat="1" ht="25.5">
      <c r="A54" s="105" t="s">
        <v>140</v>
      </c>
      <c r="B54" s="103" t="s">
        <v>5</v>
      </c>
      <c r="C54" s="112">
        <v>85</v>
      </c>
      <c r="D54" s="310">
        <v>82</v>
      </c>
      <c r="E54" s="111">
        <v>82</v>
      </c>
      <c r="F54" s="111">
        <v>82</v>
      </c>
      <c r="G54" s="14">
        <v>82</v>
      </c>
      <c r="H54" s="469"/>
    </row>
    <row r="55" spans="1:8" s="1" customFormat="1" ht="25.5">
      <c r="A55" s="105" t="s">
        <v>139</v>
      </c>
      <c r="B55" s="103" t="s">
        <v>5</v>
      </c>
      <c r="C55" s="14">
        <v>100.4</v>
      </c>
      <c r="D55" s="311">
        <v>100.4</v>
      </c>
      <c r="E55" s="14">
        <v>100.4</v>
      </c>
      <c r="F55" s="14">
        <v>100.4</v>
      </c>
      <c r="G55" s="14">
        <v>100.4</v>
      </c>
      <c r="H55" s="469"/>
    </row>
    <row r="56" spans="1:8" s="1" customFormat="1" ht="38.25">
      <c r="A56" s="105" t="s">
        <v>84</v>
      </c>
      <c r="B56" s="103" t="s">
        <v>5</v>
      </c>
      <c r="C56" s="112">
        <v>51</v>
      </c>
      <c r="D56" s="310">
        <v>41</v>
      </c>
      <c r="E56" s="120">
        <v>41</v>
      </c>
      <c r="F56" s="120">
        <v>40</v>
      </c>
      <c r="G56" s="120">
        <v>40</v>
      </c>
      <c r="H56" s="469"/>
    </row>
    <row r="57" spans="1:8" s="1" customFormat="1" ht="26.25" thickBot="1">
      <c r="A57" s="129" t="s">
        <v>86</v>
      </c>
      <c r="B57" s="130" t="s">
        <v>5</v>
      </c>
      <c r="C57" s="111">
        <v>90</v>
      </c>
      <c r="D57" s="307">
        <v>90</v>
      </c>
      <c r="E57" s="111">
        <v>90</v>
      </c>
      <c r="F57" s="111">
        <v>90</v>
      </c>
      <c r="G57" s="14">
        <v>90</v>
      </c>
      <c r="H57" s="470"/>
    </row>
    <row r="58" spans="1:8" s="1" customFormat="1" ht="25.5">
      <c r="A58" s="88" t="s">
        <v>181</v>
      </c>
      <c r="B58" s="96"/>
      <c r="C58" s="99"/>
      <c r="D58" s="114"/>
      <c r="E58" s="114"/>
      <c r="F58" s="114"/>
      <c r="G58" s="114"/>
      <c r="H58" s="468" t="s">
        <v>114</v>
      </c>
    </row>
    <row r="59" spans="1:8" s="1" customFormat="1" ht="38.25">
      <c r="A59" s="105" t="s">
        <v>169</v>
      </c>
      <c r="B59" s="103" t="s">
        <v>5</v>
      </c>
      <c r="C59" s="112">
        <v>90</v>
      </c>
      <c r="D59" s="310">
        <v>90</v>
      </c>
      <c r="E59" s="111">
        <v>90</v>
      </c>
      <c r="F59" s="111">
        <v>100</v>
      </c>
      <c r="G59" s="14">
        <v>100</v>
      </c>
      <c r="H59" s="469"/>
    </row>
    <row r="60" spans="1:8" s="1" customFormat="1" ht="13.5" thickBot="1">
      <c r="A60" s="261"/>
      <c r="B60" s="262" t="s">
        <v>5</v>
      </c>
      <c r="C60" s="262"/>
      <c r="D60" s="263"/>
      <c r="E60" s="263"/>
      <c r="F60" s="263"/>
      <c r="G60" s="264"/>
      <c r="H60" s="470"/>
    </row>
    <row r="62" spans="2:7" ht="12.75">
      <c r="B62" s="296"/>
      <c r="C62" s="296"/>
      <c r="D62" s="296"/>
      <c r="E62" s="296"/>
      <c r="F62" s="296"/>
      <c r="G62" s="296"/>
    </row>
    <row r="63" spans="1:21" s="6" customFormat="1" ht="15.75">
      <c r="A63" s="85" t="s">
        <v>163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P63" s="144"/>
      <c r="U63" s="144"/>
    </row>
    <row r="64" spans="1:13" s="6" customFormat="1" ht="15.75">
      <c r="A64" s="85" t="s">
        <v>164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6" spans="3:7" ht="12.75">
      <c r="C66" s="212"/>
      <c r="D66" s="212"/>
      <c r="E66" s="212"/>
      <c r="F66" s="212"/>
      <c r="G66" s="212"/>
    </row>
  </sheetData>
  <sheetProtection/>
  <mergeCells count="17">
    <mergeCell ref="H58:H60"/>
    <mergeCell ref="F3:H3"/>
    <mergeCell ref="F2:H2"/>
    <mergeCell ref="A8:A9"/>
    <mergeCell ref="D8:D9"/>
    <mergeCell ref="C8:C9"/>
    <mergeCell ref="H11:H15"/>
    <mergeCell ref="H16:H21"/>
    <mergeCell ref="H22:H28"/>
    <mergeCell ref="F1:H1"/>
    <mergeCell ref="B8:B9"/>
    <mergeCell ref="H8:H9"/>
    <mergeCell ref="H50:H52"/>
    <mergeCell ref="A5:H6"/>
    <mergeCell ref="H53:H57"/>
    <mergeCell ref="H29:H35"/>
    <mergeCell ref="E8:G8"/>
  </mergeCells>
  <printOptions/>
  <pageMargins left="0.3937007874015748" right="0.3937007874015748" top="0.7874015748031497" bottom="0.3937007874015748" header="0.31496062992125984" footer="0.31496062992125984"/>
  <pageSetup fitToHeight="5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2"/>
  <sheetViews>
    <sheetView zoomScale="85" zoomScaleNormal="85" zoomScalePageLayoutView="0" workbookViewId="0" topLeftCell="A14">
      <selection activeCell="A29" sqref="A29:A33"/>
    </sheetView>
  </sheetViews>
  <sheetFormatPr defaultColWidth="9.140625" defaultRowHeight="15"/>
  <cols>
    <col min="1" max="1" width="8.140625" style="294" customWidth="1"/>
    <col min="2" max="2" width="28.28125" style="12" customWidth="1"/>
    <col min="3" max="3" width="15.7109375" style="12" customWidth="1"/>
    <col min="4" max="4" width="30.140625" style="191" customWidth="1"/>
    <col min="5" max="5" width="11.7109375" style="41" customWidth="1"/>
    <col min="6" max="8" width="10.7109375" style="41" customWidth="1"/>
    <col min="9" max="9" width="0.42578125" style="41" customWidth="1"/>
    <col min="10" max="10" width="9.140625" style="37" customWidth="1"/>
    <col min="11" max="11" width="10.28125" style="37" bestFit="1" customWidth="1"/>
    <col min="12" max="12" width="11.00390625" style="37" customWidth="1"/>
    <col min="13" max="16384" width="9.140625" style="37" customWidth="1"/>
  </cols>
  <sheetData>
    <row r="1" ht="12.75" hidden="1"/>
    <row r="2" spans="5:9" ht="12.75" hidden="1">
      <c r="E2" s="459" t="s">
        <v>102</v>
      </c>
      <c r="F2" s="459"/>
      <c r="G2" s="459"/>
      <c r="H2" s="459"/>
      <c r="I2" s="459"/>
    </row>
    <row r="3" spans="5:9" ht="42" customHeight="1" hidden="1">
      <c r="E3" s="473" t="s">
        <v>103</v>
      </c>
      <c r="F3" s="473"/>
      <c r="G3" s="473"/>
      <c r="H3" s="473"/>
      <c r="I3" s="473"/>
    </row>
    <row r="4" spans="2:9" ht="12.75" hidden="1">
      <c r="B4" s="495" t="s">
        <v>101</v>
      </c>
      <c r="C4" s="495"/>
      <c r="D4" s="495"/>
      <c r="E4" s="495"/>
      <c r="F4" s="495"/>
      <c r="G4" s="495"/>
      <c r="H4" s="495"/>
      <c r="I4" s="495"/>
    </row>
    <row r="5" ht="12.75" hidden="1"/>
    <row r="6" spans="2:9" ht="38.25" customHeight="1" hidden="1">
      <c r="B6" s="487" t="s">
        <v>6</v>
      </c>
      <c r="C6" s="515" t="s">
        <v>95</v>
      </c>
      <c r="D6" s="132"/>
      <c r="E6" s="520" t="s">
        <v>92</v>
      </c>
      <c r="F6" s="243"/>
      <c r="G6" s="517" t="s">
        <v>94</v>
      </c>
      <c r="H6" s="518"/>
      <c r="I6" s="519"/>
    </row>
    <row r="7" spans="2:9" ht="12.75" hidden="1">
      <c r="B7" s="488"/>
      <c r="C7" s="516"/>
      <c r="D7" s="133"/>
      <c r="E7" s="521"/>
      <c r="F7" s="244"/>
      <c r="G7" s="60">
        <v>2014</v>
      </c>
      <c r="H7" s="38">
        <v>2015</v>
      </c>
      <c r="I7" s="46">
        <v>2016</v>
      </c>
    </row>
    <row r="8" spans="2:11" ht="25.5" hidden="1">
      <c r="B8" s="496" t="s">
        <v>83</v>
      </c>
      <c r="C8" s="65" t="s">
        <v>93</v>
      </c>
      <c r="D8" s="135"/>
      <c r="E8" s="62" t="e">
        <f>E9+E10+E11+E12</f>
        <v>#REF!</v>
      </c>
      <c r="F8" s="245"/>
      <c r="G8" s="57" t="e">
        <f>G9+G10+G11+G12</f>
        <v>#REF!</v>
      </c>
      <c r="H8" s="39" t="e">
        <f>H9+H10+H11+H12</f>
        <v>#REF!</v>
      </c>
      <c r="I8" s="47" t="e">
        <f>I9+I10+I11+I12</f>
        <v>#REF!</v>
      </c>
      <c r="K8" s="42"/>
    </row>
    <row r="9" spans="2:11" ht="12.75" hidden="1">
      <c r="B9" s="496"/>
      <c r="C9" s="66" t="s">
        <v>97</v>
      </c>
      <c r="D9" s="136"/>
      <c r="E9" s="63" t="e">
        <f>G9+H9+I9</f>
        <v>#REF!</v>
      </c>
      <c r="F9" s="246"/>
      <c r="G9" s="58" t="e">
        <f>+G120+G135+G150+G35+G40+G45+G65+G70+G90+G95+G230+G215+#REF!+G200+G205+G50</f>
        <v>#REF!</v>
      </c>
      <c r="H9" s="40" t="e">
        <f>+H120+H135+H150+H35+H40+H45+H65+H70+H90+H95+H230+H215+#REF!+H200+H205+H50</f>
        <v>#REF!</v>
      </c>
      <c r="I9" s="48" t="e">
        <f>+I120+I135+I150+I35+I40+I45+I65+I70+I90+I95+I230+I215+#REF!+I200+I205+I50</f>
        <v>#REF!</v>
      </c>
      <c r="K9" s="42"/>
    </row>
    <row r="10" spans="2:9" ht="12.75" hidden="1">
      <c r="B10" s="496"/>
      <c r="C10" s="66" t="s">
        <v>98</v>
      </c>
      <c r="D10" s="136"/>
      <c r="E10" s="63">
        <f>G10+H10+I10</f>
        <v>0</v>
      </c>
      <c r="F10" s="246"/>
      <c r="G10" s="58"/>
      <c r="H10" s="40"/>
      <c r="I10" s="48"/>
    </row>
    <row r="11" spans="2:9" ht="12.75" hidden="1">
      <c r="B11" s="496"/>
      <c r="C11" s="66" t="s">
        <v>99</v>
      </c>
      <c r="D11" s="136"/>
      <c r="E11" s="63">
        <f>G11+H11+I11</f>
        <v>0</v>
      </c>
      <c r="F11" s="246"/>
      <c r="G11" s="58"/>
      <c r="H11" s="40"/>
      <c r="I11" s="48"/>
    </row>
    <row r="12" spans="2:9" ht="13.5" hidden="1" thickBot="1">
      <c r="B12" s="497"/>
      <c r="C12" s="67" t="s">
        <v>96</v>
      </c>
      <c r="D12" s="137"/>
      <c r="E12" s="64">
        <f>G12+H12+I12</f>
        <v>0</v>
      </c>
      <c r="F12" s="247"/>
      <c r="G12" s="59"/>
      <c r="H12" s="49"/>
      <c r="I12" s="50"/>
    </row>
    <row r="13" spans="2:9" ht="12.75" hidden="1">
      <c r="B13" s="45"/>
      <c r="C13" s="32"/>
      <c r="D13" s="134"/>
      <c r="E13" s="44"/>
      <c r="F13" s="44"/>
      <c r="G13" s="44"/>
      <c r="H13" s="44"/>
      <c r="I13" s="44"/>
    </row>
    <row r="14" spans="5:9" ht="12.75">
      <c r="E14" s="459" t="s">
        <v>155</v>
      </c>
      <c r="F14" s="459"/>
      <c r="G14" s="459"/>
      <c r="H14" s="459"/>
      <c r="I14" s="459"/>
    </row>
    <row r="15" spans="5:11" ht="27.75" customHeight="1">
      <c r="E15" s="478" t="s">
        <v>174</v>
      </c>
      <c r="F15" s="478"/>
      <c r="G15" s="478"/>
      <c r="H15" s="478"/>
      <c r="I15" s="478"/>
      <c r="J15" s="10"/>
      <c r="K15" s="10"/>
    </row>
    <row r="16" spans="5:11" ht="12.75" customHeight="1">
      <c r="E16" s="478" t="s">
        <v>238</v>
      </c>
      <c r="F16" s="478"/>
      <c r="G16" s="478"/>
      <c r="H16" s="478"/>
      <c r="I16" s="478"/>
      <c r="J16" s="10"/>
      <c r="K16" s="10"/>
    </row>
    <row r="17" spans="4:11" ht="12.75">
      <c r="D17" s="192"/>
      <c r="E17" s="193"/>
      <c r="F17" s="193"/>
      <c r="G17" s="193"/>
      <c r="H17" s="193"/>
      <c r="I17" s="193"/>
      <c r="J17" s="193"/>
      <c r="K17" s="193"/>
    </row>
    <row r="18" spans="1:9" s="454" customFormat="1" ht="37.5" customHeight="1">
      <c r="A18" s="453"/>
      <c r="B18" s="467" t="s">
        <v>231</v>
      </c>
      <c r="C18" s="467"/>
      <c r="D18" s="467"/>
      <c r="E18" s="467"/>
      <c r="F18" s="467"/>
      <c r="G18" s="467"/>
      <c r="H18" s="467"/>
      <c r="I18" s="467"/>
    </row>
    <row r="19" spans="8:9" ht="13.5" thickBot="1">
      <c r="H19" s="6" t="s">
        <v>172</v>
      </c>
      <c r="I19" s="6"/>
    </row>
    <row r="20" spans="1:9" ht="38.25" customHeight="1">
      <c r="A20" s="524" t="s">
        <v>0</v>
      </c>
      <c r="B20" s="487" t="s">
        <v>107</v>
      </c>
      <c r="C20" s="493" t="s">
        <v>95</v>
      </c>
      <c r="D20" s="501" t="s">
        <v>1</v>
      </c>
      <c r="E20" s="522" t="s">
        <v>92</v>
      </c>
      <c r="F20" s="503" t="s">
        <v>94</v>
      </c>
      <c r="G20" s="504"/>
      <c r="H20" s="504"/>
      <c r="I20" s="505"/>
    </row>
    <row r="21" spans="1:9" ht="30" customHeight="1" thickBot="1">
      <c r="A21" s="525"/>
      <c r="B21" s="488"/>
      <c r="C21" s="494"/>
      <c r="D21" s="502"/>
      <c r="E21" s="523"/>
      <c r="F21" s="252">
        <v>2016</v>
      </c>
      <c r="G21" s="178">
        <v>2017</v>
      </c>
      <c r="H21" s="179">
        <v>2018</v>
      </c>
      <c r="I21" s="180"/>
    </row>
    <row r="22" spans="1:9" ht="12.75">
      <c r="A22" s="339"/>
      <c r="B22" s="229"/>
      <c r="C22" s="230"/>
      <c r="D22" s="242"/>
      <c r="E22" s="295"/>
      <c r="F22" s="350">
        <f>F23-F24</f>
        <v>0</v>
      </c>
      <c r="G22" s="347">
        <f>G23-G24</f>
        <v>0</v>
      </c>
      <c r="H22" s="352">
        <f>H23-H24</f>
        <v>-179.75999999999476</v>
      </c>
      <c r="I22" s="254">
        <f>I23-I24</f>
        <v>0</v>
      </c>
    </row>
    <row r="23" spans="1:9" ht="13.5" thickBot="1">
      <c r="A23" s="338"/>
      <c r="B23" s="219"/>
      <c r="C23" s="221"/>
      <c r="D23" s="220"/>
      <c r="E23" s="439"/>
      <c r="F23" s="440">
        <f>'План реализации'!N12</f>
        <v>58889.35</v>
      </c>
      <c r="G23" s="441">
        <f>'План реализации'!S12</f>
        <v>62509.66999999999</v>
      </c>
      <c r="H23" s="442">
        <f>'План реализации'!X11</f>
        <v>64244.4</v>
      </c>
      <c r="I23" s="276"/>
    </row>
    <row r="24" spans="1:15" ht="25.5">
      <c r="A24" s="509" t="s">
        <v>100</v>
      </c>
      <c r="B24" s="498" t="s">
        <v>230</v>
      </c>
      <c r="C24" s="325" t="s">
        <v>138</v>
      </c>
      <c r="D24" s="319"/>
      <c r="E24" s="443">
        <f aca="true" t="shared" si="0" ref="E24:E55">G24+H24+I24+F24</f>
        <v>185823.18</v>
      </c>
      <c r="F24" s="444">
        <f aca="true" t="shared" si="1" ref="F24:I28">F29+F59+F84+F114+F194+F209+F239</f>
        <v>58889.35</v>
      </c>
      <c r="G24" s="444">
        <f t="shared" si="1"/>
        <v>62509.67</v>
      </c>
      <c r="H24" s="445">
        <f t="shared" si="1"/>
        <v>64424.159999999996</v>
      </c>
      <c r="I24" s="320">
        <f t="shared" si="1"/>
        <v>0</v>
      </c>
      <c r="K24" s="42"/>
      <c r="L24" s="42"/>
      <c r="M24" s="42"/>
      <c r="N24" s="42"/>
      <c r="O24" s="42"/>
    </row>
    <row r="25" spans="1:15" s="299" customFormat="1" ht="15" customHeight="1">
      <c r="A25" s="510"/>
      <c r="B25" s="499"/>
      <c r="C25" s="326" t="s">
        <v>97</v>
      </c>
      <c r="D25" s="323"/>
      <c r="E25" s="446">
        <f t="shared" si="0"/>
        <v>184377.88</v>
      </c>
      <c r="F25" s="447">
        <f t="shared" si="1"/>
        <v>57444.05</v>
      </c>
      <c r="G25" s="448">
        <f t="shared" si="1"/>
        <v>62509.67</v>
      </c>
      <c r="H25" s="448">
        <f t="shared" si="1"/>
        <v>64424.159999999996</v>
      </c>
      <c r="I25" s="321">
        <f t="shared" si="1"/>
        <v>0</v>
      </c>
      <c r="K25" s="42"/>
      <c r="L25" s="42"/>
      <c r="M25" s="42"/>
      <c r="N25" s="42"/>
      <c r="O25" s="42"/>
    </row>
    <row r="26" spans="1:15" s="299" customFormat="1" ht="15" customHeight="1">
      <c r="A26" s="510"/>
      <c r="B26" s="499"/>
      <c r="C26" s="326" t="s">
        <v>98</v>
      </c>
      <c r="D26" s="323"/>
      <c r="E26" s="446">
        <f t="shared" si="0"/>
        <v>1445.3</v>
      </c>
      <c r="F26" s="447">
        <f t="shared" si="1"/>
        <v>1445.3</v>
      </c>
      <c r="G26" s="448">
        <f t="shared" si="1"/>
        <v>0</v>
      </c>
      <c r="H26" s="448">
        <f t="shared" si="1"/>
        <v>0</v>
      </c>
      <c r="I26" s="321">
        <f t="shared" si="1"/>
        <v>0</v>
      </c>
      <c r="K26" s="42"/>
      <c r="L26" s="42"/>
      <c r="M26" s="42"/>
      <c r="N26" s="42"/>
      <c r="O26" s="42"/>
    </row>
    <row r="27" spans="1:15" s="299" customFormat="1" ht="15" customHeight="1">
      <c r="A27" s="510"/>
      <c r="B27" s="499"/>
      <c r="C27" s="326" t="s">
        <v>99</v>
      </c>
      <c r="D27" s="323"/>
      <c r="E27" s="446">
        <f t="shared" si="0"/>
        <v>0</v>
      </c>
      <c r="F27" s="447">
        <f t="shared" si="1"/>
        <v>0</v>
      </c>
      <c r="G27" s="448">
        <f t="shared" si="1"/>
        <v>0</v>
      </c>
      <c r="H27" s="448">
        <f t="shared" si="1"/>
        <v>0</v>
      </c>
      <c r="I27" s="321">
        <f t="shared" si="1"/>
        <v>0</v>
      </c>
      <c r="K27" s="42"/>
      <c r="L27" s="42"/>
      <c r="M27" s="42"/>
      <c r="N27" s="42"/>
      <c r="O27" s="42"/>
    </row>
    <row r="28" spans="1:15" s="299" customFormat="1" ht="15.75" customHeight="1" thickBot="1">
      <c r="A28" s="511"/>
      <c r="B28" s="500"/>
      <c r="C28" s="327" t="s">
        <v>96</v>
      </c>
      <c r="D28" s="324"/>
      <c r="E28" s="449">
        <f t="shared" si="0"/>
        <v>0</v>
      </c>
      <c r="F28" s="450">
        <f t="shared" si="1"/>
        <v>0</v>
      </c>
      <c r="G28" s="451">
        <f t="shared" si="1"/>
        <v>0</v>
      </c>
      <c r="H28" s="451">
        <f t="shared" si="1"/>
        <v>0</v>
      </c>
      <c r="I28" s="322">
        <f t="shared" si="1"/>
        <v>0</v>
      </c>
      <c r="K28" s="42"/>
      <c r="L28" s="42"/>
      <c r="M28" s="42"/>
      <c r="N28" s="42"/>
      <c r="O28" s="42"/>
    </row>
    <row r="29" spans="1:15" ht="25.5">
      <c r="A29" s="512" t="s">
        <v>199</v>
      </c>
      <c r="B29" s="489" t="s">
        <v>188</v>
      </c>
      <c r="C29" s="328" t="s">
        <v>138</v>
      </c>
      <c r="D29" s="138"/>
      <c r="E29" s="61">
        <f t="shared" si="0"/>
        <v>71805.1</v>
      </c>
      <c r="F29" s="56">
        <f aca="true" t="shared" si="2" ref="F29:I33">F34+F39+F44+F49+F54</f>
        <v>22066.32</v>
      </c>
      <c r="G29" s="56">
        <f t="shared" si="2"/>
        <v>24639.39</v>
      </c>
      <c r="H29" s="51">
        <f t="shared" si="2"/>
        <v>25099.39</v>
      </c>
      <c r="I29" s="52">
        <f t="shared" si="2"/>
        <v>0</v>
      </c>
      <c r="K29" s="42"/>
      <c r="L29" s="42"/>
      <c r="M29" s="42"/>
      <c r="N29" s="42"/>
      <c r="O29" s="42"/>
    </row>
    <row r="30" spans="1:15" s="299" customFormat="1" ht="15" customHeight="1">
      <c r="A30" s="513"/>
      <c r="B30" s="490"/>
      <c r="C30" s="329" t="s">
        <v>97</v>
      </c>
      <c r="D30" s="172"/>
      <c r="E30" s="168">
        <f t="shared" si="0"/>
        <v>71805.1</v>
      </c>
      <c r="F30" s="169">
        <f t="shared" si="2"/>
        <v>22066.32</v>
      </c>
      <c r="G30" s="169">
        <f t="shared" si="2"/>
        <v>24639.39</v>
      </c>
      <c r="H30" s="170">
        <f t="shared" si="2"/>
        <v>25099.39</v>
      </c>
      <c r="I30" s="171">
        <f t="shared" si="2"/>
        <v>0</v>
      </c>
      <c r="K30" s="42"/>
      <c r="L30" s="42"/>
      <c r="M30" s="42"/>
      <c r="N30" s="42"/>
      <c r="O30" s="42"/>
    </row>
    <row r="31" spans="1:15" s="299" customFormat="1" ht="15" customHeight="1">
      <c r="A31" s="513"/>
      <c r="B31" s="490"/>
      <c r="C31" s="329" t="s">
        <v>98</v>
      </c>
      <c r="D31" s="172"/>
      <c r="E31" s="168">
        <f t="shared" si="0"/>
        <v>0</v>
      </c>
      <c r="F31" s="169">
        <f t="shared" si="2"/>
        <v>0</v>
      </c>
      <c r="G31" s="169">
        <f t="shared" si="2"/>
        <v>0</v>
      </c>
      <c r="H31" s="170">
        <f t="shared" si="2"/>
        <v>0</v>
      </c>
      <c r="I31" s="171">
        <f t="shared" si="2"/>
        <v>0</v>
      </c>
      <c r="K31" s="42"/>
      <c r="L31" s="42"/>
      <c r="M31" s="42"/>
      <c r="N31" s="42"/>
      <c r="O31" s="42"/>
    </row>
    <row r="32" spans="1:15" s="299" customFormat="1" ht="15" customHeight="1">
      <c r="A32" s="513"/>
      <c r="B32" s="490"/>
      <c r="C32" s="329" t="s">
        <v>99</v>
      </c>
      <c r="D32" s="172"/>
      <c r="E32" s="168">
        <f t="shared" si="0"/>
        <v>0</v>
      </c>
      <c r="F32" s="169">
        <f t="shared" si="2"/>
        <v>0</v>
      </c>
      <c r="G32" s="169">
        <f t="shared" si="2"/>
        <v>0</v>
      </c>
      <c r="H32" s="170">
        <f t="shared" si="2"/>
        <v>0</v>
      </c>
      <c r="I32" s="171">
        <f t="shared" si="2"/>
        <v>0</v>
      </c>
      <c r="K32" s="42"/>
      <c r="L32" s="42"/>
      <c r="M32" s="42"/>
      <c r="N32" s="42"/>
      <c r="O32" s="42"/>
    </row>
    <row r="33" spans="1:15" s="299" customFormat="1" ht="15.75" customHeight="1" thickBot="1">
      <c r="A33" s="514"/>
      <c r="B33" s="491"/>
      <c r="C33" s="331" t="s">
        <v>96</v>
      </c>
      <c r="D33" s="332"/>
      <c r="E33" s="333">
        <f t="shared" si="0"/>
        <v>0</v>
      </c>
      <c r="F33" s="334">
        <f t="shared" si="2"/>
        <v>0</v>
      </c>
      <c r="G33" s="334">
        <f t="shared" si="2"/>
        <v>0</v>
      </c>
      <c r="H33" s="335">
        <f t="shared" si="2"/>
        <v>0</v>
      </c>
      <c r="I33" s="336">
        <f t="shared" si="2"/>
        <v>0</v>
      </c>
      <c r="K33" s="42"/>
      <c r="L33" s="42"/>
      <c r="M33" s="42"/>
      <c r="N33" s="42"/>
      <c r="O33" s="42"/>
    </row>
    <row r="34" spans="1:9" ht="38.25">
      <c r="A34" s="507" t="s">
        <v>7</v>
      </c>
      <c r="B34" s="482" t="s">
        <v>158</v>
      </c>
      <c r="C34" s="330" t="s">
        <v>138</v>
      </c>
      <c r="D34" s="204" t="s">
        <v>143</v>
      </c>
      <c r="E34" s="108">
        <f t="shared" si="0"/>
        <v>70134.8</v>
      </c>
      <c r="F34" s="109">
        <f>F35+F36+F37+F38</f>
        <v>21826.22</v>
      </c>
      <c r="G34" s="109">
        <f>G35+G36+G37+G38</f>
        <v>23699.29</v>
      </c>
      <c r="H34" s="53">
        <f>H35+H36+H37+H38</f>
        <v>24609.29</v>
      </c>
      <c r="I34" s="110">
        <f>I35+I36+I37+I38</f>
        <v>0</v>
      </c>
    </row>
    <row r="35" spans="1:9" ht="12.75">
      <c r="A35" s="507"/>
      <c r="B35" s="479"/>
      <c r="C35" s="288" t="s">
        <v>97</v>
      </c>
      <c r="D35" s="136"/>
      <c r="E35" s="63">
        <f t="shared" si="0"/>
        <v>70134.8</v>
      </c>
      <c r="F35" s="68">
        <f>'План реализации'!O14</f>
        <v>21826.22</v>
      </c>
      <c r="G35" s="68">
        <f>'План реализации'!T14</f>
        <v>23699.29</v>
      </c>
      <c r="H35" s="33">
        <f>'План реализации'!Y14</f>
        <v>24609.29</v>
      </c>
      <c r="I35" s="55">
        <f>'План реализации'!AD14</f>
        <v>0</v>
      </c>
    </row>
    <row r="36" spans="1:9" ht="12.75">
      <c r="A36" s="507"/>
      <c r="B36" s="479"/>
      <c r="C36" s="288" t="s">
        <v>98</v>
      </c>
      <c r="D36" s="136"/>
      <c r="E36" s="63">
        <f t="shared" si="0"/>
        <v>0</v>
      </c>
      <c r="F36" s="58"/>
      <c r="G36" s="58"/>
      <c r="H36" s="40"/>
      <c r="I36" s="48"/>
    </row>
    <row r="37" spans="1:9" ht="12.75">
      <c r="A37" s="507"/>
      <c r="B37" s="479"/>
      <c r="C37" s="288" t="s">
        <v>99</v>
      </c>
      <c r="D37" s="136"/>
      <c r="E37" s="63">
        <f t="shared" si="0"/>
        <v>0</v>
      </c>
      <c r="F37" s="58"/>
      <c r="G37" s="58"/>
      <c r="H37" s="40"/>
      <c r="I37" s="48"/>
    </row>
    <row r="38" spans="1:9" ht="12.75">
      <c r="A38" s="508"/>
      <c r="B38" s="479"/>
      <c r="C38" s="288" t="s">
        <v>96</v>
      </c>
      <c r="D38" s="136"/>
      <c r="E38" s="63">
        <f t="shared" si="0"/>
        <v>0</v>
      </c>
      <c r="F38" s="58"/>
      <c r="G38" s="58"/>
      <c r="H38" s="40"/>
      <c r="I38" s="48"/>
    </row>
    <row r="39" spans="1:9" ht="38.25">
      <c r="A39" s="506" t="s">
        <v>8</v>
      </c>
      <c r="B39" s="479" t="s">
        <v>52</v>
      </c>
      <c r="C39" s="287" t="s">
        <v>138</v>
      </c>
      <c r="D39" s="135" t="s">
        <v>143</v>
      </c>
      <c r="E39" s="62">
        <f t="shared" si="0"/>
        <v>300</v>
      </c>
      <c r="F39" s="57">
        <f>F40+F41+F42+F43</f>
        <v>100</v>
      </c>
      <c r="G39" s="57">
        <f>G40+G41+G42+G43</f>
        <v>100</v>
      </c>
      <c r="H39" s="39">
        <f>H40+H41+H42+H43</f>
        <v>100</v>
      </c>
      <c r="I39" s="47">
        <f>I40+I41+I42+I43</f>
        <v>0</v>
      </c>
    </row>
    <row r="40" spans="1:9" ht="12.75">
      <c r="A40" s="507"/>
      <c r="B40" s="479"/>
      <c r="C40" s="288" t="s">
        <v>97</v>
      </c>
      <c r="D40" s="136"/>
      <c r="E40" s="63">
        <f t="shared" si="0"/>
        <v>300</v>
      </c>
      <c r="F40" s="68">
        <f>'План реализации'!O15</f>
        <v>100</v>
      </c>
      <c r="G40" s="68">
        <f>'План реализации'!T15</f>
        <v>100</v>
      </c>
      <c r="H40" s="33">
        <f>'План реализации'!Y15</f>
        <v>100</v>
      </c>
      <c r="I40" s="55">
        <f>'План реализации'!AD15</f>
        <v>0</v>
      </c>
    </row>
    <row r="41" spans="1:9" ht="12.75">
      <c r="A41" s="507"/>
      <c r="B41" s="479"/>
      <c r="C41" s="288" t="s">
        <v>98</v>
      </c>
      <c r="D41" s="136"/>
      <c r="E41" s="63">
        <f t="shared" si="0"/>
        <v>0</v>
      </c>
      <c r="F41" s="58"/>
      <c r="G41" s="58"/>
      <c r="H41" s="40"/>
      <c r="I41" s="48"/>
    </row>
    <row r="42" spans="1:9" ht="12.75">
      <c r="A42" s="507"/>
      <c r="B42" s="479"/>
      <c r="C42" s="288" t="s">
        <v>99</v>
      </c>
      <c r="D42" s="136"/>
      <c r="E42" s="63">
        <f t="shared" si="0"/>
        <v>0</v>
      </c>
      <c r="F42" s="58"/>
      <c r="G42" s="58"/>
      <c r="H42" s="40"/>
      <c r="I42" s="48"/>
    </row>
    <row r="43" spans="1:9" ht="12.75">
      <c r="A43" s="508"/>
      <c r="B43" s="479"/>
      <c r="C43" s="288" t="s">
        <v>96</v>
      </c>
      <c r="D43" s="136"/>
      <c r="E43" s="63">
        <f t="shared" si="0"/>
        <v>0</v>
      </c>
      <c r="F43" s="58"/>
      <c r="G43" s="58"/>
      <c r="H43" s="40"/>
      <c r="I43" s="48"/>
    </row>
    <row r="44" spans="1:9" ht="38.25">
      <c r="A44" s="506" t="s">
        <v>9</v>
      </c>
      <c r="B44" s="479" t="s">
        <v>53</v>
      </c>
      <c r="C44" s="287" t="s">
        <v>138</v>
      </c>
      <c r="D44" s="135" t="s">
        <v>143</v>
      </c>
      <c r="E44" s="62">
        <f t="shared" si="0"/>
        <v>393.29999999999995</v>
      </c>
      <c r="F44" s="57">
        <f>F45+F46+F47+F48</f>
        <v>131.1</v>
      </c>
      <c r="G44" s="57">
        <f>G45+G46+G47+G48</f>
        <v>131.1</v>
      </c>
      <c r="H44" s="39">
        <f>H45+H46+H47+H48</f>
        <v>131.1</v>
      </c>
      <c r="I44" s="47">
        <f>I45+I46+I47+I48</f>
        <v>0</v>
      </c>
    </row>
    <row r="45" spans="1:9" ht="12.75">
      <c r="A45" s="507"/>
      <c r="B45" s="479"/>
      <c r="C45" s="288" t="s">
        <v>97</v>
      </c>
      <c r="D45" s="136"/>
      <c r="E45" s="63">
        <f t="shared" si="0"/>
        <v>393.29999999999995</v>
      </c>
      <c r="F45" s="68">
        <f>'План реализации'!O16</f>
        <v>131.1</v>
      </c>
      <c r="G45" s="68">
        <f>'План реализации'!T16</f>
        <v>131.1</v>
      </c>
      <c r="H45" s="33">
        <f>'План реализации'!Y16</f>
        <v>131.1</v>
      </c>
      <c r="I45" s="55">
        <f>'План реализации'!AD16</f>
        <v>0</v>
      </c>
    </row>
    <row r="46" spans="1:9" ht="12.75">
      <c r="A46" s="507"/>
      <c r="B46" s="479"/>
      <c r="C46" s="288" t="s">
        <v>98</v>
      </c>
      <c r="D46" s="136"/>
      <c r="E46" s="63">
        <f t="shared" si="0"/>
        <v>0</v>
      </c>
      <c r="F46" s="58"/>
      <c r="G46" s="58"/>
      <c r="H46" s="40"/>
      <c r="I46" s="48"/>
    </row>
    <row r="47" spans="1:9" ht="12.75">
      <c r="A47" s="507"/>
      <c r="B47" s="479"/>
      <c r="C47" s="288" t="s">
        <v>99</v>
      </c>
      <c r="D47" s="136"/>
      <c r="E47" s="63">
        <f t="shared" si="0"/>
        <v>0</v>
      </c>
      <c r="F47" s="58"/>
      <c r="G47" s="58"/>
      <c r="H47" s="40"/>
      <c r="I47" s="48"/>
    </row>
    <row r="48" spans="1:9" ht="12.75">
      <c r="A48" s="508"/>
      <c r="B48" s="479"/>
      <c r="C48" s="288" t="s">
        <v>96</v>
      </c>
      <c r="D48" s="136"/>
      <c r="E48" s="63">
        <f t="shared" si="0"/>
        <v>0</v>
      </c>
      <c r="F48" s="58"/>
      <c r="G48" s="58"/>
      <c r="H48" s="40"/>
      <c r="I48" s="48"/>
    </row>
    <row r="49" spans="1:14" ht="38.25">
      <c r="A49" s="506" t="s">
        <v>168</v>
      </c>
      <c r="B49" s="479" t="s">
        <v>198</v>
      </c>
      <c r="C49" s="287" t="s">
        <v>138</v>
      </c>
      <c r="D49" s="135" t="s">
        <v>143</v>
      </c>
      <c r="E49" s="62">
        <f t="shared" si="0"/>
        <v>950</v>
      </c>
      <c r="F49" s="57">
        <f>F50+F51+F52+F53</f>
        <v>0</v>
      </c>
      <c r="G49" s="57">
        <f>G50+G51+G52+G53</f>
        <v>700</v>
      </c>
      <c r="H49" s="39">
        <f>H50+H51+H52+H53</f>
        <v>250</v>
      </c>
      <c r="I49" s="47">
        <f>I50+I51+I52+I53</f>
        <v>0</v>
      </c>
      <c r="N49" s="299"/>
    </row>
    <row r="50" spans="1:9" ht="12.75">
      <c r="A50" s="507"/>
      <c r="B50" s="479"/>
      <c r="C50" s="288" t="s">
        <v>97</v>
      </c>
      <c r="D50" s="136"/>
      <c r="E50" s="63">
        <f t="shared" si="0"/>
        <v>950</v>
      </c>
      <c r="F50" s="58"/>
      <c r="G50" s="58">
        <f>'План реализации'!T17</f>
        <v>700</v>
      </c>
      <c r="H50" s="40">
        <f>'План реализации'!Y17</f>
        <v>250</v>
      </c>
      <c r="I50" s="48"/>
    </row>
    <row r="51" spans="1:9" ht="12.75">
      <c r="A51" s="507"/>
      <c r="B51" s="479"/>
      <c r="C51" s="288" t="s">
        <v>98</v>
      </c>
      <c r="D51" s="136"/>
      <c r="E51" s="63">
        <f t="shared" si="0"/>
        <v>0</v>
      </c>
      <c r="F51" s="58"/>
      <c r="G51" s="58"/>
      <c r="H51" s="40"/>
      <c r="I51" s="48"/>
    </row>
    <row r="52" spans="1:9" ht="12.75">
      <c r="A52" s="507"/>
      <c r="B52" s="479"/>
      <c r="C52" s="288" t="s">
        <v>99</v>
      </c>
      <c r="D52" s="136"/>
      <c r="E52" s="63">
        <f t="shared" si="0"/>
        <v>0</v>
      </c>
      <c r="F52" s="58"/>
      <c r="G52" s="58"/>
      <c r="H52" s="40"/>
      <c r="I52" s="48"/>
    </row>
    <row r="53" spans="1:9" ht="12.75">
      <c r="A53" s="508"/>
      <c r="B53" s="479"/>
      <c r="C53" s="288" t="s">
        <v>96</v>
      </c>
      <c r="D53" s="136"/>
      <c r="E53" s="177">
        <f t="shared" si="0"/>
        <v>0</v>
      </c>
      <c r="F53" s="176"/>
      <c r="G53" s="176"/>
      <c r="H53" s="174"/>
      <c r="I53" s="175"/>
    </row>
    <row r="54" spans="1:9" s="285" customFormat="1" ht="38.25">
      <c r="A54" s="506" t="s">
        <v>173</v>
      </c>
      <c r="B54" s="479" t="s">
        <v>54</v>
      </c>
      <c r="C54" s="287" t="s">
        <v>138</v>
      </c>
      <c r="D54" s="135" t="s">
        <v>143</v>
      </c>
      <c r="E54" s="62">
        <f t="shared" si="0"/>
        <v>27</v>
      </c>
      <c r="F54" s="57">
        <f>F55+F56+F57+F58</f>
        <v>9</v>
      </c>
      <c r="G54" s="57">
        <f>G55+G56+G57+G58</f>
        <v>9</v>
      </c>
      <c r="H54" s="39">
        <f>H55+H56+H57+H58</f>
        <v>9</v>
      </c>
      <c r="I54" s="47">
        <f>I55+I56+I57+I58</f>
        <v>0</v>
      </c>
    </row>
    <row r="55" spans="1:9" s="285" customFormat="1" ht="12.75">
      <c r="A55" s="507"/>
      <c r="B55" s="479"/>
      <c r="C55" s="288" t="s">
        <v>97</v>
      </c>
      <c r="D55" s="136"/>
      <c r="E55" s="63">
        <f t="shared" si="0"/>
        <v>27</v>
      </c>
      <c r="F55" s="58">
        <f>'План реализации'!O18</f>
        <v>9</v>
      </c>
      <c r="G55" s="58">
        <f>'План реализации'!T18</f>
        <v>9</v>
      </c>
      <c r="H55" s="40">
        <f>'План реализации'!Y18</f>
        <v>9</v>
      </c>
      <c r="I55" s="48"/>
    </row>
    <row r="56" spans="1:9" s="285" customFormat="1" ht="12.75">
      <c r="A56" s="507"/>
      <c r="B56" s="479"/>
      <c r="C56" s="288" t="s">
        <v>98</v>
      </c>
      <c r="D56" s="136"/>
      <c r="E56" s="63">
        <f aca="true" t="shared" si="3" ref="E56:E83">G56+H56+I56+F56</f>
        <v>0</v>
      </c>
      <c r="F56" s="58"/>
      <c r="G56" s="58"/>
      <c r="H56" s="40"/>
      <c r="I56" s="48"/>
    </row>
    <row r="57" spans="1:9" s="285" customFormat="1" ht="12.75">
      <c r="A57" s="507"/>
      <c r="B57" s="479"/>
      <c r="C57" s="288" t="s">
        <v>99</v>
      </c>
      <c r="D57" s="136"/>
      <c r="E57" s="63">
        <f t="shared" si="3"/>
        <v>0</v>
      </c>
      <c r="F57" s="58"/>
      <c r="G57" s="58"/>
      <c r="H57" s="40"/>
      <c r="I57" s="48"/>
    </row>
    <row r="58" spans="1:9" s="285" customFormat="1" ht="13.5" thickBot="1">
      <c r="A58" s="507"/>
      <c r="B58" s="479"/>
      <c r="C58" s="288" t="s">
        <v>96</v>
      </c>
      <c r="D58" s="136"/>
      <c r="E58" s="177">
        <f t="shared" si="3"/>
        <v>0</v>
      </c>
      <c r="F58" s="176"/>
      <c r="G58" s="176"/>
      <c r="H58" s="174"/>
      <c r="I58" s="175"/>
    </row>
    <row r="59" spans="1:9" ht="25.5">
      <c r="A59" s="527" t="s">
        <v>200</v>
      </c>
      <c r="B59" s="489" t="s">
        <v>187</v>
      </c>
      <c r="C59" s="328" t="s">
        <v>138</v>
      </c>
      <c r="D59" s="138"/>
      <c r="E59" s="61">
        <f t="shared" si="3"/>
        <v>2701.6400000000003</v>
      </c>
      <c r="F59" s="56">
        <f aca="true" t="shared" si="4" ref="F59:I63">F64+F69+F74</f>
        <v>810.94</v>
      </c>
      <c r="G59" s="51">
        <f t="shared" si="4"/>
        <v>929.1</v>
      </c>
      <c r="H59" s="51">
        <f t="shared" si="4"/>
        <v>961.6</v>
      </c>
      <c r="I59" s="253">
        <f t="shared" si="4"/>
        <v>0</v>
      </c>
    </row>
    <row r="60" spans="1:15" s="299" customFormat="1" ht="15" customHeight="1">
      <c r="A60" s="528"/>
      <c r="B60" s="490"/>
      <c r="C60" s="329" t="s">
        <v>97</v>
      </c>
      <c r="D60" s="172"/>
      <c r="E60" s="168">
        <f t="shared" si="3"/>
        <v>2701.6400000000003</v>
      </c>
      <c r="F60" s="169">
        <f t="shared" si="4"/>
        <v>810.94</v>
      </c>
      <c r="G60" s="169">
        <f t="shared" si="4"/>
        <v>929.1</v>
      </c>
      <c r="H60" s="170">
        <f t="shared" si="4"/>
        <v>961.6</v>
      </c>
      <c r="I60" s="171">
        <f t="shared" si="4"/>
        <v>0</v>
      </c>
      <c r="K60" s="42"/>
      <c r="L60" s="42"/>
      <c r="M60" s="42"/>
      <c r="N60" s="42"/>
      <c r="O60" s="42"/>
    </row>
    <row r="61" spans="1:15" s="299" customFormat="1" ht="15" customHeight="1">
      <c r="A61" s="528"/>
      <c r="B61" s="490"/>
      <c r="C61" s="329" t="s">
        <v>98</v>
      </c>
      <c r="D61" s="172"/>
      <c r="E61" s="168">
        <f t="shared" si="3"/>
        <v>0</v>
      </c>
      <c r="F61" s="169">
        <f t="shared" si="4"/>
        <v>0</v>
      </c>
      <c r="G61" s="169">
        <f t="shared" si="4"/>
        <v>0</v>
      </c>
      <c r="H61" s="170">
        <f t="shared" si="4"/>
        <v>0</v>
      </c>
      <c r="I61" s="171">
        <f t="shared" si="4"/>
        <v>0</v>
      </c>
      <c r="K61" s="42"/>
      <c r="L61" s="42"/>
      <c r="M61" s="42"/>
      <c r="N61" s="42"/>
      <c r="O61" s="42"/>
    </row>
    <row r="62" spans="1:15" s="299" customFormat="1" ht="15" customHeight="1">
      <c r="A62" s="528"/>
      <c r="B62" s="490"/>
      <c r="C62" s="329" t="s">
        <v>99</v>
      </c>
      <c r="D62" s="172"/>
      <c r="E62" s="168">
        <f t="shared" si="3"/>
        <v>0</v>
      </c>
      <c r="F62" s="169">
        <f t="shared" si="4"/>
        <v>0</v>
      </c>
      <c r="G62" s="169">
        <f t="shared" si="4"/>
        <v>0</v>
      </c>
      <c r="H62" s="170">
        <f t="shared" si="4"/>
        <v>0</v>
      </c>
      <c r="I62" s="171">
        <f t="shared" si="4"/>
        <v>0</v>
      </c>
      <c r="K62" s="42"/>
      <c r="L62" s="42"/>
      <c r="M62" s="42"/>
      <c r="N62" s="42"/>
      <c r="O62" s="42"/>
    </row>
    <row r="63" spans="1:15" s="299" customFormat="1" ht="15.75" customHeight="1" thickBot="1">
      <c r="A63" s="529"/>
      <c r="B63" s="491"/>
      <c r="C63" s="331" t="s">
        <v>96</v>
      </c>
      <c r="D63" s="332"/>
      <c r="E63" s="333">
        <f t="shared" si="3"/>
        <v>0</v>
      </c>
      <c r="F63" s="334">
        <f t="shared" si="4"/>
        <v>0</v>
      </c>
      <c r="G63" s="334">
        <f t="shared" si="4"/>
        <v>0</v>
      </c>
      <c r="H63" s="335">
        <f t="shared" si="4"/>
        <v>0</v>
      </c>
      <c r="I63" s="336">
        <f t="shared" si="4"/>
        <v>0</v>
      </c>
      <c r="K63" s="42"/>
      <c r="L63" s="42"/>
      <c r="M63" s="42"/>
      <c r="N63" s="42"/>
      <c r="O63" s="42"/>
    </row>
    <row r="64" spans="1:9" ht="38.25">
      <c r="A64" s="506" t="s">
        <v>12</v>
      </c>
      <c r="B64" s="480" t="s">
        <v>159</v>
      </c>
      <c r="C64" s="287" t="s">
        <v>138</v>
      </c>
      <c r="D64" s="135" t="s">
        <v>144</v>
      </c>
      <c r="E64" s="62">
        <f t="shared" si="3"/>
        <v>2671.6400000000003</v>
      </c>
      <c r="F64" s="57">
        <f>F65+F66+F67+F68</f>
        <v>800.94</v>
      </c>
      <c r="G64" s="57">
        <f>G65+G66+G67+G68</f>
        <v>919.1</v>
      </c>
      <c r="H64" s="39">
        <f>H65+H66+H67+H68</f>
        <v>951.6</v>
      </c>
      <c r="I64" s="47">
        <f>I65+I66+I67+I68</f>
        <v>0</v>
      </c>
    </row>
    <row r="65" spans="1:9" ht="12.75">
      <c r="A65" s="507"/>
      <c r="B65" s="481"/>
      <c r="C65" s="288" t="s">
        <v>97</v>
      </c>
      <c r="D65" s="136"/>
      <c r="E65" s="63">
        <f t="shared" si="3"/>
        <v>2671.6400000000003</v>
      </c>
      <c r="F65" s="139">
        <f>'План реализации'!O20</f>
        <v>800.94</v>
      </c>
      <c r="G65" s="68">
        <f>'План реализации'!T20</f>
        <v>919.1</v>
      </c>
      <c r="H65" s="33">
        <f>'План реализации'!Y20</f>
        <v>951.6</v>
      </c>
      <c r="I65" s="55">
        <f>'План реализации'!AD20</f>
        <v>0</v>
      </c>
    </row>
    <row r="66" spans="1:9" ht="12.75">
      <c r="A66" s="507"/>
      <c r="B66" s="481"/>
      <c r="C66" s="288" t="s">
        <v>98</v>
      </c>
      <c r="D66" s="136"/>
      <c r="E66" s="63">
        <f t="shared" si="3"/>
        <v>0</v>
      </c>
      <c r="F66" s="139"/>
      <c r="G66" s="58"/>
      <c r="H66" s="40"/>
      <c r="I66" s="48"/>
    </row>
    <row r="67" spans="1:9" ht="12.75">
      <c r="A67" s="507"/>
      <c r="B67" s="481"/>
      <c r="C67" s="288" t="s">
        <v>99</v>
      </c>
      <c r="D67" s="136"/>
      <c r="E67" s="63">
        <f t="shared" si="3"/>
        <v>0</v>
      </c>
      <c r="F67" s="139"/>
      <c r="G67" s="58"/>
      <c r="H67" s="40"/>
      <c r="I67" s="48"/>
    </row>
    <row r="68" spans="1:9" ht="12.75">
      <c r="A68" s="508"/>
      <c r="B68" s="482"/>
      <c r="C68" s="288" t="s">
        <v>96</v>
      </c>
      <c r="D68" s="136"/>
      <c r="E68" s="63">
        <f t="shared" si="3"/>
        <v>0</v>
      </c>
      <c r="F68" s="139">
        <f>'План реализации'!R20</f>
        <v>0</v>
      </c>
      <c r="G68" s="58">
        <f>'План реализации'!W20</f>
        <v>0</v>
      </c>
      <c r="H68" s="40">
        <f>'План реализации'!AB20</f>
        <v>0</v>
      </c>
      <c r="I68" s="48">
        <f>'План реализации'!AG20</f>
        <v>0</v>
      </c>
    </row>
    <row r="69" spans="1:9" ht="38.25">
      <c r="A69" s="506" t="s">
        <v>13</v>
      </c>
      <c r="B69" s="480" t="s">
        <v>52</v>
      </c>
      <c r="C69" s="287" t="s">
        <v>138</v>
      </c>
      <c r="D69" s="135" t="s">
        <v>144</v>
      </c>
      <c r="E69" s="62">
        <f t="shared" si="3"/>
        <v>30</v>
      </c>
      <c r="F69" s="57">
        <f>F70+F71+F72+F73</f>
        <v>10</v>
      </c>
      <c r="G69" s="57">
        <f>G70+G71+G72+G73</f>
        <v>10</v>
      </c>
      <c r="H69" s="39">
        <f>H70+H71+H72+H73</f>
        <v>10</v>
      </c>
      <c r="I69" s="47">
        <f>I70+I71+I72+I73</f>
        <v>0</v>
      </c>
    </row>
    <row r="70" spans="1:9" ht="12.75">
      <c r="A70" s="507"/>
      <c r="B70" s="481"/>
      <c r="C70" s="288" t="s">
        <v>97</v>
      </c>
      <c r="D70" s="136"/>
      <c r="E70" s="63">
        <f t="shared" si="3"/>
        <v>30</v>
      </c>
      <c r="F70" s="139">
        <f>'План реализации'!O21</f>
        <v>10</v>
      </c>
      <c r="G70" s="68">
        <f>'План реализации'!T21</f>
        <v>10</v>
      </c>
      <c r="H70" s="33">
        <f>'План реализации'!Y21</f>
        <v>10</v>
      </c>
      <c r="I70" s="55">
        <f>'План реализации'!AD21</f>
        <v>0</v>
      </c>
    </row>
    <row r="71" spans="1:9" ht="12.75">
      <c r="A71" s="507"/>
      <c r="B71" s="481"/>
      <c r="C71" s="288" t="s">
        <v>98</v>
      </c>
      <c r="D71" s="136"/>
      <c r="E71" s="63">
        <f t="shared" si="3"/>
        <v>0</v>
      </c>
      <c r="F71" s="139"/>
      <c r="G71" s="58"/>
      <c r="H71" s="40"/>
      <c r="I71" s="48"/>
    </row>
    <row r="72" spans="1:9" ht="12.75">
      <c r="A72" s="507"/>
      <c r="B72" s="481"/>
      <c r="C72" s="288" t="s">
        <v>99</v>
      </c>
      <c r="D72" s="136"/>
      <c r="E72" s="63">
        <f t="shared" si="3"/>
        <v>0</v>
      </c>
      <c r="F72" s="139"/>
      <c r="G72" s="58"/>
      <c r="H72" s="40"/>
      <c r="I72" s="48"/>
    </row>
    <row r="73" spans="1:9" ht="13.5" thickBot="1">
      <c r="A73" s="508"/>
      <c r="B73" s="481"/>
      <c r="C73" s="289" t="s">
        <v>96</v>
      </c>
      <c r="D73" s="173"/>
      <c r="E73" s="177">
        <f t="shared" si="3"/>
        <v>0</v>
      </c>
      <c r="F73" s="249">
        <f>'План реализации'!R21</f>
        <v>0</v>
      </c>
      <c r="G73" s="176"/>
      <c r="H73" s="174">
        <f>'План реализации'!AB21</f>
        <v>0</v>
      </c>
      <c r="I73" s="175">
        <f>'План реализации'!AG21</f>
        <v>0</v>
      </c>
    </row>
    <row r="74" spans="1:9" ht="38.25" hidden="1">
      <c r="A74" s="506" t="s">
        <v>201</v>
      </c>
      <c r="B74" s="479" t="s">
        <v>167</v>
      </c>
      <c r="C74" s="287" t="s">
        <v>138</v>
      </c>
      <c r="D74" s="135" t="s">
        <v>144</v>
      </c>
      <c r="E74" s="62">
        <f t="shared" si="3"/>
        <v>0</v>
      </c>
      <c r="F74" s="57">
        <f>F75+F76+F77+F78</f>
        <v>0</v>
      </c>
      <c r="G74" s="57">
        <f>G75+G76+G77+G78</f>
        <v>0</v>
      </c>
      <c r="H74" s="39">
        <f>H75+H76+H77+H78</f>
        <v>0</v>
      </c>
      <c r="I74" s="47">
        <f>I75+I76+I77+I78</f>
        <v>0</v>
      </c>
    </row>
    <row r="75" spans="1:9" ht="12.75" hidden="1">
      <c r="A75" s="507"/>
      <c r="B75" s="479"/>
      <c r="C75" s="288" t="s">
        <v>97</v>
      </c>
      <c r="D75" s="136"/>
      <c r="E75" s="63">
        <f t="shared" si="3"/>
        <v>0</v>
      </c>
      <c r="F75" s="139"/>
      <c r="G75" s="58"/>
      <c r="H75" s="40"/>
      <c r="I75" s="48"/>
    </row>
    <row r="76" spans="1:9" ht="12.75" hidden="1">
      <c r="A76" s="507"/>
      <c r="B76" s="479"/>
      <c r="C76" s="288" t="s">
        <v>98</v>
      </c>
      <c r="D76" s="136"/>
      <c r="E76" s="63">
        <f t="shared" si="3"/>
        <v>0</v>
      </c>
      <c r="F76" s="139"/>
      <c r="G76" s="58"/>
      <c r="H76" s="40"/>
      <c r="I76" s="48"/>
    </row>
    <row r="77" spans="1:9" ht="12.75" hidden="1">
      <c r="A77" s="507"/>
      <c r="B77" s="479"/>
      <c r="C77" s="288" t="s">
        <v>99</v>
      </c>
      <c r="D77" s="136"/>
      <c r="E77" s="63">
        <f t="shared" si="3"/>
        <v>0</v>
      </c>
      <c r="F77" s="139"/>
      <c r="G77" s="58"/>
      <c r="H77" s="40"/>
      <c r="I77" s="48"/>
    </row>
    <row r="78" spans="1:9" ht="12.75" hidden="1">
      <c r="A78" s="508"/>
      <c r="B78" s="479"/>
      <c r="C78" s="289" t="s">
        <v>96</v>
      </c>
      <c r="D78" s="173"/>
      <c r="E78" s="177">
        <f t="shared" si="3"/>
        <v>0</v>
      </c>
      <c r="F78" s="249"/>
      <c r="G78" s="176"/>
      <c r="H78" s="174"/>
      <c r="I78" s="175"/>
    </row>
    <row r="79" spans="1:9" s="299" customFormat="1" ht="38.25" hidden="1">
      <c r="A79" s="506" t="s">
        <v>202</v>
      </c>
      <c r="B79" s="479"/>
      <c r="C79" s="287" t="s">
        <v>138</v>
      </c>
      <c r="D79" s="135" t="s">
        <v>143</v>
      </c>
      <c r="E79" s="62">
        <f t="shared" si="3"/>
        <v>0</v>
      </c>
      <c r="F79" s="57">
        <f>F80+F81+F82+F83</f>
        <v>0</v>
      </c>
      <c r="G79" s="57">
        <f>G80+G81+G82+G83</f>
        <v>0</v>
      </c>
      <c r="H79" s="39">
        <f>H80+H81+H82+H83</f>
        <v>0</v>
      </c>
      <c r="I79" s="47">
        <f>I80+I81+I82+I83</f>
        <v>0</v>
      </c>
    </row>
    <row r="80" spans="1:9" s="299" customFormat="1" ht="12.75" hidden="1">
      <c r="A80" s="507"/>
      <c r="B80" s="479"/>
      <c r="C80" s="288" t="s">
        <v>97</v>
      </c>
      <c r="D80" s="136"/>
      <c r="E80" s="63">
        <f t="shared" si="3"/>
        <v>0</v>
      </c>
      <c r="F80" s="58"/>
      <c r="G80" s="58"/>
      <c r="H80" s="40"/>
      <c r="I80" s="48"/>
    </row>
    <row r="81" spans="1:9" s="299" customFormat="1" ht="12.75" hidden="1">
      <c r="A81" s="507"/>
      <c r="B81" s="479"/>
      <c r="C81" s="288" t="s">
        <v>98</v>
      </c>
      <c r="D81" s="136"/>
      <c r="E81" s="63">
        <f t="shared" si="3"/>
        <v>0</v>
      </c>
      <c r="F81" s="58"/>
      <c r="G81" s="58"/>
      <c r="H81" s="40"/>
      <c r="I81" s="48"/>
    </row>
    <row r="82" spans="1:9" s="299" customFormat="1" ht="12.75" hidden="1">
      <c r="A82" s="507"/>
      <c r="B82" s="479"/>
      <c r="C82" s="288" t="s">
        <v>99</v>
      </c>
      <c r="D82" s="136"/>
      <c r="E82" s="63">
        <f t="shared" si="3"/>
        <v>0</v>
      </c>
      <c r="F82" s="58"/>
      <c r="G82" s="58"/>
      <c r="H82" s="40"/>
      <c r="I82" s="48"/>
    </row>
    <row r="83" spans="1:9" s="299" customFormat="1" ht="13.5" hidden="1" thickBot="1">
      <c r="A83" s="507"/>
      <c r="B83" s="479"/>
      <c r="C83" s="288" t="s">
        <v>96</v>
      </c>
      <c r="D83" s="136"/>
      <c r="E83" s="177">
        <f t="shared" si="3"/>
        <v>0</v>
      </c>
      <c r="F83" s="176"/>
      <c r="G83" s="176"/>
      <c r="H83" s="174"/>
      <c r="I83" s="175"/>
    </row>
    <row r="84" spans="1:9" ht="25.5">
      <c r="A84" s="527" t="s">
        <v>203</v>
      </c>
      <c r="B84" s="489" t="s">
        <v>221</v>
      </c>
      <c r="C84" s="328" t="s">
        <v>138</v>
      </c>
      <c r="D84" s="138"/>
      <c r="E84" s="61">
        <f aca="true" t="shared" si="5" ref="E84:I88">E89+E94+E99+E104+E109</f>
        <v>26398.48</v>
      </c>
      <c r="F84" s="56">
        <f t="shared" si="5"/>
        <v>8243.3</v>
      </c>
      <c r="G84" s="56">
        <f t="shared" si="5"/>
        <v>8899.09</v>
      </c>
      <c r="H84" s="51">
        <f t="shared" si="5"/>
        <v>9256.09</v>
      </c>
      <c r="I84" s="52">
        <f t="shared" si="5"/>
        <v>0</v>
      </c>
    </row>
    <row r="85" spans="1:15" s="299" customFormat="1" ht="15" customHeight="1">
      <c r="A85" s="528"/>
      <c r="B85" s="490"/>
      <c r="C85" s="329" t="s">
        <v>97</v>
      </c>
      <c r="D85" s="172"/>
      <c r="E85" s="168">
        <f t="shared" si="5"/>
        <v>26398.48</v>
      </c>
      <c r="F85" s="169">
        <f t="shared" si="5"/>
        <v>8243.3</v>
      </c>
      <c r="G85" s="169">
        <f t="shared" si="5"/>
        <v>8899.09</v>
      </c>
      <c r="H85" s="170">
        <f t="shared" si="5"/>
        <v>9256.09</v>
      </c>
      <c r="I85" s="171">
        <f t="shared" si="5"/>
        <v>0</v>
      </c>
      <c r="K85" s="42"/>
      <c r="L85" s="42"/>
      <c r="M85" s="42"/>
      <c r="N85" s="42"/>
      <c r="O85" s="42"/>
    </row>
    <row r="86" spans="1:15" s="299" customFormat="1" ht="15" customHeight="1">
      <c r="A86" s="528"/>
      <c r="B86" s="490"/>
      <c r="C86" s="329" t="s">
        <v>98</v>
      </c>
      <c r="D86" s="172"/>
      <c r="E86" s="168">
        <f t="shared" si="5"/>
        <v>0</v>
      </c>
      <c r="F86" s="169">
        <f t="shared" si="5"/>
        <v>0</v>
      </c>
      <c r="G86" s="169">
        <f t="shared" si="5"/>
        <v>0</v>
      </c>
      <c r="H86" s="170">
        <f t="shared" si="5"/>
        <v>0</v>
      </c>
      <c r="I86" s="171">
        <f t="shared" si="5"/>
        <v>0</v>
      </c>
      <c r="K86" s="42"/>
      <c r="L86" s="42"/>
      <c r="M86" s="42"/>
      <c r="N86" s="42"/>
      <c r="O86" s="42"/>
    </row>
    <row r="87" spans="1:15" s="299" customFormat="1" ht="15" customHeight="1">
      <c r="A87" s="528"/>
      <c r="B87" s="490"/>
      <c r="C87" s="329" t="s">
        <v>99</v>
      </c>
      <c r="D87" s="172"/>
      <c r="E87" s="168">
        <f t="shared" si="5"/>
        <v>0</v>
      </c>
      <c r="F87" s="169">
        <f t="shared" si="5"/>
        <v>0</v>
      </c>
      <c r="G87" s="169">
        <f t="shared" si="5"/>
        <v>0</v>
      </c>
      <c r="H87" s="170">
        <f t="shared" si="5"/>
        <v>0</v>
      </c>
      <c r="I87" s="171">
        <f t="shared" si="5"/>
        <v>0</v>
      </c>
      <c r="K87" s="42"/>
      <c r="L87" s="42"/>
      <c r="M87" s="42"/>
      <c r="N87" s="42"/>
      <c r="O87" s="42"/>
    </row>
    <row r="88" spans="1:15" s="299" customFormat="1" ht="15.75" customHeight="1" thickBot="1">
      <c r="A88" s="529"/>
      <c r="B88" s="491"/>
      <c r="C88" s="331" t="s">
        <v>96</v>
      </c>
      <c r="D88" s="332"/>
      <c r="E88" s="333">
        <f t="shared" si="5"/>
        <v>0</v>
      </c>
      <c r="F88" s="334">
        <f t="shared" si="5"/>
        <v>0</v>
      </c>
      <c r="G88" s="334">
        <f t="shared" si="5"/>
        <v>0</v>
      </c>
      <c r="H88" s="335">
        <f t="shared" si="5"/>
        <v>0</v>
      </c>
      <c r="I88" s="336">
        <f t="shared" si="5"/>
        <v>0</v>
      </c>
      <c r="K88" s="42"/>
      <c r="L88" s="42"/>
      <c r="M88" s="42"/>
      <c r="N88" s="42"/>
      <c r="O88" s="42"/>
    </row>
    <row r="89" spans="1:9" ht="75" customHeight="1">
      <c r="A89" s="506" t="s">
        <v>204</v>
      </c>
      <c r="B89" s="479" t="s">
        <v>160</v>
      </c>
      <c r="C89" s="287" t="s">
        <v>138</v>
      </c>
      <c r="D89" s="135" t="s">
        <v>145</v>
      </c>
      <c r="E89" s="62">
        <f aca="true" t="shared" si="6" ref="E89:E120">G89+H89+I89+F89</f>
        <v>26008.48</v>
      </c>
      <c r="F89" s="57">
        <f>F90+F91+F92+F93</f>
        <v>8113.3</v>
      </c>
      <c r="G89" s="57">
        <f>G90+G91+G92+G93</f>
        <v>8769.09</v>
      </c>
      <c r="H89" s="39">
        <f>H90+H91+H92+H93</f>
        <v>9126.09</v>
      </c>
      <c r="I89" s="47">
        <f>I90+I91+I92+I93</f>
        <v>0</v>
      </c>
    </row>
    <row r="90" spans="1:9" ht="12.75">
      <c r="A90" s="507"/>
      <c r="B90" s="479"/>
      <c r="C90" s="288" t="s">
        <v>97</v>
      </c>
      <c r="D90" s="136"/>
      <c r="E90" s="63">
        <f t="shared" si="6"/>
        <v>26008.48</v>
      </c>
      <c r="F90" s="139">
        <f>'План реализации'!O23</f>
        <v>8113.3</v>
      </c>
      <c r="G90" s="68">
        <f>'План реализации'!T23</f>
        <v>8769.09</v>
      </c>
      <c r="H90" s="33">
        <f>'План реализации'!Y23</f>
        <v>9126.09</v>
      </c>
      <c r="I90" s="55">
        <f>'План реализации'!AD23</f>
        <v>0</v>
      </c>
    </row>
    <row r="91" spans="1:9" ht="12.75">
      <c r="A91" s="507"/>
      <c r="B91" s="479"/>
      <c r="C91" s="288" t="s">
        <v>98</v>
      </c>
      <c r="D91" s="136"/>
      <c r="E91" s="63">
        <f t="shared" si="6"/>
        <v>0</v>
      </c>
      <c r="F91" s="139"/>
      <c r="G91" s="58"/>
      <c r="H91" s="40"/>
      <c r="I91" s="48"/>
    </row>
    <row r="92" spans="1:9" ht="12.75">
      <c r="A92" s="507"/>
      <c r="B92" s="479"/>
      <c r="C92" s="288" t="s">
        <v>99</v>
      </c>
      <c r="D92" s="136"/>
      <c r="E92" s="63">
        <f t="shared" si="6"/>
        <v>0</v>
      </c>
      <c r="F92" s="139"/>
      <c r="G92" s="58"/>
      <c r="H92" s="40"/>
      <c r="I92" s="48"/>
    </row>
    <row r="93" spans="1:9" ht="12.75">
      <c r="A93" s="508"/>
      <c r="B93" s="479"/>
      <c r="C93" s="288" t="s">
        <v>96</v>
      </c>
      <c r="D93" s="136"/>
      <c r="E93" s="63">
        <f t="shared" si="6"/>
        <v>0</v>
      </c>
      <c r="F93" s="139">
        <f>'План реализации'!R23</f>
        <v>0</v>
      </c>
      <c r="G93" s="58">
        <f>'План реализации'!W23</f>
        <v>0</v>
      </c>
      <c r="H93" s="40">
        <f>'План реализации'!AB23</f>
        <v>0</v>
      </c>
      <c r="I93" s="48">
        <f>'План реализации'!AG23</f>
        <v>0</v>
      </c>
    </row>
    <row r="94" spans="1:9" ht="38.25">
      <c r="A94" s="506" t="s">
        <v>15</v>
      </c>
      <c r="B94" s="479" t="s">
        <v>52</v>
      </c>
      <c r="C94" s="287" t="s">
        <v>138</v>
      </c>
      <c r="D94" s="135" t="s">
        <v>145</v>
      </c>
      <c r="E94" s="62">
        <f t="shared" si="6"/>
        <v>390</v>
      </c>
      <c r="F94" s="57">
        <f>F95+F96+F97+F98</f>
        <v>130</v>
      </c>
      <c r="G94" s="57">
        <f>G95+G96+G97+G98</f>
        <v>130</v>
      </c>
      <c r="H94" s="39">
        <f>H95+H96+H97+H98</f>
        <v>130</v>
      </c>
      <c r="I94" s="47">
        <f>I95+I96+I97+I98</f>
        <v>0</v>
      </c>
    </row>
    <row r="95" spans="1:9" ht="12.75">
      <c r="A95" s="507"/>
      <c r="B95" s="479"/>
      <c r="C95" s="288" t="s">
        <v>97</v>
      </c>
      <c r="D95" s="136"/>
      <c r="E95" s="63">
        <f t="shared" si="6"/>
        <v>390</v>
      </c>
      <c r="F95" s="139">
        <f>'План реализации'!O24</f>
        <v>130</v>
      </c>
      <c r="G95" s="69">
        <f>'План реализации'!T24</f>
        <v>130</v>
      </c>
      <c r="H95" s="34">
        <f>'План реализации'!Y24</f>
        <v>130</v>
      </c>
      <c r="I95" s="54">
        <f>'План реализации'!AD24</f>
        <v>0</v>
      </c>
    </row>
    <row r="96" spans="1:9" ht="12.75">
      <c r="A96" s="507"/>
      <c r="B96" s="479"/>
      <c r="C96" s="288" t="s">
        <v>98</v>
      </c>
      <c r="D96" s="136"/>
      <c r="E96" s="63">
        <f t="shared" si="6"/>
        <v>0</v>
      </c>
      <c r="F96" s="139"/>
      <c r="G96" s="58"/>
      <c r="H96" s="40"/>
      <c r="I96" s="48"/>
    </row>
    <row r="97" spans="1:9" ht="12.75">
      <c r="A97" s="507"/>
      <c r="B97" s="479"/>
      <c r="C97" s="288" t="s">
        <v>99</v>
      </c>
      <c r="D97" s="136"/>
      <c r="E97" s="63">
        <f t="shared" si="6"/>
        <v>0</v>
      </c>
      <c r="F97" s="139"/>
      <c r="G97" s="58"/>
      <c r="H97" s="40"/>
      <c r="I97" s="48"/>
    </row>
    <row r="98" spans="1:9" ht="13.5" thickBot="1">
      <c r="A98" s="508"/>
      <c r="B98" s="479"/>
      <c r="C98" s="288" t="s">
        <v>96</v>
      </c>
      <c r="D98" s="136"/>
      <c r="E98" s="63">
        <f t="shared" si="6"/>
        <v>0</v>
      </c>
      <c r="F98" s="139">
        <f>'План реализации'!R24</f>
        <v>0</v>
      </c>
      <c r="G98" s="58"/>
      <c r="H98" s="40">
        <f>'План реализации'!AB24</f>
        <v>0</v>
      </c>
      <c r="I98" s="48">
        <f>'План реализации'!AG24</f>
        <v>0</v>
      </c>
    </row>
    <row r="99" spans="1:9" ht="38.25" hidden="1">
      <c r="A99" s="506" t="s">
        <v>154</v>
      </c>
      <c r="B99" s="479" t="s">
        <v>153</v>
      </c>
      <c r="C99" s="287" t="s">
        <v>138</v>
      </c>
      <c r="D99" s="135" t="s">
        <v>145</v>
      </c>
      <c r="E99" s="62">
        <f t="shared" si="6"/>
        <v>0</v>
      </c>
      <c r="F99" s="57">
        <f>F100+F101+F102+F103</f>
        <v>0</v>
      </c>
      <c r="G99" s="57">
        <f>G100+G101+G102+G103</f>
        <v>0</v>
      </c>
      <c r="H99" s="39">
        <f>H100+H101+H102+H103</f>
        <v>0</v>
      </c>
      <c r="I99" s="47">
        <f>I100+I101+I102+I103</f>
        <v>0</v>
      </c>
    </row>
    <row r="100" spans="1:9" ht="12.75" hidden="1">
      <c r="A100" s="507"/>
      <c r="B100" s="479"/>
      <c r="C100" s="288" t="s">
        <v>97</v>
      </c>
      <c r="D100" s="136"/>
      <c r="E100" s="63">
        <f t="shared" si="6"/>
        <v>0</v>
      </c>
      <c r="F100" s="139">
        <f>'План реализации'!P25</f>
        <v>0</v>
      </c>
      <c r="G100" s="69">
        <f>'План реализации'!T25</f>
        <v>0</v>
      </c>
      <c r="H100" s="34">
        <f>'План реализации'!Y25</f>
        <v>0</v>
      </c>
      <c r="I100" s="54">
        <f>'План реализации'!AD25</f>
        <v>0</v>
      </c>
    </row>
    <row r="101" spans="1:9" ht="12.75" hidden="1">
      <c r="A101" s="507"/>
      <c r="B101" s="479"/>
      <c r="C101" s="288" t="s">
        <v>98</v>
      </c>
      <c r="D101" s="136"/>
      <c r="E101" s="63">
        <f t="shared" si="6"/>
        <v>0</v>
      </c>
      <c r="F101" s="139"/>
      <c r="G101" s="58"/>
      <c r="H101" s="40"/>
      <c r="I101" s="48"/>
    </row>
    <row r="102" spans="1:9" ht="12.75" hidden="1">
      <c r="A102" s="507"/>
      <c r="B102" s="479"/>
      <c r="C102" s="288" t="s">
        <v>99</v>
      </c>
      <c r="D102" s="136"/>
      <c r="E102" s="63">
        <f t="shared" si="6"/>
        <v>0</v>
      </c>
      <c r="F102" s="139"/>
      <c r="G102" s="58"/>
      <c r="H102" s="40"/>
      <c r="I102" s="48"/>
    </row>
    <row r="103" spans="1:9" ht="12.75" hidden="1">
      <c r="A103" s="508"/>
      <c r="B103" s="479"/>
      <c r="C103" s="288" t="s">
        <v>96</v>
      </c>
      <c r="D103" s="136"/>
      <c r="E103" s="63">
        <f t="shared" si="6"/>
        <v>0</v>
      </c>
      <c r="F103" s="139"/>
      <c r="G103" s="58"/>
      <c r="H103" s="40"/>
      <c r="I103" s="48"/>
    </row>
    <row r="104" spans="1:9" ht="38.25" hidden="1">
      <c r="A104" s="506" t="s">
        <v>205</v>
      </c>
      <c r="B104" s="479"/>
      <c r="C104" s="287" t="s">
        <v>138</v>
      </c>
      <c r="D104" s="281" t="s">
        <v>145</v>
      </c>
      <c r="E104" s="108">
        <f t="shared" si="6"/>
        <v>0</v>
      </c>
      <c r="F104" s="109">
        <f>F105+F106+F107+F108</f>
        <v>0</v>
      </c>
      <c r="G104" s="109">
        <f>G105+G106+G107+G108</f>
        <v>0</v>
      </c>
      <c r="H104" s="53">
        <f>H105+H106+H107+H108</f>
        <v>0</v>
      </c>
      <c r="I104" s="110">
        <f>I105+I106+I107+I108</f>
        <v>0</v>
      </c>
    </row>
    <row r="105" spans="1:9" ht="12.75" hidden="1">
      <c r="A105" s="507"/>
      <c r="B105" s="479"/>
      <c r="C105" s="288" t="s">
        <v>97</v>
      </c>
      <c r="D105" s="282"/>
      <c r="E105" s="63">
        <f t="shared" si="6"/>
        <v>0</v>
      </c>
      <c r="F105" s="139"/>
      <c r="G105" s="69"/>
      <c r="H105" s="34"/>
      <c r="I105" s="54"/>
    </row>
    <row r="106" spans="1:9" ht="12.75" hidden="1">
      <c r="A106" s="507"/>
      <c r="B106" s="479"/>
      <c r="C106" s="288" t="s">
        <v>98</v>
      </c>
      <c r="D106" s="282"/>
      <c r="E106" s="63">
        <f t="shared" si="6"/>
        <v>0</v>
      </c>
      <c r="F106" s="139"/>
      <c r="G106" s="58"/>
      <c r="H106" s="40"/>
      <c r="I106" s="48"/>
    </row>
    <row r="107" spans="1:9" ht="12.75" hidden="1">
      <c r="A107" s="507"/>
      <c r="B107" s="479"/>
      <c r="C107" s="288" t="s">
        <v>99</v>
      </c>
      <c r="D107" s="282"/>
      <c r="E107" s="63">
        <f t="shared" si="6"/>
        <v>0</v>
      </c>
      <c r="F107" s="139"/>
      <c r="G107" s="58"/>
      <c r="H107" s="40"/>
      <c r="I107" s="48"/>
    </row>
    <row r="108" spans="1:9" ht="12.75" hidden="1">
      <c r="A108" s="508"/>
      <c r="B108" s="479"/>
      <c r="C108" s="288" t="s">
        <v>96</v>
      </c>
      <c r="D108" s="282"/>
      <c r="E108" s="63">
        <f t="shared" si="6"/>
        <v>0</v>
      </c>
      <c r="F108" s="139"/>
      <c r="G108" s="58"/>
      <c r="H108" s="40"/>
      <c r="I108" s="48"/>
    </row>
    <row r="109" spans="1:9" ht="38.25" hidden="1">
      <c r="A109" s="506" t="s">
        <v>206</v>
      </c>
      <c r="B109" s="482"/>
      <c r="C109" s="290" t="s">
        <v>138</v>
      </c>
      <c r="D109" s="283" t="s">
        <v>145</v>
      </c>
      <c r="E109" s="108">
        <f t="shared" si="6"/>
        <v>0</v>
      </c>
      <c r="F109" s="109">
        <f>F110+F111+F112+F113</f>
        <v>0</v>
      </c>
      <c r="G109" s="109">
        <f>G110+G111+G112+G113</f>
        <v>0</v>
      </c>
      <c r="H109" s="53">
        <f>H110+H111+H112+H113</f>
        <v>0</v>
      </c>
      <c r="I109" s="110">
        <f>I110+I111+I112+I113</f>
        <v>0</v>
      </c>
    </row>
    <row r="110" spans="1:9" ht="12.75" hidden="1">
      <c r="A110" s="507"/>
      <c r="B110" s="479"/>
      <c r="C110" s="288" t="s">
        <v>97</v>
      </c>
      <c r="D110" s="282"/>
      <c r="E110" s="63">
        <f t="shared" si="6"/>
        <v>0</v>
      </c>
      <c r="F110" s="139"/>
      <c r="G110" s="69"/>
      <c r="H110" s="34"/>
      <c r="I110" s="54"/>
    </row>
    <row r="111" spans="1:9" ht="12.75" hidden="1">
      <c r="A111" s="507"/>
      <c r="B111" s="479"/>
      <c r="C111" s="288" t="s">
        <v>98</v>
      </c>
      <c r="D111" s="282"/>
      <c r="E111" s="63">
        <f t="shared" si="6"/>
        <v>0</v>
      </c>
      <c r="F111" s="139"/>
      <c r="G111" s="58"/>
      <c r="H111" s="40"/>
      <c r="I111" s="48"/>
    </row>
    <row r="112" spans="1:9" ht="12.75" hidden="1">
      <c r="A112" s="507"/>
      <c r="B112" s="479"/>
      <c r="C112" s="288" t="s">
        <v>99</v>
      </c>
      <c r="D112" s="282"/>
      <c r="E112" s="63">
        <f t="shared" si="6"/>
        <v>0</v>
      </c>
      <c r="F112" s="139"/>
      <c r="G112" s="58"/>
      <c r="H112" s="40"/>
      <c r="I112" s="48"/>
    </row>
    <row r="113" spans="1:9" ht="13.5" hidden="1" thickBot="1">
      <c r="A113" s="507"/>
      <c r="B113" s="492"/>
      <c r="C113" s="291" t="s">
        <v>96</v>
      </c>
      <c r="D113" s="284"/>
      <c r="E113" s="64">
        <f t="shared" si="6"/>
        <v>0</v>
      </c>
      <c r="F113" s="250"/>
      <c r="G113" s="59"/>
      <c r="H113" s="49"/>
      <c r="I113" s="50"/>
    </row>
    <row r="114" spans="1:9" ht="25.5">
      <c r="A114" s="527" t="s">
        <v>222</v>
      </c>
      <c r="B114" s="489" t="s">
        <v>220</v>
      </c>
      <c r="C114" s="328" t="s">
        <v>138</v>
      </c>
      <c r="D114" s="138"/>
      <c r="E114" s="61">
        <f t="shared" si="6"/>
        <v>40983.3</v>
      </c>
      <c r="F114" s="56">
        <f aca="true" t="shared" si="7" ref="F114:I118">F119+F134+F149+F164+F179</f>
        <v>12742.53</v>
      </c>
      <c r="G114" s="56">
        <f t="shared" si="7"/>
        <v>13855.29</v>
      </c>
      <c r="H114" s="51">
        <f t="shared" si="7"/>
        <v>14385.48</v>
      </c>
      <c r="I114" s="52">
        <f t="shared" si="7"/>
        <v>0</v>
      </c>
    </row>
    <row r="115" spans="1:15" s="299" customFormat="1" ht="15" customHeight="1">
      <c r="A115" s="528"/>
      <c r="B115" s="490"/>
      <c r="C115" s="329" t="s">
        <v>97</v>
      </c>
      <c r="D115" s="172"/>
      <c r="E115" s="168">
        <f t="shared" si="6"/>
        <v>40983.3</v>
      </c>
      <c r="F115" s="169">
        <f t="shared" si="7"/>
        <v>12742.53</v>
      </c>
      <c r="G115" s="169">
        <f t="shared" si="7"/>
        <v>13855.29</v>
      </c>
      <c r="H115" s="170">
        <f t="shared" si="7"/>
        <v>14385.48</v>
      </c>
      <c r="I115" s="171">
        <f t="shared" si="7"/>
        <v>0</v>
      </c>
      <c r="K115" s="42"/>
      <c r="L115" s="42"/>
      <c r="M115" s="42"/>
      <c r="N115" s="42"/>
      <c r="O115" s="42"/>
    </row>
    <row r="116" spans="1:15" s="299" customFormat="1" ht="15" customHeight="1">
      <c r="A116" s="528"/>
      <c r="B116" s="490"/>
      <c r="C116" s="329" t="s">
        <v>98</v>
      </c>
      <c r="D116" s="172"/>
      <c r="E116" s="168">
        <f t="shared" si="6"/>
        <v>0</v>
      </c>
      <c r="F116" s="169">
        <f t="shared" si="7"/>
        <v>0</v>
      </c>
      <c r="G116" s="169">
        <f t="shared" si="7"/>
        <v>0</v>
      </c>
      <c r="H116" s="170">
        <f t="shared" si="7"/>
        <v>0</v>
      </c>
      <c r="I116" s="171">
        <f t="shared" si="7"/>
        <v>0</v>
      </c>
      <c r="K116" s="42"/>
      <c r="L116" s="42"/>
      <c r="M116" s="42"/>
      <c r="N116" s="42"/>
      <c r="O116" s="42"/>
    </row>
    <row r="117" spans="1:15" s="299" customFormat="1" ht="15" customHeight="1">
      <c r="A117" s="528"/>
      <c r="B117" s="490"/>
      <c r="C117" s="329" t="s">
        <v>99</v>
      </c>
      <c r="D117" s="172"/>
      <c r="E117" s="168">
        <f t="shared" si="6"/>
        <v>0</v>
      </c>
      <c r="F117" s="169">
        <f t="shared" si="7"/>
        <v>0</v>
      </c>
      <c r="G117" s="169">
        <f t="shared" si="7"/>
        <v>0</v>
      </c>
      <c r="H117" s="170">
        <f t="shared" si="7"/>
        <v>0</v>
      </c>
      <c r="I117" s="171">
        <f t="shared" si="7"/>
        <v>0</v>
      </c>
      <c r="K117" s="42"/>
      <c r="L117" s="42"/>
      <c r="M117" s="42"/>
      <c r="N117" s="42"/>
      <c r="O117" s="42"/>
    </row>
    <row r="118" spans="1:15" s="299" customFormat="1" ht="15.75" customHeight="1" thickBot="1">
      <c r="A118" s="529"/>
      <c r="B118" s="491"/>
      <c r="C118" s="331" t="s">
        <v>96</v>
      </c>
      <c r="D118" s="332"/>
      <c r="E118" s="333">
        <f t="shared" si="6"/>
        <v>0</v>
      </c>
      <c r="F118" s="334">
        <f t="shared" si="7"/>
        <v>0</v>
      </c>
      <c r="G118" s="334">
        <f t="shared" si="7"/>
        <v>0</v>
      </c>
      <c r="H118" s="335">
        <f t="shared" si="7"/>
        <v>0</v>
      </c>
      <c r="I118" s="336">
        <f t="shared" si="7"/>
        <v>0</v>
      </c>
      <c r="K118" s="42"/>
      <c r="L118" s="42"/>
      <c r="M118" s="42"/>
      <c r="N118" s="42"/>
      <c r="O118" s="42"/>
    </row>
    <row r="119" spans="1:9" ht="51">
      <c r="A119" s="506" t="s">
        <v>208</v>
      </c>
      <c r="B119" s="479" t="s">
        <v>161</v>
      </c>
      <c r="C119" s="287" t="s">
        <v>138</v>
      </c>
      <c r="D119" s="135" t="s">
        <v>146</v>
      </c>
      <c r="E119" s="62">
        <f t="shared" si="6"/>
        <v>40675.6</v>
      </c>
      <c r="F119" s="57">
        <f>F120+F121+F122+F123</f>
        <v>12617.83</v>
      </c>
      <c r="G119" s="57">
        <f>G120+G121+G122+G123</f>
        <v>13763.79</v>
      </c>
      <c r="H119" s="39">
        <f>H120+H121+H122+H123</f>
        <v>14293.98</v>
      </c>
      <c r="I119" s="47">
        <f>I120+I121+I122+I123</f>
        <v>0</v>
      </c>
    </row>
    <row r="120" spans="1:9" ht="12.75">
      <c r="A120" s="507"/>
      <c r="B120" s="479"/>
      <c r="C120" s="288" t="s">
        <v>97</v>
      </c>
      <c r="D120" s="136"/>
      <c r="E120" s="63">
        <f t="shared" si="6"/>
        <v>40675.6</v>
      </c>
      <c r="F120" s="58">
        <f>'План реализации'!O28</f>
        <v>12617.83</v>
      </c>
      <c r="G120" s="69">
        <f>'План реализации'!T28</f>
        <v>13763.79</v>
      </c>
      <c r="H120" s="34">
        <f>'План реализации'!Y28</f>
        <v>14293.98</v>
      </c>
      <c r="I120" s="54"/>
    </row>
    <row r="121" spans="1:9" ht="12.75">
      <c r="A121" s="507"/>
      <c r="B121" s="479"/>
      <c r="C121" s="288" t="s">
        <v>98</v>
      </c>
      <c r="D121" s="136"/>
      <c r="E121" s="63">
        <f aca="true" t="shared" si="8" ref="E121:E152">G121+H121+I121+F121</f>
        <v>0</v>
      </c>
      <c r="F121" s="58"/>
      <c r="G121" s="58"/>
      <c r="H121" s="40"/>
      <c r="I121" s="48"/>
    </row>
    <row r="122" spans="1:9" ht="12.75">
      <c r="A122" s="507"/>
      <c r="B122" s="479"/>
      <c r="C122" s="288" t="s">
        <v>99</v>
      </c>
      <c r="D122" s="136"/>
      <c r="E122" s="63">
        <f t="shared" si="8"/>
        <v>0</v>
      </c>
      <c r="F122" s="58"/>
      <c r="G122" s="58"/>
      <c r="H122" s="40"/>
      <c r="I122" s="48"/>
    </row>
    <row r="123" spans="1:9" ht="12.75">
      <c r="A123" s="508"/>
      <c r="B123" s="479"/>
      <c r="C123" s="288" t="s">
        <v>96</v>
      </c>
      <c r="D123" s="173"/>
      <c r="E123" s="177">
        <f t="shared" si="8"/>
        <v>0</v>
      </c>
      <c r="F123" s="176"/>
      <c r="G123" s="176"/>
      <c r="H123" s="174"/>
      <c r="I123" s="175"/>
    </row>
    <row r="124" spans="1:9" ht="25.5">
      <c r="A124" s="506"/>
      <c r="B124" s="480" t="s">
        <v>207</v>
      </c>
      <c r="C124" s="287" t="s">
        <v>138</v>
      </c>
      <c r="D124" s="318" t="s">
        <v>115</v>
      </c>
      <c r="E124" s="62">
        <f t="shared" si="8"/>
        <v>25838.3</v>
      </c>
      <c r="F124" s="57">
        <f>F125+F126+F127+F128</f>
        <v>7859.93</v>
      </c>
      <c r="G124" s="39">
        <f>G125+G126+G127+G128</f>
        <v>8817.49</v>
      </c>
      <c r="H124" s="39">
        <f>H125+H126+H127+H128</f>
        <v>9160.88</v>
      </c>
      <c r="I124" s="47">
        <f>I125+I126+I127+I128</f>
        <v>0</v>
      </c>
    </row>
    <row r="125" spans="1:9" ht="12.75">
      <c r="A125" s="507"/>
      <c r="B125" s="481"/>
      <c r="C125" s="288" t="s">
        <v>97</v>
      </c>
      <c r="D125" s="297"/>
      <c r="E125" s="63">
        <f t="shared" si="8"/>
        <v>25838.3</v>
      </c>
      <c r="F125" s="58">
        <f>'План реализации'!O29</f>
        <v>7859.93</v>
      </c>
      <c r="G125" s="34">
        <f>'План реализации'!T29</f>
        <v>8817.49</v>
      </c>
      <c r="H125" s="34">
        <f>'План реализации'!Y29</f>
        <v>9160.88</v>
      </c>
      <c r="I125" s="54"/>
    </row>
    <row r="126" spans="1:9" s="299" customFormat="1" ht="12.75">
      <c r="A126" s="507"/>
      <c r="B126" s="481"/>
      <c r="C126" s="288" t="s">
        <v>98</v>
      </c>
      <c r="D126" s="297"/>
      <c r="E126" s="63">
        <f t="shared" si="8"/>
        <v>0</v>
      </c>
      <c r="F126" s="58"/>
      <c r="G126" s="40"/>
      <c r="H126" s="40"/>
      <c r="I126" s="48"/>
    </row>
    <row r="127" spans="1:9" ht="12.75">
      <c r="A127" s="507"/>
      <c r="B127" s="481"/>
      <c r="C127" s="288" t="s">
        <v>99</v>
      </c>
      <c r="D127" s="297"/>
      <c r="E127" s="63">
        <f t="shared" si="8"/>
        <v>0</v>
      </c>
      <c r="F127" s="58"/>
      <c r="G127" s="40"/>
      <c r="H127" s="40"/>
      <c r="I127" s="48"/>
    </row>
    <row r="128" spans="1:9" ht="12.75">
      <c r="A128" s="508"/>
      <c r="B128" s="482"/>
      <c r="C128" s="288" t="s">
        <v>96</v>
      </c>
      <c r="D128" s="297"/>
      <c r="E128" s="63">
        <f t="shared" si="8"/>
        <v>0</v>
      </c>
      <c r="F128" s="58"/>
      <c r="G128" s="40"/>
      <c r="H128" s="40"/>
      <c r="I128" s="48"/>
    </row>
    <row r="129" spans="1:9" ht="25.5">
      <c r="A129" s="506"/>
      <c r="B129" s="480" t="s">
        <v>207</v>
      </c>
      <c r="C129" s="287" t="s">
        <v>93</v>
      </c>
      <c r="D129" s="318" t="s">
        <v>116</v>
      </c>
      <c r="E129" s="62">
        <f t="shared" si="8"/>
        <v>14837.300000000001</v>
      </c>
      <c r="F129" s="57">
        <f>F130+F131+F132+F133</f>
        <v>4757.9</v>
      </c>
      <c r="G129" s="39">
        <f>G130+G131+G132+G133</f>
        <v>4946.3</v>
      </c>
      <c r="H129" s="39">
        <f>H130+H131+H132+H133</f>
        <v>5133.1</v>
      </c>
      <c r="I129" s="47">
        <f>I130+I131+I132+I133</f>
        <v>0</v>
      </c>
    </row>
    <row r="130" spans="1:9" ht="12.75">
      <c r="A130" s="507"/>
      <c r="B130" s="481"/>
      <c r="C130" s="288" t="s">
        <v>97</v>
      </c>
      <c r="D130" s="297"/>
      <c r="E130" s="63">
        <f t="shared" si="8"/>
        <v>14837.300000000001</v>
      </c>
      <c r="F130" s="58">
        <f>'План реализации'!O30</f>
        <v>4757.9</v>
      </c>
      <c r="G130" s="34">
        <f>'План реализации'!T30</f>
        <v>4946.3</v>
      </c>
      <c r="H130" s="34">
        <f>'План реализации'!Y30</f>
        <v>5133.1</v>
      </c>
      <c r="I130" s="54"/>
    </row>
    <row r="131" spans="1:9" ht="12.75">
      <c r="A131" s="507"/>
      <c r="B131" s="481"/>
      <c r="C131" s="288" t="s">
        <v>98</v>
      </c>
      <c r="D131" s="297"/>
      <c r="E131" s="63">
        <f t="shared" si="8"/>
        <v>0</v>
      </c>
      <c r="F131" s="58"/>
      <c r="G131" s="40"/>
      <c r="H131" s="40"/>
      <c r="I131" s="48"/>
    </row>
    <row r="132" spans="1:9" ht="12.75">
      <c r="A132" s="507"/>
      <c r="B132" s="481"/>
      <c r="C132" s="288" t="s">
        <v>99</v>
      </c>
      <c r="D132" s="297"/>
      <c r="E132" s="63">
        <f t="shared" si="8"/>
        <v>0</v>
      </c>
      <c r="F132" s="58"/>
      <c r="G132" s="40"/>
      <c r="H132" s="40"/>
      <c r="I132" s="48"/>
    </row>
    <row r="133" spans="1:9" ht="12.75">
      <c r="A133" s="508"/>
      <c r="B133" s="482"/>
      <c r="C133" s="288" t="s">
        <v>96</v>
      </c>
      <c r="D133" s="297"/>
      <c r="E133" s="63">
        <f t="shared" si="8"/>
        <v>0</v>
      </c>
      <c r="F133" s="58"/>
      <c r="G133" s="40"/>
      <c r="H133" s="40"/>
      <c r="I133" s="48"/>
    </row>
    <row r="134" spans="1:9" ht="51">
      <c r="A134" s="506" t="s">
        <v>210</v>
      </c>
      <c r="B134" s="479" t="s">
        <v>52</v>
      </c>
      <c r="C134" s="287" t="s">
        <v>138</v>
      </c>
      <c r="D134" s="318" t="s">
        <v>146</v>
      </c>
      <c r="E134" s="62">
        <f t="shared" si="8"/>
        <v>33.2</v>
      </c>
      <c r="F134" s="57">
        <f>F135+F136+F137+F138</f>
        <v>33.2</v>
      </c>
      <c r="G134" s="39">
        <f>G135+G136+G137+G138</f>
        <v>0</v>
      </c>
      <c r="H134" s="39">
        <f>H135+H136+H137+H138</f>
        <v>0</v>
      </c>
      <c r="I134" s="47">
        <f>I135+I136+I137+I138</f>
        <v>0</v>
      </c>
    </row>
    <row r="135" spans="1:9" ht="12.75">
      <c r="A135" s="507"/>
      <c r="B135" s="479"/>
      <c r="C135" s="288" t="s">
        <v>97</v>
      </c>
      <c r="D135" s="297"/>
      <c r="E135" s="63">
        <f t="shared" si="8"/>
        <v>33.2</v>
      </c>
      <c r="F135" s="58">
        <f>'План реализации'!O31</f>
        <v>33.2</v>
      </c>
      <c r="G135" s="34">
        <f>'План реализации'!T31</f>
        <v>0</v>
      </c>
      <c r="H135" s="34">
        <f>'План реализации'!Y31</f>
        <v>0</v>
      </c>
      <c r="I135" s="54"/>
    </row>
    <row r="136" spans="1:9" ht="12.75">
      <c r="A136" s="507"/>
      <c r="B136" s="479"/>
      <c r="C136" s="288" t="s">
        <v>98</v>
      </c>
      <c r="D136" s="297"/>
      <c r="E136" s="63">
        <f t="shared" si="8"/>
        <v>0</v>
      </c>
      <c r="F136" s="58"/>
      <c r="G136" s="40"/>
      <c r="H136" s="40"/>
      <c r="I136" s="48"/>
    </row>
    <row r="137" spans="1:9" ht="12.75">
      <c r="A137" s="507"/>
      <c r="B137" s="479"/>
      <c r="C137" s="288" t="s">
        <v>99</v>
      </c>
      <c r="D137" s="297"/>
      <c r="E137" s="63">
        <f t="shared" si="8"/>
        <v>0</v>
      </c>
      <c r="F137" s="58"/>
      <c r="G137" s="40"/>
      <c r="H137" s="40"/>
      <c r="I137" s="48"/>
    </row>
    <row r="138" spans="1:9" ht="12.75">
      <c r="A138" s="508"/>
      <c r="B138" s="479"/>
      <c r="C138" s="288" t="s">
        <v>96</v>
      </c>
      <c r="D138" s="297"/>
      <c r="E138" s="63">
        <f t="shared" si="8"/>
        <v>0</v>
      </c>
      <c r="F138" s="58"/>
      <c r="G138" s="40"/>
      <c r="H138" s="40"/>
      <c r="I138" s="48"/>
    </row>
    <row r="139" spans="1:9" ht="25.5">
      <c r="A139" s="506"/>
      <c r="B139" s="480" t="s">
        <v>207</v>
      </c>
      <c r="C139" s="287" t="s">
        <v>138</v>
      </c>
      <c r="D139" s="318" t="s">
        <v>115</v>
      </c>
      <c r="E139" s="62">
        <f t="shared" si="8"/>
        <v>19</v>
      </c>
      <c r="F139" s="57">
        <f>F140+F141+F142+F143</f>
        <v>19</v>
      </c>
      <c r="G139" s="39">
        <f>G140+G141+G142+G143</f>
        <v>0</v>
      </c>
      <c r="H139" s="39">
        <f>H140+H141+H142+H143</f>
        <v>0</v>
      </c>
      <c r="I139" s="47">
        <f>I140+I141+I142+I143</f>
        <v>0</v>
      </c>
    </row>
    <row r="140" spans="1:9" ht="12.75">
      <c r="A140" s="507"/>
      <c r="B140" s="481"/>
      <c r="C140" s="288" t="s">
        <v>97</v>
      </c>
      <c r="D140" s="297"/>
      <c r="E140" s="63">
        <f t="shared" si="8"/>
        <v>19</v>
      </c>
      <c r="F140" s="58">
        <f>'План реализации'!O32</f>
        <v>19</v>
      </c>
      <c r="G140" s="34">
        <f>'План реализации'!T32</f>
        <v>0</v>
      </c>
      <c r="H140" s="34">
        <f>'План реализации'!Y32</f>
        <v>0</v>
      </c>
      <c r="I140" s="54"/>
    </row>
    <row r="141" spans="1:9" ht="12.75">
      <c r="A141" s="507"/>
      <c r="B141" s="481"/>
      <c r="C141" s="288" t="s">
        <v>98</v>
      </c>
      <c r="D141" s="297"/>
      <c r="E141" s="63">
        <f t="shared" si="8"/>
        <v>0</v>
      </c>
      <c r="F141" s="58"/>
      <c r="G141" s="40"/>
      <c r="H141" s="40"/>
      <c r="I141" s="48"/>
    </row>
    <row r="142" spans="1:9" ht="12.75">
      <c r="A142" s="507"/>
      <c r="B142" s="481"/>
      <c r="C142" s="288" t="s">
        <v>99</v>
      </c>
      <c r="D142" s="297"/>
      <c r="E142" s="63">
        <f t="shared" si="8"/>
        <v>0</v>
      </c>
      <c r="F142" s="58"/>
      <c r="G142" s="40"/>
      <c r="H142" s="40"/>
      <c r="I142" s="48"/>
    </row>
    <row r="143" spans="1:9" ht="12.75">
      <c r="A143" s="508"/>
      <c r="B143" s="482"/>
      <c r="C143" s="288" t="s">
        <v>96</v>
      </c>
      <c r="D143" s="297"/>
      <c r="E143" s="63">
        <f t="shared" si="8"/>
        <v>0</v>
      </c>
      <c r="F143" s="58"/>
      <c r="G143" s="40"/>
      <c r="H143" s="40"/>
      <c r="I143" s="48"/>
    </row>
    <row r="144" spans="1:9" ht="25.5">
      <c r="A144" s="506"/>
      <c r="B144" s="480" t="s">
        <v>207</v>
      </c>
      <c r="C144" s="287" t="s">
        <v>93</v>
      </c>
      <c r="D144" s="318" t="s">
        <v>116</v>
      </c>
      <c r="E144" s="62">
        <f t="shared" si="8"/>
        <v>14.2</v>
      </c>
      <c r="F144" s="57">
        <f>F145+F146+F147+F148</f>
        <v>14.2</v>
      </c>
      <c r="G144" s="39">
        <f>G145+G146+G147+G148</f>
        <v>0</v>
      </c>
      <c r="H144" s="39">
        <f>H145+H146+H147+H148</f>
        <v>0</v>
      </c>
      <c r="I144" s="47">
        <f>I145+I146+I147+I148</f>
        <v>0</v>
      </c>
    </row>
    <row r="145" spans="1:9" ht="12.75">
      <c r="A145" s="507"/>
      <c r="B145" s="481"/>
      <c r="C145" s="288" t="s">
        <v>97</v>
      </c>
      <c r="D145" s="297"/>
      <c r="E145" s="63">
        <f t="shared" si="8"/>
        <v>14.2</v>
      </c>
      <c r="F145" s="58">
        <f>'План реализации'!O33</f>
        <v>14.2</v>
      </c>
      <c r="G145" s="34">
        <f>'План реализации'!T33</f>
        <v>0</v>
      </c>
      <c r="H145" s="34">
        <f>'План реализации'!Y33</f>
        <v>0</v>
      </c>
      <c r="I145" s="54"/>
    </row>
    <row r="146" spans="1:9" ht="12.75">
      <c r="A146" s="507"/>
      <c r="B146" s="481"/>
      <c r="C146" s="288" t="s">
        <v>98</v>
      </c>
      <c r="D146" s="297"/>
      <c r="E146" s="63">
        <f t="shared" si="8"/>
        <v>0</v>
      </c>
      <c r="F146" s="58"/>
      <c r="G146" s="40"/>
      <c r="H146" s="40"/>
      <c r="I146" s="48"/>
    </row>
    <row r="147" spans="1:9" ht="12.75">
      <c r="A147" s="507"/>
      <c r="B147" s="481"/>
      <c r="C147" s="288" t="s">
        <v>99</v>
      </c>
      <c r="D147" s="297"/>
      <c r="E147" s="63">
        <f t="shared" si="8"/>
        <v>0</v>
      </c>
      <c r="F147" s="58"/>
      <c r="G147" s="40"/>
      <c r="H147" s="40"/>
      <c r="I147" s="48"/>
    </row>
    <row r="148" spans="1:9" ht="12.75">
      <c r="A148" s="508"/>
      <c r="B148" s="482"/>
      <c r="C148" s="288" t="s">
        <v>96</v>
      </c>
      <c r="D148" s="297"/>
      <c r="E148" s="63">
        <f t="shared" si="8"/>
        <v>0</v>
      </c>
      <c r="F148" s="58"/>
      <c r="G148" s="40"/>
      <c r="H148" s="40"/>
      <c r="I148" s="48"/>
    </row>
    <row r="149" spans="1:9" ht="51">
      <c r="A149" s="506" t="s">
        <v>210</v>
      </c>
      <c r="B149" s="479" t="s">
        <v>54</v>
      </c>
      <c r="C149" s="287" t="s">
        <v>138</v>
      </c>
      <c r="D149" s="318" t="s">
        <v>146</v>
      </c>
      <c r="E149" s="62">
        <f t="shared" si="8"/>
        <v>274.5</v>
      </c>
      <c r="F149" s="57">
        <f>F150+F151+F152+F153</f>
        <v>91.5</v>
      </c>
      <c r="G149" s="39">
        <f>G150+G151+G152+G153</f>
        <v>91.5</v>
      </c>
      <c r="H149" s="39">
        <f>H150+H151+H152+H153</f>
        <v>91.5</v>
      </c>
      <c r="I149" s="47">
        <f>I150+I151+I152+I153</f>
        <v>0</v>
      </c>
    </row>
    <row r="150" spans="1:10" ht="12.75">
      <c r="A150" s="507"/>
      <c r="B150" s="479"/>
      <c r="C150" s="288" t="s">
        <v>97</v>
      </c>
      <c r="D150" s="297"/>
      <c r="E150" s="63">
        <f t="shared" si="8"/>
        <v>274.5</v>
      </c>
      <c r="F150" s="58">
        <f>'План реализации'!O34</f>
        <v>91.5</v>
      </c>
      <c r="G150" s="40">
        <f>'План реализации'!T34</f>
        <v>91.5</v>
      </c>
      <c r="H150" s="40">
        <f>'План реализации'!X34</f>
        <v>91.5</v>
      </c>
      <c r="I150" s="48"/>
      <c r="J150" s="42"/>
    </row>
    <row r="151" spans="1:9" ht="12.75">
      <c r="A151" s="507"/>
      <c r="B151" s="479"/>
      <c r="C151" s="288" t="s">
        <v>98</v>
      </c>
      <c r="D151" s="297"/>
      <c r="E151" s="63">
        <f t="shared" si="8"/>
        <v>0</v>
      </c>
      <c r="F151" s="58"/>
      <c r="G151" s="40"/>
      <c r="H151" s="40"/>
      <c r="I151" s="48"/>
    </row>
    <row r="152" spans="1:9" ht="12.75">
      <c r="A152" s="507"/>
      <c r="B152" s="479"/>
      <c r="C152" s="288" t="s">
        <v>99</v>
      </c>
      <c r="D152" s="297"/>
      <c r="E152" s="63">
        <f t="shared" si="8"/>
        <v>0</v>
      </c>
      <c r="F152" s="58"/>
      <c r="G152" s="40"/>
      <c r="H152" s="40"/>
      <c r="I152" s="48"/>
    </row>
    <row r="153" spans="1:9" ht="12.75">
      <c r="A153" s="508"/>
      <c r="B153" s="479"/>
      <c r="C153" s="289" t="s">
        <v>96</v>
      </c>
      <c r="D153" s="297"/>
      <c r="E153" s="63">
        <f aca="true" t="shared" si="9" ref="E153:E168">G153+H153+I153+F153</f>
        <v>0</v>
      </c>
      <c r="F153" s="58"/>
      <c r="G153" s="40"/>
      <c r="H153" s="40"/>
      <c r="I153" s="48"/>
    </row>
    <row r="154" spans="1:9" ht="25.5">
      <c r="A154" s="506"/>
      <c r="B154" s="479" t="s">
        <v>207</v>
      </c>
      <c r="C154" s="287" t="s">
        <v>138</v>
      </c>
      <c r="D154" s="318" t="s">
        <v>115</v>
      </c>
      <c r="E154" s="62">
        <f t="shared" si="9"/>
        <v>180</v>
      </c>
      <c r="F154" s="57">
        <f>F155+F156+F157+F158</f>
        <v>60</v>
      </c>
      <c r="G154" s="39">
        <f>G155+G156+G157+G158</f>
        <v>60</v>
      </c>
      <c r="H154" s="39">
        <f>H155+H156+H157+H158</f>
        <v>60</v>
      </c>
      <c r="I154" s="47">
        <f>I155+I156+I157+I158</f>
        <v>0</v>
      </c>
    </row>
    <row r="155" spans="1:9" ht="12.75">
      <c r="A155" s="507"/>
      <c r="B155" s="479"/>
      <c r="C155" s="288" t="s">
        <v>97</v>
      </c>
      <c r="D155" s="297"/>
      <c r="E155" s="63">
        <f t="shared" si="9"/>
        <v>180</v>
      </c>
      <c r="F155" s="58">
        <f>'План реализации'!O35</f>
        <v>60</v>
      </c>
      <c r="G155" s="34">
        <f>'План реализации'!T35</f>
        <v>60</v>
      </c>
      <c r="H155" s="34">
        <f>'План реализации'!Y35</f>
        <v>60</v>
      </c>
      <c r="I155" s="54"/>
    </row>
    <row r="156" spans="1:9" ht="12" customHeight="1">
      <c r="A156" s="507"/>
      <c r="B156" s="479"/>
      <c r="C156" s="288" t="s">
        <v>98</v>
      </c>
      <c r="D156" s="297"/>
      <c r="E156" s="63">
        <f t="shared" si="9"/>
        <v>0</v>
      </c>
      <c r="F156" s="58"/>
      <c r="G156" s="40"/>
      <c r="H156" s="40"/>
      <c r="I156" s="48"/>
    </row>
    <row r="157" spans="1:9" ht="12.75">
      <c r="A157" s="507"/>
      <c r="B157" s="479"/>
      <c r="C157" s="288" t="s">
        <v>99</v>
      </c>
      <c r="D157" s="297"/>
      <c r="E157" s="63">
        <f t="shared" si="9"/>
        <v>0</v>
      </c>
      <c r="F157" s="58"/>
      <c r="G157" s="40"/>
      <c r="H157" s="40"/>
      <c r="I157" s="48"/>
    </row>
    <row r="158" spans="1:9" ht="12.75">
      <c r="A158" s="508"/>
      <c r="B158" s="479"/>
      <c r="C158" s="288" t="s">
        <v>96</v>
      </c>
      <c r="D158" s="297"/>
      <c r="E158" s="63">
        <f t="shared" si="9"/>
        <v>0</v>
      </c>
      <c r="F158" s="58"/>
      <c r="G158" s="40"/>
      <c r="H158" s="40"/>
      <c r="I158" s="48"/>
    </row>
    <row r="159" spans="1:9" ht="25.5">
      <c r="A159" s="506"/>
      <c r="B159" s="479" t="s">
        <v>207</v>
      </c>
      <c r="C159" s="287" t="s">
        <v>93</v>
      </c>
      <c r="D159" s="318" t="s">
        <v>116</v>
      </c>
      <c r="E159" s="62">
        <f t="shared" si="9"/>
        <v>94.5</v>
      </c>
      <c r="F159" s="57">
        <f>F160+F161+F162+F163</f>
        <v>31.5</v>
      </c>
      <c r="G159" s="39">
        <f>G160+G161+G162+G163</f>
        <v>31.5</v>
      </c>
      <c r="H159" s="39">
        <f>H160+H161+H162+H163</f>
        <v>31.5</v>
      </c>
      <c r="I159" s="47">
        <f>I160+I161+I162+I163</f>
        <v>0</v>
      </c>
    </row>
    <row r="160" spans="1:9" ht="12.75">
      <c r="A160" s="507"/>
      <c r="B160" s="479"/>
      <c r="C160" s="288" t="s">
        <v>97</v>
      </c>
      <c r="D160" s="297"/>
      <c r="E160" s="63">
        <f t="shared" si="9"/>
        <v>94.5</v>
      </c>
      <c r="F160" s="58">
        <f>'План реализации'!O36</f>
        <v>31.5</v>
      </c>
      <c r="G160" s="34">
        <f>'План реализации'!T36</f>
        <v>31.5</v>
      </c>
      <c r="H160" s="34">
        <f>'План реализации'!Y36</f>
        <v>31.5</v>
      </c>
      <c r="I160" s="54"/>
    </row>
    <row r="161" spans="1:9" ht="12.75">
      <c r="A161" s="507"/>
      <c r="B161" s="479"/>
      <c r="C161" s="288" t="s">
        <v>98</v>
      </c>
      <c r="D161" s="297"/>
      <c r="E161" s="63">
        <f t="shared" si="9"/>
        <v>0</v>
      </c>
      <c r="F161" s="58"/>
      <c r="G161" s="40"/>
      <c r="H161" s="40"/>
      <c r="I161" s="48"/>
    </row>
    <row r="162" spans="1:9" ht="12.75">
      <c r="A162" s="507"/>
      <c r="B162" s="479"/>
      <c r="C162" s="288" t="s">
        <v>99</v>
      </c>
      <c r="D162" s="297"/>
      <c r="E162" s="63">
        <f t="shared" si="9"/>
        <v>0</v>
      </c>
      <c r="F162" s="58"/>
      <c r="G162" s="40"/>
      <c r="H162" s="40"/>
      <c r="I162" s="48"/>
    </row>
    <row r="163" spans="1:9" ht="13.5" thickBot="1">
      <c r="A163" s="508"/>
      <c r="B163" s="479"/>
      <c r="C163" s="288" t="s">
        <v>96</v>
      </c>
      <c r="D163" s="297"/>
      <c r="E163" s="63">
        <f t="shared" si="9"/>
        <v>0</v>
      </c>
      <c r="F163" s="58"/>
      <c r="G163" s="40"/>
      <c r="H163" s="40"/>
      <c r="I163" s="48"/>
    </row>
    <row r="164" spans="1:9" ht="38.25" hidden="1">
      <c r="A164" s="506" t="s">
        <v>210</v>
      </c>
      <c r="B164" s="479"/>
      <c r="C164" s="287" t="s">
        <v>138</v>
      </c>
      <c r="D164" s="318" t="s">
        <v>147</v>
      </c>
      <c r="E164" s="62">
        <f t="shared" si="9"/>
        <v>0</v>
      </c>
      <c r="F164" s="57">
        <f>F165+F166+F167+F168</f>
        <v>0</v>
      </c>
      <c r="G164" s="39">
        <f>G165+G166+G167+G168</f>
        <v>0</v>
      </c>
      <c r="H164" s="39">
        <f>H165+H166+H167+H168</f>
        <v>0</v>
      </c>
      <c r="I164" s="47">
        <f>I165+I166+I167+I168</f>
        <v>0</v>
      </c>
    </row>
    <row r="165" spans="1:9" ht="12.75" hidden="1">
      <c r="A165" s="507"/>
      <c r="B165" s="479"/>
      <c r="C165" s="288" t="s">
        <v>97</v>
      </c>
      <c r="D165" s="297"/>
      <c r="E165" s="63">
        <f t="shared" si="9"/>
        <v>0</v>
      </c>
      <c r="F165" s="58"/>
      <c r="G165" s="34"/>
      <c r="H165" s="34"/>
      <c r="I165" s="54"/>
    </row>
    <row r="166" spans="1:9" ht="12.75" hidden="1">
      <c r="A166" s="507"/>
      <c r="B166" s="479"/>
      <c r="C166" s="288" t="s">
        <v>98</v>
      </c>
      <c r="D166" s="297"/>
      <c r="E166" s="63">
        <f t="shared" si="9"/>
        <v>0</v>
      </c>
      <c r="F166" s="58"/>
      <c r="G166" s="40"/>
      <c r="H166" s="40"/>
      <c r="I166" s="48"/>
    </row>
    <row r="167" spans="1:9" ht="12.75" hidden="1">
      <c r="A167" s="507"/>
      <c r="B167" s="479"/>
      <c r="C167" s="288" t="s">
        <v>99</v>
      </c>
      <c r="D167" s="297"/>
      <c r="E167" s="63">
        <f t="shared" si="9"/>
        <v>0</v>
      </c>
      <c r="F167" s="58"/>
      <c r="G167" s="40"/>
      <c r="H167" s="40"/>
      <c r="I167" s="48"/>
    </row>
    <row r="168" spans="1:9" ht="12.75" hidden="1">
      <c r="A168" s="508"/>
      <c r="B168" s="479"/>
      <c r="C168" s="288" t="s">
        <v>96</v>
      </c>
      <c r="D168" s="297"/>
      <c r="E168" s="63">
        <f t="shared" si="9"/>
        <v>0</v>
      </c>
      <c r="F168" s="58"/>
      <c r="G168" s="40"/>
      <c r="H168" s="40"/>
      <c r="I168" s="48"/>
    </row>
    <row r="169" spans="1:9" s="299" customFormat="1" ht="25.5" hidden="1">
      <c r="A169" s="506"/>
      <c r="B169" s="479" t="s">
        <v>207</v>
      </c>
      <c r="C169" s="287" t="s">
        <v>138</v>
      </c>
      <c r="D169" s="318" t="s">
        <v>115</v>
      </c>
      <c r="E169" s="62">
        <f>E170+E172+E173</f>
        <v>0</v>
      </c>
      <c r="F169" s="57">
        <f>F170+F172+F173</f>
        <v>0</v>
      </c>
      <c r="G169" s="39">
        <f>G170+G172+G173</f>
        <v>0</v>
      </c>
      <c r="H169" s="39">
        <f>H170+H172+H173</f>
        <v>0</v>
      </c>
      <c r="I169" s="47">
        <f>I170+I172+I173</f>
        <v>0</v>
      </c>
    </row>
    <row r="170" spans="1:9" s="299" customFormat="1" ht="12.75" hidden="1">
      <c r="A170" s="507"/>
      <c r="B170" s="479"/>
      <c r="C170" s="288" t="s">
        <v>97</v>
      </c>
      <c r="D170" s="297"/>
      <c r="E170" s="63">
        <f>G170+H170+I170+F170</f>
        <v>0</v>
      </c>
      <c r="F170" s="58"/>
      <c r="G170" s="34"/>
      <c r="H170" s="34"/>
      <c r="I170" s="54"/>
    </row>
    <row r="171" spans="1:9" s="299" customFormat="1" ht="12.75" hidden="1">
      <c r="A171" s="507"/>
      <c r="B171" s="479"/>
      <c r="C171" s="288" t="s">
        <v>98</v>
      </c>
      <c r="D171" s="297"/>
      <c r="E171" s="63">
        <f>G171+H171+I171+F171</f>
        <v>0</v>
      </c>
      <c r="F171" s="58"/>
      <c r="G171" s="40"/>
      <c r="H171" s="40"/>
      <c r="I171" s="48"/>
    </row>
    <row r="172" spans="1:9" s="299" customFormat="1" ht="12.75" hidden="1">
      <c r="A172" s="507"/>
      <c r="B172" s="479"/>
      <c r="C172" s="288" t="s">
        <v>99</v>
      </c>
      <c r="D172" s="297"/>
      <c r="E172" s="63">
        <f>G172+H172+I172+F172</f>
        <v>0</v>
      </c>
      <c r="F172" s="58"/>
      <c r="G172" s="40"/>
      <c r="H172" s="40"/>
      <c r="I172" s="48"/>
    </row>
    <row r="173" spans="1:9" s="299" customFormat="1" ht="12.75" hidden="1">
      <c r="A173" s="508"/>
      <c r="B173" s="479"/>
      <c r="C173" s="288" t="s">
        <v>96</v>
      </c>
      <c r="D173" s="297"/>
      <c r="E173" s="63">
        <f>G173+H173+I173+F173</f>
        <v>0</v>
      </c>
      <c r="F173" s="58"/>
      <c r="G173" s="40"/>
      <c r="H173" s="40"/>
      <c r="I173" s="48"/>
    </row>
    <row r="174" spans="1:9" s="299" customFormat="1" ht="25.5" hidden="1">
      <c r="A174" s="506"/>
      <c r="B174" s="479" t="s">
        <v>207</v>
      </c>
      <c r="C174" s="287" t="s">
        <v>138</v>
      </c>
      <c r="D174" s="318" t="s">
        <v>116</v>
      </c>
      <c r="E174" s="62">
        <f>E175+E177+E178</f>
        <v>0</v>
      </c>
      <c r="F174" s="57">
        <f>F175+F177+F178</f>
        <v>0</v>
      </c>
      <c r="G174" s="39">
        <f>G175+G177+G178</f>
        <v>0</v>
      </c>
      <c r="H174" s="39">
        <f>H175+H177+H178</f>
        <v>0</v>
      </c>
      <c r="I174" s="47">
        <f>I175+I177+I178</f>
        <v>0</v>
      </c>
    </row>
    <row r="175" spans="1:9" s="299" customFormat="1" ht="12.75" hidden="1">
      <c r="A175" s="507"/>
      <c r="B175" s="479"/>
      <c r="C175" s="288" t="s">
        <v>97</v>
      </c>
      <c r="D175" s="297"/>
      <c r="E175" s="63">
        <f>G175+H175+I175+F175</f>
        <v>0</v>
      </c>
      <c r="F175" s="58"/>
      <c r="G175" s="40"/>
      <c r="H175" s="40"/>
      <c r="I175" s="48"/>
    </row>
    <row r="176" spans="1:9" s="299" customFormat="1" ht="12.75" hidden="1">
      <c r="A176" s="507"/>
      <c r="B176" s="479"/>
      <c r="C176" s="288" t="s">
        <v>98</v>
      </c>
      <c r="D176" s="297"/>
      <c r="E176" s="63"/>
      <c r="F176" s="58"/>
      <c r="G176" s="40"/>
      <c r="H176" s="40"/>
      <c r="I176" s="48"/>
    </row>
    <row r="177" spans="1:9" s="299" customFormat="1" ht="12.75" hidden="1">
      <c r="A177" s="507"/>
      <c r="B177" s="479"/>
      <c r="C177" s="288" t="s">
        <v>99</v>
      </c>
      <c r="D177" s="297"/>
      <c r="E177" s="63">
        <f aca="true" t="shared" si="10" ref="E177:E183">G177+H177+I177+F177</f>
        <v>0</v>
      </c>
      <c r="F177" s="58"/>
      <c r="G177" s="40"/>
      <c r="H177" s="40"/>
      <c r="I177" s="48"/>
    </row>
    <row r="178" spans="1:9" s="299" customFormat="1" ht="12.75" hidden="1">
      <c r="A178" s="508"/>
      <c r="B178" s="479"/>
      <c r="C178" s="288" t="s">
        <v>96</v>
      </c>
      <c r="D178" s="297"/>
      <c r="E178" s="63">
        <f t="shared" si="10"/>
        <v>0</v>
      </c>
      <c r="F178" s="58"/>
      <c r="G178" s="40"/>
      <c r="H178" s="40"/>
      <c r="I178" s="48"/>
    </row>
    <row r="179" spans="1:9" ht="51" hidden="1">
      <c r="A179" s="506" t="s">
        <v>211</v>
      </c>
      <c r="B179" s="479"/>
      <c r="C179" s="287" t="s">
        <v>138</v>
      </c>
      <c r="D179" s="318" t="s">
        <v>146</v>
      </c>
      <c r="E179" s="62">
        <f t="shared" si="10"/>
        <v>0</v>
      </c>
      <c r="F179" s="57">
        <f>F180+F181+F182+F183</f>
        <v>0</v>
      </c>
      <c r="G179" s="39">
        <f>G180+G181+G182+G183</f>
        <v>0</v>
      </c>
      <c r="H179" s="39">
        <f>H180+H181+H182+H183</f>
        <v>0</v>
      </c>
      <c r="I179" s="47">
        <f>I180+I181+I182+I183</f>
        <v>0</v>
      </c>
    </row>
    <row r="180" spans="1:9" ht="12.75" hidden="1">
      <c r="A180" s="507"/>
      <c r="B180" s="479"/>
      <c r="C180" s="288" t="s">
        <v>97</v>
      </c>
      <c r="D180" s="297"/>
      <c r="E180" s="63">
        <f t="shared" si="10"/>
        <v>0</v>
      </c>
      <c r="F180" s="58"/>
      <c r="G180" s="40"/>
      <c r="H180" s="40"/>
      <c r="I180" s="48"/>
    </row>
    <row r="181" spans="1:9" ht="12.75" hidden="1">
      <c r="A181" s="507"/>
      <c r="B181" s="479"/>
      <c r="C181" s="288" t="s">
        <v>98</v>
      </c>
      <c r="D181" s="297"/>
      <c r="E181" s="63">
        <f t="shared" si="10"/>
        <v>0</v>
      </c>
      <c r="F181" s="58"/>
      <c r="G181" s="40"/>
      <c r="H181" s="40"/>
      <c r="I181" s="48"/>
    </row>
    <row r="182" spans="1:9" ht="12.75" hidden="1">
      <c r="A182" s="507"/>
      <c r="B182" s="479"/>
      <c r="C182" s="288" t="s">
        <v>99</v>
      </c>
      <c r="D182" s="297"/>
      <c r="E182" s="63">
        <f t="shared" si="10"/>
        <v>0</v>
      </c>
      <c r="F182" s="58"/>
      <c r="G182" s="40"/>
      <c r="H182" s="40"/>
      <c r="I182" s="48"/>
    </row>
    <row r="183" spans="1:9" ht="12.75" hidden="1">
      <c r="A183" s="508"/>
      <c r="B183" s="479"/>
      <c r="C183" s="288" t="s">
        <v>96</v>
      </c>
      <c r="D183" s="297"/>
      <c r="E183" s="63">
        <f t="shared" si="10"/>
        <v>0</v>
      </c>
      <c r="F183" s="58"/>
      <c r="G183" s="40"/>
      <c r="H183" s="40"/>
      <c r="I183" s="48"/>
    </row>
    <row r="184" spans="1:9" ht="25.5" hidden="1">
      <c r="A184" s="506"/>
      <c r="B184" s="479" t="s">
        <v>207</v>
      </c>
      <c r="C184" s="287" t="s">
        <v>138</v>
      </c>
      <c r="D184" s="318" t="s">
        <v>115</v>
      </c>
      <c r="E184" s="62">
        <f>E185+E187+E188</f>
        <v>0</v>
      </c>
      <c r="F184" s="57">
        <f>F185+F187+F188</f>
        <v>0</v>
      </c>
      <c r="G184" s="39">
        <f>G185+G187+G188</f>
        <v>0</v>
      </c>
      <c r="H184" s="39">
        <f>H185+H187+H188</f>
        <v>0</v>
      </c>
      <c r="I184" s="47">
        <f>I185+I187+I188</f>
        <v>0</v>
      </c>
    </row>
    <row r="185" spans="1:9" ht="12.75" hidden="1">
      <c r="A185" s="507"/>
      <c r="B185" s="479"/>
      <c r="C185" s="288" t="s">
        <v>97</v>
      </c>
      <c r="D185" s="297"/>
      <c r="E185" s="63">
        <f>G185+H185+I185+F185</f>
        <v>0</v>
      </c>
      <c r="F185" s="58"/>
      <c r="G185" s="40"/>
      <c r="H185" s="40"/>
      <c r="I185" s="48"/>
    </row>
    <row r="186" spans="1:9" s="299" customFormat="1" ht="12.75" hidden="1">
      <c r="A186" s="507"/>
      <c r="B186" s="479"/>
      <c r="C186" s="288" t="s">
        <v>98</v>
      </c>
      <c r="D186" s="297"/>
      <c r="E186" s="63"/>
      <c r="F186" s="58"/>
      <c r="G186" s="40"/>
      <c r="H186" s="40"/>
      <c r="I186" s="48"/>
    </row>
    <row r="187" spans="1:9" ht="12.75" hidden="1">
      <c r="A187" s="507"/>
      <c r="B187" s="479"/>
      <c r="C187" s="288" t="s">
        <v>99</v>
      </c>
      <c r="D187" s="297"/>
      <c r="E187" s="63">
        <f>G187+H187+I187+F187</f>
        <v>0</v>
      </c>
      <c r="F187" s="58"/>
      <c r="G187" s="40"/>
      <c r="H187" s="40"/>
      <c r="I187" s="48"/>
    </row>
    <row r="188" spans="1:9" ht="12.75" hidden="1">
      <c r="A188" s="508"/>
      <c r="B188" s="479"/>
      <c r="C188" s="288" t="s">
        <v>96</v>
      </c>
      <c r="D188" s="297"/>
      <c r="E188" s="63">
        <f>G188+H188+I188+F188</f>
        <v>0</v>
      </c>
      <c r="F188" s="58"/>
      <c r="G188" s="40"/>
      <c r="H188" s="40"/>
      <c r="I188" s="48"/>
    </row>
    <row r="189" spans="1:9" ht="25.5" hidden="1">
      <c r="A189" s="506"/>
      <c r="B189" s="479" t="s">
        <v>207</v>
      </c>
      <c r="C189" s="287" t="s">
        <v>138</v>
      </c>
      <c r="D189" s="318" t="s">
        <v>116</v>
      </c>
      <c r="E189" s="62">
        <f>E190+E192+E193</f>
        <v>0</v>
      </c>
      <c r="F189" s="57">
        <f>F190+F192+F193</f>
        <v>0</v>
      </c>
      <c r="G189" s="39">
        <f>G190+G192+G193</f>
        <v>0</v>
      </c>
      <c r="H189" s="39">
        <f>H190+H192+H193</f>
        <v>0</v>
      </c>
      <c r="I189" s="47">
        <f>I190+I192+I193</f>
        <v>0</v>
      </c>
    </row>
    <row r="190" spans="1:9" ht="12.75" hidden="1">
      <c r="A190" s="507"/>
      <c r="B190" s="479"/>
      <c r="C190" s="288" t="s">
        <v>97</v>
      </c>
      <c r="D190" s="297"/>
      <c r="E190" s="63">
        <f>G190+H190+I190+F190</f>
        <v>0</v>
      </c>
      <c r="F190" s="58"/>
      <c r="G190" s="40"/>
      <c r="H190" s="40"/>
      <c r="I190" s="48"/>
    </row>
    <row r="191" spans="1:9" s="299" customFormat="1" ht="12.75" hidden="1">
      <c r="A191" s="507"/>
      <c r="B191" s="479"/>
      <c r="C191" s="288" t="s">
        <v>98</v>
      </c>
      <c r="D191" s="297"/>
      <c r="E191" s="63"/>
      <c r="F191" s="58"/>
      <c r="G191" s="40"/>
      <c r="H191" s="40"/>
      <c r="I191" s="48"/>
    </row>
    <row r="192" spans="1:9" ht="12.75" hidden="1">
      <c r="A192" s="507"/>
      <c r="B192" s="479"/>
      <c r="C192" s="288" t="s">
        <v>99</v>
      </c>
      <c r="D192" s="297"/>
      <c r="E192" s="63">
        <f aca="true" t="shared" si="11" ref="E192:E223">G192+H192+I192+F192</f>
        <v>0</v>
      </c>
      <c r="F192" s="58"/>
      <c r="G192" s="40"/>
      <c r="H192" s="40"/>
      <c r="I192" s="48"/>
    </row>
    <row r="193" spans="1:9" ht="13.5" hidden="1" thickBot="1">
      <c r="A193" s="507"/>
      <c r="B193" s="492"/>
      <c r="C193" s="291" t="s">
        <v>96</v>
      </c>
      <c r="D193" s="267"/>
      <c r="E193" s="64">
        <f t="shared" si="11"/>
        <v>0</v>
      </c>
      <c r="F193" s="59"/>
      <c r="G193" s="49"/>
      <c r="H193" s="49"/>
      <c r="I193" s="50"/>
    </row>
    <row r="194" spans="1:9" ht="25.5">
      <c r="A194" s="527" t="s">
        <v>212</v>
      </c>
      <c r="B194" s="489" t="s">
        <v>213</v>
      </c>
      <c r="C194" s="328" t="s">
        <v>138</v>
      </c>
      <c r="D194" s="317"/>
      <c r="E194" s="168">
        <f t="shared" si="11"/>
        <v>882.1</v>
      </c>
      <c r="F194" s="169">
        <f aca="true" t="shared" si="12" ref="F194:I198">F199+F204</f>
        <v>285.9</v>
      </c>
      <c r="G194" s="169">
        <f t="shared" si="12"/>
        <v>298.1</v>
      </c>
      <c r="H194" s="170">
        <f t="shared" si="12"/>
        <v>298.1</v>
      </c>
      <c r="I194" s="171">
        <f t="shared" si="12"/>
        <v>0</v>
      </c>
    </row>
    <row r="195" spans="1:15" s="299" customFormat="1" ht="15" customHeight="1">
      <c r="A195" s="528"/>
      <c r="B195" s="490"/>
      <c r="C195" s="329" t="s">
        <v>97</v>
      </c>
      <c r="D195" s="172"/>
      <c r="E195" s="168">
        <f t="shared" si="11"/>
        <v>882.1</v>
      </c>
      <c r="F195" s="169">
        <f t="shared" si="12"/>
        <v>285.9</v>
      </c>
      <c r="G195" s="169">
        <f t="shared" si="12"/>
        <v>298.1</v>
      </c>
      <c r="H195" s="170">
        <f t="shared" si="12"/>
        <v>298.1</v>
      </c>
      <c r="I195" s="171">
        <f t="shared" si="12"/>
        <v>0</v>
      </c>
      <c r="K195" s="42"/>
      <c r="L195" s="42"/>
      <c r="M195" s="42"/>
      <c r="N195" s="42"/>
      <c r="O195" s="42"/>
    </row>
    <row r="196" spans="1:15" s="299" customFormat="1" ht="15" customHeight="1">
      <c r="A196" s="528"/>
      <c r="B196" s="490"/>
      <c r="C196" s="329" t="s">
        <v>98</v>
      </c>
      <c r="D196" s="172"/>
      <c r="E196" s="168">
        <f t="shared" si="11"/>
        <v>0</v>
      </c>
      <c r="F196" s="169">
        <f t="shared" si="12"/>
        <v>0</v>
      </c>
      <c r="G196" s="169">
        <f t="shared" si="12"/>
        <v>0</v>
      </c>
      <c r="H196" s="170">
        <f t="shared" si="12"/>
        <v>0</v>
      </c>
      <c r="I196" s="171">
        <f t="shared" si="12"/>
        <v>0</v>
      </c>
      <c r="K196" s="42"/>
      <c r="L196" s="42"/>
      <c r="M196" s="42"/>
      <c r="N196" s="42"/>
      <c r="O196" s="42"/>
    </row>
    <row r="197" spans="1:15" s="299" customFormat="1" ht="15" customHeight="1">
      <c r="A197" s="528"/>
      <c r="B197" s="490"/>
      <c r="C197" s="329" t="s">
        <v>99</v>
      </c>
      <c r="D197" s="172"/>
      <c r="E197" s="168">
        <f t="shared" si="11"/>
        <v>0</v>
      </c>
      <c r="F197" s="169">
        <f t="shared" si="12"/>
        <v>0</v>
      </c>
      <c r="G197" s="169">
        <f t="shared" si="12"/>
        <v>0</v>
      </c>
      <c r="H197" s="170">
        <f t="shared" si="12"/>
        <v>0</v>
      </c>
      <c r="I197" s="171">
        <f t="shared" si="12"/>
        <v>0</v>
      </c>
      <c r="K197" s="42"/>
      <c r="L197" s="42"/>
      <c r="M197" s="42"/>
      <c r="N197" s="42"/>
      <c r="O197" s="42"/>
    </row>
    <row r="198" spans="1:15" s="299" customFormat="1" ht="15.75" customHeight="1" thickBot="1">
      <c r="A198" s="529"/>
      <c r="B198" s="491"/>
      <c r="C198" s="331" t="s">
        <v>96</v>
      </c>
      <c r="D198" s="332"/>
      <c r="E198" s="333">
        <f t="shared" si="11"/>
        <v>0</v>
      </c>
      <c r="F198" s="334">
        <f t="shared" si="12"/>
        <v>0</v>
      </c>
      <c r="G198" s="334">
        <f t="shared" si="12"/>
        <v>0</v>
      </c>
      <c r="H198" s="335">
        <f t="shared" si="12"/>
        <v>0</v>
      </c>
      <c r="I198" s="336">
        <f t="shared" si="12"/>
        <v>0</v>
      </c>
      <c r="K198" s="42"/>
      <c r="L198" s="42"/>
      <c r="M198" s="42"/>
      <c r="N198" s="42"/>
      <c r="O198" s="42"/>
    </row>
    <row r="199" spans="1:9" ht="38.25">
      <c r="A199" s="506" t="s">
        <v>216</v>
      </c>
      <c r="B199" s="485" t="s">
        <v>105</v>
      </c>
      <c r="C199" s="287" t="s">
        <v>138</v>
      </c>
      <c r="D199" s="135" t="s">
        <v>22</v>
      </c>
      <c r="E199" s="62">
        <f t="shared" si="11"/>
        <v>841.2</v>
      </c>
      <c r="F199" s="57">
        <f>F200+F201+F202+F203</f>
        <v>245</v>
      </c>
      <c r="G199" s="57">
        <f>G200+G201+G202+G203</f>
        <v>298.1</v>
      </c>
      <c r="H199" s="39">
        <f>H200+H201+H202+H203</f>
        <v>298.1</v>
      </c>
      <c r="I199" s="47">
        <f>I200+I201+I202+I203</f>
        <v>0</v>
      </c>
    </row>
    <row r="200" spans="1:9" ht="12.75">
      <c r="A200" s="507"/>
      <c r="B200" s="486"/>
      <c r="C200" s="288" t="s">
        <v>97</v>
      </c>
      <c r="D200" s="136"/>
      <c r="E200" s="63">
        <f t="shared" si="11"/>
        <v>841.2</v>
      </c>
      <c r="F200" s="139">
        <f>'План реализации'!O38</f>
        <v>245</v>
      </c>
      <c r="G200" s="58">
        <f>'План реализации'!T38</f>
        <v>298.1</v>
      </c>
      <c r="H200" s="58">
        <f>'План реализации'!Y38</f>
        <v>298.1</v>
      </c>
      <c r="I200" s="140">
        <f>'План реализации'!AD38</f>
        <v>0</v>
      </c>
    </row>
    <row r="201" spans="1:9" ht="12.75">
      <c r="A201" s="507"/>
      <c r="B201" s="486"/>
      <c r="C201" s="288" t="s">
        <v>98</v>
      </c>
      <c r="D201" s="136"/>
      <c r="E201" s="63">
        <f t="shared" si="11"/>
        <v>0</v>
      </c>
      <c r="F201" s="139"/>
      <c r="G201" s="58"/>
      <c r="H201" s="40"/>
      <c r="I201" s="48"/>
    </row>
    <row r="202" spans="1:9" ht="12.75">
      <c r="A202" s="507"/>
      <c r="B202" s="486"/>
      <c r="C202" s="288" t="s">
        <v>99</v>
      </c>
      <c r="D202" s="136"/>
      <c r="E202" s="63">
        <f t="shared" si="11"/>
        <v>0</v>
      </c>
      <c r="F202" s="139"/>
      <c r="G202" s="58"/>
      <c r="H202" s="40"/>
      <c r="I202" s="48"/>
    </row>
    <row r="203" spans="1:9" ht="12.75">
      <c r="A203" s="508"/>
      <c r="B203" s="486"/>
      <c r="C203" s="288" t="s">
        <v>96</v>
      </c>
      <c r="D203" s="136"/>
      <c r="E203" s="63">
        <f t="shared" si="11"/>
        <v>0</v>
      </c>
      <c r="F203" s="139">
        <f>'План реализации'!R38</f>
        <v>0</v>
      </c>
      <c r="G203" s="58">
        <f>'План реализации'!W37</f>
        <v>0</v>
      </c>
      <c r="H203" s="40">
        <f>'План реализации'!AB37</f>
        <v>0</v>
      </c>
      <c r="I203" s="48">
        <f>'План реализации'!AG37</f>
        <v>0</v>
      </c>
    </row>
    <row r="204" spans="1:9" ht="38.25">
      <c r="A204" s="506" t="s">
        <v>209</v>
      </c>
      <c r="B204" s="485" t="s">
        <v>106</v>
      </c>
      <c r="C204" s="287" t="s">
        <v>138</v>
      </c>
      <c r="D204" s="135" t="s">
        <v>22</v>
      </c>
      <c r="E204" s="62">
        <f t="shared" si="11"/>
        <v>40.9</v>
      </c>
      <c r="F204" s="57">
        <f>F205+F206+F207+F208</f>
        <v>40.9</v>
      </c>
      <c r="G204" s="57">
        <f>G205+G206+G207+G208</f>
        <v>0</v>
      </c>
      <c r="H204" s="39">
        <f>H205+H206+H207+H208</f>
        <v>0</v>
      </c>
      <c r="I204" s="47">
        <f>I205+I206+I207+I208</f>
        <v>0</v>
      </c>
    </row>
    <row r="205" spans="1:9" ht="12.75">
      <c r="A205" s="507"/>
      <c r="B205" s="486"/>
      <c r="C205" s="288" t="s">
        <v>97</v>
      </c>
      <c r="D205" s="66"/>
      <c r="E205" s="63">
        <f t="shared" si="11"/>
        <v>40.9</v>
      </c>
      <c r="F205" s="139">
        <f>'План реализации'!O44</f>
        <v>40.9</v>
      </c>
      <c r="G205" s="58">
        <f>'План реализации'!T44</f>
        <v>0</v>
      </c>
      <c r="H205" s="40">
        <f>'План реализации'!Y44</f>
        <v>0</v>
      </c>
      <c r="I205" s="48"/>
    </row>
    <row r="206" spans="1:9" ht="12.75">
      <c r="A206" s="507"/>
      <c r="B206" s="486"/>
      <c r="C206" s="288" t="s">
        <v>98</v>
      </c>
      <c r="D206" s="66"/>
      <c r="E206" s="63">
        <f t="shared" si="11"/>
        <v>0</v>
      </c>
      <c r="F206" s="139"/>
      <c r="G206" s="58"/>
      <c r="H206" s="40"/>
      <c r="I206" s="48"/>
    </row>
    <row r="207" spans="1:9" ht="12.75">
      <c r="A207" s="507"/>
      <c r="B207" s="486"/>
      <c r="C207" s="288" t="s">
        <v>99</v>
      </c>
      <c r="D207" s="66"/>
      <c r="E207" s="63">
        <f t="shared" si="11"/>
        <v>0</v>
      </c>
      <c r="F207" s="139"/>
      <c r="G207" s="58"/>
      <c r="H207" s="40"/>
      <c r="I207" s="48"/>
    </row>
    <row r="208" spans="1:9" ht="13.5" thickBot="1">
      <c r="A208" s="507"/>
      <c r="B208" s="486"/>
      <c r="C208" s="288" t="s">
        <v>96</v>
      </c>
      <c r="D208" s="66"/>
      <c r="E208" s="63">
        <f t="shared" si="11"/>
        <v>0</v>
      </c>
      <c r="F208" s="139"/>
      <c r="G208" s="58"/>
      <c r="H208" s="40"/>
      <c r="I208" s="48"/>
    </row>
    <row r="209" spans="1:10" ht="25.5">
      <c r="A209" s="527" t="s">
        <v>214</v>
      </c>
      <c r="B209" s="489" t="s">
        <v>182</v>
      </c>
      <c r="C209" s="328" t="s">
        <v>138</v>
      </c>
      <c r="D209" s="138"/>
      <c r="E209" s="61">
        <f t="shared" si="11"/>
        <v>43002.56</v>
      </c>
      <c r="F209" s="56">
        <f aca="true" t="shared" si="13" ref="F209:I213">F229+F214+F234</f>
        <v>14690.36</v>
      </c>
      <c r="G209" s="56">
        <f t="shared" si="13"/>
        <v>13888.7</v>
      </c>
      <c r="H209" s="51">
        <f t="shared" si="13"/>
        <v>14423.499999999998</v>
      </c>
      <c r="I209" s="52">
        <f t="shared" si="13"/>
        <v>0</v>
      </c>
      <c r="J209" s="42"/>
    </row>
    <row r="210" spans="1:15" s="299" customFormat="1" ht="15" customHeight="1">
      <c r="A210" s="528"/>
      <c r="B210" s="490"/>
      <c r="C210" s="329" t="s">
        <v>97</v>
      </c>
      <c r="D210" s="172"/>
      <c r="E210" s="168">
        <f t="shared" si="11"/>
        <v>41557.259999999995</v>
      </c>
      <c r="F210" s="169">
        <f t="shared" si="13"/>
        <v>13245.060000000001</v>
      </c>
      <c r="G210" s="169">
        <f t="shared" si="13"/>
        <v>13888.7</v>
      </c>
      <c r="H210" s="170">
        <f t="shared" si="13"/>
        <v>14423.499999999998</v>
      </c>
      <c r="I210" s="171">
        <f t="shared" si="13"/>
        <v>0</v>
      </c>
      <c r="K210" s="42"/>
      <c r="L210" s="42"/>
      <c r="M210" s="42"/>
      <c r="N210" s="42"/>
      <c r="O210" s="42"/>
    </row>
    <row r="211" spans="1:15" s="299" customFormat="1" ht="15" customHeight="1">
      <c r="A211" s="528"/>
      <c r="B211" s="490"/>
      <c r="C211" s="329" t="s">
        <v>98</v>
      </c>
      <c r="D211" s="172"/>
      <c r="E211" s="168">
        <f t="shared" si="11"/>
        <v>1445.3</v>
      </c>
      <c r="F211" s="169">
        <f t="shared" si="13"/>
        <v>1445.3</v>
      </c>
      <c r="G211" s="169">
        <f t="shared" si="13"/>
        <v>0</v>
      </c>
      <c r="H211" s="170">
        <f t="shared" si="13"/>
        <v>0</v>
      </c>
      <c r="I211" s="171">
        <f t="shared" si="13"/>
        <v>0</v>
      </c>
      <c r="K211" s="42"/>
      <c r="L211" s="42"/>
      <c r="M211" s="42"/>
      <c r="N211" s="42"/>
      <c r="O211" s="42"/>
    </row>
    <row r="212" spans="1:15" s="299" customFormat="1" ht="15" customHeight="1">
      <c r="A212" s="528"/>
      <c r="B212" s="490"/>
      <c r="C212" s="329" t="s">
        <v>99</v>
      </c>
      <c r="D212" s="172"/>
      <c r="E212" s="168">
        <f t="shared" si="11"/>
        <v>0</v>
      </c>
      <c r="F212" s="169">
        <f t="shared" si="13"/>
        <v>0</v>
      </c>
      <c r="G212" s="169">
        <f t="shared" si="13"/>
        <v>0</v>
      </c>
      <c r="H212" s="170">
        <f t="shared" si="13"/>
        <v>0</v>
      </c>
      <c r="I212" s="171">
        <f t="shared" si="13"/>
        <v>0</v>
      </c>
      <c r="K212" s="42"/>
      <c r="L212" s="42"/>
      <c r="M212" s="42"/>
      <c r="N212" s="42"/>
      <c r="O212" s="42"/>
    </row>
    <row r="213" spans="1:15" s="299" customFormat="1" ht="15.75" customHeight="1" thickBot="1">
      <c r="A213" s="529"/>
      <c r="B213" s="491"/>
      <c r="C213" s="331" t="s">
        <v>96</v>
      </c>
      <c r="D213" s="332"/>
      <c r="E213" s="333">
        <f t="shared" si="11"/>
        <v>0</v>
      </c>
      <c r="F213" s="334">
        <f t="shared" si="13"/>
        <v>0</v>
      </c>
      <c r="G213" s="334">
        <f t="shared" si="13"/>
        <v>0</v>
      </c>
      <c r="H213" s="335">
        <f t="shared" si="13"/>
        <v>0</v>
      </c>
      <c r="I213" s="336">
        <f t="shared" si="13"/>
        <v>0</v>
      </c>
      <c r="K213" s="42"/>
      <c r="L213" s="42"/>
      <c r="M213" s="42"/>
      <c r="N213" s="42"/>
      <c r="O213" s="42"/>
    </row>
    <row r="214" spans="1:9" ht="38.25">
      <c r="A214" s="506" t="s">
        <v>217</v>
      </c>
      <c r="B214" s="484" t="s">
        <v>55</v>
      </c>
      <c r="C214" s="287" t="s">
        <v>138</v>
      </c>
      <c r="D214" s="135" t="s">
        <v>22</v>
      </c>
      <c r="E214" s="62">
        <f t="shared" si="11"/>
        <v>36290.44</v>
      </c>
      <c r="F214" s="57">
        <f>F215+F216+F217+F218</f>
        <v>11567.94</v>
      </c>
      <c r="G214" s="57">
        <f>G215+G216+G217+G218</f>
        <v>12127.2</v>
      </c>
      <c r="H214" s="39">
        <f>H215+H216+H217+H218</f>
        <v>12595.299999999997</v>
      </c>
      <c r="I214" s="47">
        <f>I215+I216+I217+I218</f>
        <v>0</v>
      </c>
    </row>
    <row r="215" spans="1:9" ht="12.75">
      <c r="A215" s="507"/>
      <c r="B215" s="484"/>
      <c r="C215" s="288" t="s">
        <v>97</v>
      </c>
      <c r="D215" s="136"/>
      <c r="E215" s="63">
        <f t="shared" si="11"/>
        <v>36290.44</v>
      </c>
      <c r="F215" s="139">
        <f>'План реализации'!O51</f>
        <v>11567.94</v>
      </c>
      <c r="G215" s="58">
        <f>'План реализации'!T51</f>
        <v>12127.2</v>
      </c>
      <c r="H215" s="40">
        <f>'План реализации'!Y51</f>
        <v>12595.299999999997</v>
      </c>
      <c r="I215" s="48">
        <f>'План реализации'!AD51</f>
        <v>0</v>
      </c>
    </row>
    <row r="216" spans="1:9" ht="12.75">
      <c r="A216" s="507"/>
      <c r="B216" s="484"/>
      <c r="C216" s="288" t="s">
        <v>98</v>
      </c>
      <c r="D216" s="136"/>
      <c r="E216" s="63">
        <f t="shared" si="11"/>
        <v>0</v>
      </c>
      <c r="F216" s="139"/>
      <c r="G216" s="58"/>
      <c r="H216" s="40"/>
      <c r="I216" s="48"/>
    </row>
    <row r="217" spans="1:9" ht="12.75">
      <c r="A217" s="507"/>
      <c r="B217" s="484"/>
      <c r="C217" s="288" t="s">
        <v>99</v>
      </c>
      <c r="D217" s="136"/>
      <c r="E217" s="63">
        <f t="shared" si="11"/>
        <v>0</v>
      </c>
      <c r="F217" s="139"/>
      <c r="G217" s="58"/>
      <c r="H217" s="40"/>
      <c r="I217" s="48"/>
    </row>
    <row r="218" spans="1:9" ht="12.75">
      <c r="A218" s="508"/>
      <c r="B218" s="484"/>
      <c r="C218" s="288" t="s">
        <v>96</v>
      </c>
      <c r="D218" s="136"/>
      <c r="E218" s="63">
        <f t="shared" si="11"/>
        <v>0</v>
      </c>
      <c r="F218" s="139"/>
      <c r="G218" s="58"/>
      <c r="H218" s="40"/>
      <c r="I218" s="48"/>
    </row>
    <row r="219" spans="1:9" ht="63.75">
      <c r="A219" s="506"/>
      <c r="B219" s="480" t="s">
        <v>134</v>
      </c>
      <c r="C219" s="287" t="s">
        <v>138</v>
      </c>
      <c r="D219" s="135" t="s">
        <v>149</v>
      </c>
      <c r="E219" s="62">
        <f t="shared" si="11"/>
        <v>10270.37</v>
      </c>
      <c r="F219" s="57">
        <f>F220+F221+F222+F223</f>
        <v>3274.27</v>
      </c>
      <c r="G219" s="57">
        <f>G220+G221+G222+G223</f>
        <v>3434.600000000001</v>
      </c>
      <c r="H219" s="39">
        <f>H220+H221+H222+H223</f>
        <v>3561.5</v>
      </c>
      <c r="I219" s="47">
        <f>I220+I221+I222+I223</f>
        <v>0</v>
      </c>
    </row>
    <row r="220" spans="1:9" ht="12.75">
      <c r="A220" s="507"/>
      <c r="B220" s="481"/>
      <c r="C220" s="288" t="s">
        <v>97</v>
      </c>
      <c r="D220" s="136"/>
      <c r="E220" s="63">
        <f t="shared" si="11"/>
        <v>10270.37</v>
      </c>
      <c r="F220" s="139">
        <f>'План реализации'!O52</f>
        <v>3274.27</v>
      </c>
      <c r="G220" s="58">
        <f>'План реализации'!T52</f>
        <v>3434.600000000001</v>
      </c>
      <c r="H220" s="40">
        <f>'План реализации'!Y52</f>
        <v>3561.5</v>
      </c>
      <c r="I220" s="48">
        <f>'План реализации'!AD52</f>
        <v>0</v>
      </c>
    </row>
    <row r="221" spans="1:9" ht="12.75">
      <c r="A221" s="507"/>
      <c r="B221" s="481"/>
      <c r="C221" s="288" t="s">
        <v>98</v>
      </c>
      <c r="D221" s="136"/>
      <c r="E221" s="63">
        <f t="shared" si="11"/>
        <v>0</v>
      </c>
      <c r="F221" s="139"/>
      <c r="G221" s="58"/>
      <c r="H221" s="40"/>
      <c r="I221" s="48"/>
    </row>
    <row r="222" spans="1:9" ht="12.75">
      <c r="A222" s="507"/>
      <c r="B222" s="481"/>
      <c r="C222" s="288" t="s">
        <v>99</v>
      </c>
      <c r="D222" s="136"/>
      <c r="E222" s="63">
        <f t="shared" si="11"/>
        <v>0</v>
      </c>
      <c r="F222" s="139"/>
      <c r="G222" s="58"/>
      <c r="H222" s="40"/>
      <c r="I222" s="48"/>
    </row>
    <row r="223" spans="1:9" ht="12.75">
      <c r="A223" s="508"/>
      <c r="B223" s="482"/>
      <c r="C223" s="288" t="s">
        <v>96</v>
      </c>
      <c r="D223" s="136"/>
      <c r="E223" s="63">
        <f t="shared" si="11"/>
        <v>0</v>
      </c>
      <c r="F223" s="139"/>
      <c r="G223" s="58"/>
      <c r="H223" s="40"/>
      <c r="I223" s="48"/>
    </row>
    <row r="224" spans="1:9" ht="38.25">
      <c r="A224" s="506"/>
      <c r="B224" s="479" t="s">
        <v>135</v>
      </c>
      <c r="C224" s="287" t="s">
        <v>138</v>
      </c>
      <c r="D224" s="135" t="s">
        <v>148</v>
      </c>
      <c r="E224" s="62">
        <f aca="true" t="shared" si="14" ref="E224:E248">G224+H224+I224+F224</f>
        <v>26020.07</v>
      </c>
      <c r="F224" s="57">
        <f>F225+F226+F227+F228</f>
        <v>8293.67</v>
      </c>
      <c r="G224" s="57">
        <f>G225+G226+G227+G228</f>
        <v>8692.6</v>
      </c>
      <c r="H224" s="39">
        <f>H225+H226+H227+H228</f>
        <v>9033.799999999997</v>
      </c>
      <c r="I224" s="47">
        <f>I225+I226+I227+I228</f>
        <v>0</v>
      </c>
    </row>
    <row r="225" spans="1:9" ht="12.75">
      <c r="A225" s="507"/>
      <c r="B225" s="479"/>
      <c r="C225" s="288" t="s">
        <v>97</v>
      </c>
      <c r="D225" s="136"/>
      <c r="E225" s="63">
        <f t="shared" si="14"/>
        <v>26020.07</v>
      </c>
      <c r="F225" s="139">
        <f>'План реализации'!O53</f>
        <v>8293.67</v>
      </c>
      <c r="G225" s="58">
        <f>'План реализации'!T53</f>
        <v>8692.6</v>
      </c>
      <c r="H225" s="40">
        <f>'План реализации'!Y53</f>
        <v>9033.799999999997</v>
      </c>
      <c r="I225" s="48">
        <f>'План реализации'!AD53</f>
        <v>0</v>
      </c>
    </row>
    <row r="226" spans="1:9" ht="12.75">
      <c r="A226" s="507"/>
      <c r="B226" s="479"/>
      <c r="C226" s="288" t="s">
        <v>98</v>
      </c>
      <c r="D226" s="136"/>
      <c r="E226" s="63">
        <f t="shared" si="14"/>
        <v>0</v>
      </c>
      <c r="F226" s="139"/>
      <c r="G226" s="58"/>
      <c r="H226" s="40"/>
      <c r="I226" s="48"/>
    </row>
    <row r="227" spans="1:9" ht="12.75">
      <c r="A227" s="507"/>
      <c r="B227" s="479"/>
      <c r="C227" s="288" t="s">
        <v>99</v>
      </c>
      <c r="D227" s="136"/>
      <c r="E227" s="63">
        <f t="shared" si="14"/>
        <v>0</v>
      </c>
      <c r="F227" s="139"/>
      <c r="G227" s="58"/>
      <c r="H227" s="40"/>
      <c r="I227" s="48"/>
    </row>
    <row r="228" spans="1:9" ht="12.75">
      <c r="A228" s="508"/>
      <c r="B228" s="479"/>
      <c r="C228" s="288" t="s">
        <v>96</v>
      </c>
      <c r="D228" s="136"/>
      <c r="E228" s="63">
        <f t="shared" si="14"/>
        <v>0</v>
      </c>
      <c r="F228" s="139"/>
      <c r="G228" s="58"/>
      <c r="H228" s="40"/>
      <c r="I228" s="48"/>
    </row>
    <row r="229" spans="1:9" ht="38.25">
      <c r="A229" s="506" t="s">
        <v>218</v>
      </c>
      <c r="B229" s="484" t="s">
        <v>56</v>
      </c>
      <c r="C229" s="287" t="s">
        <v>138</v>
      </c>
      <c r="D229" s="135" t="s">
        <v>22</v>
      </c>
      <c r="E229" s="62">
        <f t="shared" si="14"/>
        <v>5266.82</v>
      </c>
      <c r="F229" s="57">
        <f>F230+F231+F232+F233</f>
        <v>1677.12</v>
      </c>
      <c r="G229" s="57">
        <f>G230+G231+G232+G233</f>
        <v>1761.5</v>
      </c>
      <c r="H229" s="39">
        <f>H230+H231+H232+H233</f>
        <v>1828.2</v>
      </c>
      <c r="I229" s="47">
        <f>I230+I231+I232+I233</f>
        <v>0</v>
      </c>
    </row>
    <row r="230" spans="1:9" ht="12.75">
      <c r="A230" s="507"/>
      <c r="B230" s="484"/>
      <c r="C230" s="288" t="s">
        <v>97</v>
      </c>
      <c r="D230" s="136"/>
      <c r="E230" s="63">
        <f t="shared" si="14"/>
        <v>5266.82</v>
      </c>
      <c r="F230" s="139">
        <f>'План реализации'!O54</f>
        <v>1677.12</v>
      </c>
      <c r="G230" s="58">
        <f>'План реализации'!T54</f>
        <v>1761.5</v>
      </c>
      <c r="H230" s="40">
        <f>'План реализации'!Y54</f>
        <v>1828.2</v>
      </c>
      <c r="I230" s="48">
        <f>'План реализации'!AD54</f>
        <v>0</v>
      </c>
    </row>
    <row r="231" spans="1:9" ht="12.75">
      <c r="A231" s="507"/>
      <c r="B231" s="484"/>
      <c r="C231" s="288" t="s">
        <v>98</v>
      </c>
      <c r="D231" s="136"/>
      <c r="E231" s="63">
        <f t="shared" si="14"/>
        <v>0</v>
      </c>
      <c r="F231" s="139"/>
      <c r="G231" s="58"/>
      <c r="H231" s="40"/>
      <c r="I231" s="48"/>
    </row>
    <row r="232" spans="1:9" ht="12.75">
      <c r="A232" s="507"/>
      <c r="B232" s="484"/>
      <c r="C232" s="288" t="s">
        <v>99</v>
      </c>
      <c r="D232" s="136"/>
      <c r="E232" s="63">
        <f t="shared" si="14"/>
        <v>0</v>
      </c>
      <c r="F232" s="139"/>
      <c r="G232" s="58"/>
      <c r="H232" s="40"/>
      <c r="I232" s="48"/>
    </row>
    <row r="233" spans="1:9" ht="12.75">
      <c r="A233" s="508"/>
      <c r="B233" s="484"/>
      <c r="C233" s="288" t="s">
        <v>96</v>
      </c>
      <c r="D233" s="136"/>
      <c r="E233" s="63">
        <f t="shared" si="14"/>
        <v>0</v>
      </c>
      <c r="F233" s="139"/>
      <c r="G233" s="58"/>
      <c r="H233" s="40"/>
      <c r="I233" s="48"/>
    </row>
    <row r="234" spans="1:9" ht="38.25">
      <c r="A234" s="506" t="s">
        <v>215</v>
      </c>
      <c r="B234" s="483" t="s">
        <v>57</v>
      </c>
      <c r="C234" s="290" t="s">
        <v>138</v>
      </c>
      <c r="D234" s="204" t="s">
        <v>22</v>
      </c>
      <c r="E234" s="108">
        <f t="shared" si="14"/>
        <v>1445.3</v>
      </c>
      <c r="F234" s="109">
        <f>F235+F236+F237+F238</f>
        <v>1445.3</v>
      </c>
      <c r="G234" s="109">
        <f>G235+G236+G237+G238</f>
        <v>0</v>
      </c>
      <c r="H234" s="53">
        <f>H235+H236+H237+H238</f>
        <v>0</v>
      </c>
      <c r="I234" s="110">
        <f>I235+I236+I237+I238</f>
        <v>0</v>
      </c>
    </row>
    <row r="235" spans="1:9" ht="12.75">
      <c r="A235" s="507"/>
      <c r="B235" s="484"/>
      <c r="C235" s="288" t="s">
        <v>97</v>
      </c>
      <c r="D235" s="136"/>
      <c r="E235" s="63">
        <f t="shared" si="14"/>
        <v>0</v>
      </c>
      <c r="F235" s="139"/>
      <c r="G235" s="58"/>
      <c r="H235" s="40"/>
      <c r="I235" s="48"/>
    </row>
    <row r="236" spans="1:9" ht="12.75">
      <c r="A236" s="507"/>
      <c r="B236" s="484"/>
      <c r="C236" s="288" t="s">
        <v>98</v>
      </c>
      <c r="D236" s="136"/>
      <c r="E236" s="63">
        <f t="shared" si="14"/>
        <v>1445.3</v>
      </c>
      <c r="F236" s="139">
        <f>'План реализации'!P55</f>
        <v>1445.3</v>
      </c>
      <c r="G236" s="58">
        <f>'План реализации'!U55</f>
        <v>0</v>
      </c>
      <c r="H236" s="40">
        <f>'План реализации'!Z55</f>
        <v>0</v>
      </c>
      <c r="I236" s="48">
        <f>'План реализации'!AE55</f>
        <v>0</v>
      </c>
    </row>
    <row r="237" spans="1:9" ht="12.75">
      <c r="A237" s="507"/>
      <c r="B237" s="484"/>
      <c r="C237" s="288" t="s">
        <v>99</v>
      </c>
      <c r="D237" s="136"/>
      <c r="E237" s="63">
        <f t="shared" si="14"/>
        <v>0</v>
      </c>
      <c r="F237" s="139"/>
      <c r="G237" s="58"/>
      <c r="H237" s="40"/>
      <c r="I237" s="48"/>
    </row>
    <row r="238" spans="1:9" ht="13.5" thickBot="1">
      <c r="A238" s="507"/>
      <c r="B238" s="461"/>
      <c r="C238" s="291" t="s">
        <v>96</v>
      </c>
      <c r="D238" s="137"/>
      <c r="E238" s="64">
        <f t="shared" si="14"/>
        <v>0</v>
      </c>
      <c r="F238" s="250"/>
      <c r="G238" s="59"/>
      <c r="H238" s="49"/>
      <c r="I238" s="50"/>
    </row>
    <row r="239" spans="1:9" ht="25.5">
      <c r="A239" s="527" t="s">
        <v>223</v>
      </c>
      <c r="B239" s="489" t="s">
        <v>183</v>
      </c>
      <c r="C239" s="328" t="s">
        <v>138</v>
      </c>
      <c r="D239" s="138"/>
      <c r="E239" s="61">
        <f t="shared" si="14"/>
        <v>50</v>
      </c>
      <c r="F239" s="56">
        <f aca="true" t="shared" si="15" ref="F239:I243">F260+F244</f>
        <v>50</v>
      </c>
      <c r="G239" s="56">
        <f t="shared" si="15"/>
        <v>0</v>
      </c>
      <c r="H239" s="51">
        <f t="shared" si="15"/>
        <v>0</v>
      </c>
      <c r="I239" s="52">
        <f t="shared" si="15"/>
        <v>0</v>
      </c>
    </row>
    <row r="240" spans="1:15" s="299" customFormat="1" ht="15" customHeight="1">
      <c r="A240" s="528"/>
      <c r="B240" s="490"/>
      <c r="C240" s="329" t="s">
        <v>97</v>
      </c>
      <c r="D240" s="172"/>
      <c r="E240" s="168">
        <f t="shared" si="14"/>
        <v>50</v>
      </c>
      <c r="F240" s="169">
        <f t="shared" si="15"/>
        <v>50</v>
      </c>
      <c r="G240" s="169">
        <f t="shared" si="15"/>
        <v>0</v>
      </c>
      <c r="H240" s="170">
        <f t="shared" si="15"/>
        <v>0</v>
      </c>
      <c r="I240" s="171">
        <f t="shared" si="15"/>
        <v>0</v>
      </c>
      <c r="K240" s="42"/>
      <c r="L240" s="42"/>
      <c r="M240" s="42"/>
      <c r="N240" s="42"/>
      <c r="O240" s="42"/>
    </row>
    <row r="241" spans="1:15" s="299" customFormat="1" ht="15" customHeight="1">
      <c r="A241" s="528"/>
      <c r="B241" s="490"/>
      <c r="C241" s="329" t="s">
        <v>98</v>
      </c>
      <c r="D241" s="172"/>
      <c r="E241" s="168">
        <f t="shared" si="14"/>
        <v>0</v>
      </c>
      <c r="F241" s="169">
        <f t="shared" si="15"/>
        <v>0</v>
      </c>
      <c r="G241" s="169">
        <f t="shared" si="15"/>
        <v>0</v>
      </c>
      <c r="H241" s="170">
        <f t="shared" si="15"/>
        <v>0</v>
      </c>
      <c r="I241" s="171">
        <f t="shared" si="15"/>
        <v>0</v>
      </c>
      <c r="K241" s="42"/>
      <c r="L241" s="42"/>
      <c r="M241" s="42"/>
      <c r="N241" s="42"/>
      <c r="O241" s="42"/>
    </row>
    <row r="242" spans="1:15" s="299" customFormat="1" ht="15" customHeight="1">
      <c r="A242" s="528"/>
      <c r="B242" s="490"/>
      <c r="C242" s="329" t="s">
        <v>99</v>
      </c>
      <c r="D242" s="172"/>
      <c r="E242" s="168">
        <f t="shared" si="14"/>
        <v>0</v>
      </c>
      <c r="F242" s="169">
        <f t="shared" si="15"/>
        <v>0</v>
      </c>
      <c r="G242" s="169">
        <f t="shared" si="15"/>
        <v>0</v>
      </c>
      <c r="H242" s="170">
        <f t="shared" si="15"/>
        <v>0</v>
      </c>
      <c r="I242" s="171">
        <f t="shared" si="15"/>
        <v>0</v>
      </c>
      <c r="K242" s="42"/>
      <c r="L242" s="42"/>
      <c r="M242" s="42"/>
      <c r="N242" s="42"/>
      <c r="O242" s="42"/>
    </row>
    <row r="243" spans="1:15" s="299" customFormat="1" ht="15.75" customHeight="1" thickBot="1">
      <c r="A243" s="529"/>
      <c r="B243" s="491"/>
      <c r="C243" s="331" t="s">
        <v>96</v>
      </c>
      <c r="D243" s="332"/>
      <c r="E243" s="333">
        <f t="shared" si="14"/>
        <v>0</v>
      </c>
      <c r="F243" s="334">
        <f t="shared" si="15"/>
        <v>0</v>
      </c>
      <c r="G243" s="334">
        <f t="shared" si="15"/>
        <v>0</v>
      </c>
      <c r="H243" s="335">
        <f t="shared" si="15"/>
        <v>0</v>
      </c>
      <c r="I243" s="336">
        <f t="shared" si="15"/>
        <v>0</v>
      </c>
      <c r="K243" s="42"/>
      <c r="L243" s="42"/>
      <c r="M243" s="42"/>
      <c r="N243" s="42"/>
      <c r="O243" s="42"/>
    </row>
    <row r="244" spans="1:9" ht="38.25">
      <c r="A244" s="506" t="s">
        <v>219</v>
      </c>
      <c r="B244" s="484" t="s">
        <v>152</v>
      </c>
      <c r="C244" s="287" t="s">
        <v>138</v>
      </c>
      <c r="D244" s="135" t="s">
        <v>22</v>
      </c>
      <c r="E244" s="62">
        <f t="shared" si="14"/>
        <v>50</v>
      </c>
      <c r="F244" s="57">
        <f>F245+F246+F247+F248</f>
        <v>50</v>
      </c>
      <c r="G244" s="57">
        <f>G245+G246+G247+G248</f>
        <v>0</v>
      </c>
      <c r="H244" s="39">
        <f>H245+H246+H247+H248</f>
        <v>0</v>
      </c>
      <c r="I244" s="47">
        <f>I245+I246+I247+I248</f>
        <v>0</v>
      </c>
    </row>
    <row r="245" spans="1:9" ht="12.75">
      <c r="A245" s="507"/>
      <c r="B245" s="484"/>
      <c r="C245" s="288" t="s">
        <v>97</v>
      </c>
      <c r="D245" s="136"/>
      <c r="E245" s="63">
        <f t="shared" si="14"/>
        <v>50</v>
      </c>
      <c r="F245" s="139">
        <f>'План реализации'!O62</f>
        <v>50</v>
      </c>
      <c r="G245" s="58">
        <f>'План реализации'!T62</f>
        <v>0</v>
      </c>
      <c r="H245" s="40"/>
      <c r="I245" s="48"/>
    </row>
    <row r="246" spans="1:9" ht="12.75">
      <c r="A246" s="507"/>
      <c r="B246" s="484"/>
      <c r="C246" s="288" t="s">
        <v>98</v>
      </c>
      <c r="D246" s="136"/>
      <c r="E246" s="63">
        <f t="shared" si="14"/>
        <v>0</v>
      </c>
      <c r="F246" s="139"/>
      <c r="G246" s="58"/>
      <c r="H246" s="40"/>
      <c r="I246" s="48"/>
    </row>
    <row r="247" spans="1:9" ht="12.75">
      <c r="A247" s="507"/>
      <c r="B247" s="484"/>
      <c r="C247" s="288" t="s">
        <v>99</v>
      </c>
      <c r="D247" s="136"/>
      <c r="E247" s="63">
        <f t="shared" si="14"/>
        <v>0</v>
      </c>
      <c r="F247" s="139">
        <f>'План реализации'!Q62</f>
        <v>0</v>
      </c>
      <c r="G247" s="58"/>
      <c r="H247" s="40"/>
      <c r="I247" s="48"/>
    </row>
    <row r="248" spans="1:9" ht="13.5" thickBot="1">
      <c r="A248" s="526"/>
      <c r="B248" s="461"/>
      <c r="C248" s="291" t="s">
        <v>96</v>
      </c>
      <c r="D248" s="137"/>
      <c r="E248" s="64">
        <f t="shared" si="14"/>
        <v>0</v>
      </c>
      <c r="F248" s="251"/>
      <c r="G248" s="203"/>
      <c r="H248" s="49"/>
      <c r="I248" s="50"/>
    </row>
    <row r="249" ht="12.75">
      <c r="A249" s="202"/>
    </row>
    <row r="250" spans="1:9" s="299" customFormat="1" ht="12.75">
      <c r="A250" s="202"/>
      <c r="B250" s="12"/>
      <c r="C250" s="12"/>
      <c r="D250" s="296"/>
      <c r="E250" s="41"/>
      <c r="F250" s="41"/>
      <c r="G250" s="41"/>
      <c r="H250" s="41"/>
      <c r="I250" s="41"/>
    </row>
    <row r="251" spans="1:26" s="6" customFormat="1" ht="15.75">
      <c r="A251" s="202"/>
      <c r="B251" s="85" t="s">
        <v>163</v>
      </c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U251" s="144"/>
      <c r="Z251" s="144"/>
    </row>
    <row r="252" spans="1:18" s="6" customFormat="1" ht="15.75">
      <c r="A252" s="294"/>
      <c r="B252" s="85" t="s">
        <v>164</v>
      </c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</sheetData>
  <sheetProtection/>
  <mergeCells count="108">
    <mergeCell ref="B194:B198"/>
    <mergeCell ref="A194:A198"/>
    <mergeCell ref="A239:A243"/>
    <mergeCell ref="B239:B243"/>
    <mergeCell ref="B209:B213"/>
    <mergeCell ref="A129:A133"/>
    <mergeCell ref="A234:A238"/>
    <mergeCell ref="A214:A218"/>
    <mergeCell ref="A219:A223"/>
    <mergeCell ref="A224:A228"/>
    <mergeCell ref="A244:A248"/>
    <mergeCell ref="B114:B118"/>
    <mergeCell ref="B59:B63"/>
    <mergeCell ref="B84:B88"/>
    <mergeCell ref="A84:A88"/>
    <mergeCell ref="A59:A63"/>
    <mergeCell ref="A114:A118"/>
    <mergeCell ref="A209:A213"/>
    <mergeCell ref="A199:A203"/>
    <mergeCell ref="A204:A208"/>
    <mergeCell ref="A229:A233"/>
    <mergeCell ref="A179:A183"/>
    <mergeCell ref="A184:A188"/>
    <mergeCell ref="A189:A193"/>
    <mergeCell ref="A169:A173"/>
    <mergeCell ref="B169:B173"/>
    <mergeCell ref="A174:A178"/>
    <mergeCell ref="B174:B178"/>
    <mergeCell ref="B224:B228"/>
    <mergeCell ref="B219:B223"/>
    <mergeCell ref="A139:A143"/>
    <mergeCell ref="A144:A148"/>
    <mergeCell ref="A149:A153"/>
    <mergeCell ref="A164:A168"/>
    <mergeCell ref="A154:A158"/>
    <mergeCell ref="A159:A163"/>
    <mergeCell ref="A99:A103"/>
    <mergeCell ref="A104:A108"/>
    <mergeCell ref="A109:A113"/>
    <mergeCell ref="A119:A123"/>
    <mergeCell ref="A54:A58"/>
    <mergeCell ref="A64:A68"/>
    <mergeCell ref="A69:A73"/>
    <mergeCell ref="A74:A78"/>
    <mergeCell ref="A79:A83"/>
    <mergeCell ref="A89:A93"/>
    <mergeCell ref="A94:A98"/>
    <mergeCell ref="A20:A21"/>
    <mergeCell ref="A34:A38"/>
    <mergeCell ref="A39:A43"/>
    <mergeCell ref="A44:A48"/>
    <mergeCell ref="A49:A53"/>
    <mergeCell ref="A134:A138"/>
    <mergeCell ref="A24:A28"/>
    <mergeCell ref="A29:A33"/>
    <mergeCell ref="A124:A128"/>
    <mergeCell ref="C6:C7"/>
    <mergeCell ref="G6:I6"/>
    <mergeCell ref="E6:E7"/>
    <mergeCell ref="B34:B38"/>
    <mergeCell ref="E20:E21"/>
    <mergeCell ref="B54:B58"/>
    <mergeCell ref="E2:I2"/>
    <mergeCell ref="E3:I3"/>
    <mergeCell ref="B4:I4"/>
    <mergeCell ref="B8:B12"/>
    <mergeCell ref="E14:I14"/>
    <mergeCell ref="B24:B28"/>
    <mergeCell ref="B18:I18"/>
    <mergeCell ref="D20:D21"/>
    <mergeCell ref="B20:B21"/>
    <mergeCell ref="F20:I20"/>
    <mergeCell ref="B164:B168"/>
    <mergeCell ref="B64:B68"/>
    <mergeCell ref="B69:B73"/>
    <mergeCell ref="B49:B53"/>
    <mergeCell ref="B119:B123"/>
    <mergeCell ref="B79:B83"/>
    <mergeCell ref="E15:I15"/>
    <mergeCell ref="B139:B143"/>
    <mergeCell ref="C20:C21"/>
    <mergeCell ref="B229:B233"/>
    <mergeCell ref="B189:B193"/>
    <mergeCell ref="B74:B78"/>
    <mergeCell ref="B104:B108"/>
    <mergeCell ref="B44:B48"/>
    <mergeCell ref="B179:B183"/>
    <mergeCell ref="B129:B133"/>
    <mergeCell ref="B214:B218"/>
    <mergeCell ref="B244:B248"/>
    <mergeCell ref="B6:B7"/>
    <mergeCell ref="B184:B188"/>
    <mergeCell ref="B124:B128"/>
    <mergeCell ref="B89:B93"/>
    <mergeCell ref="B199:B203"/>
    <mergeCell ref="B134:B138"/>
    <mergeCell ref="B29:B33"/>
    <mergeCell ref="B109:B113"/>
    <mergeCell ref="E16:I16"/>
    <mergeCell ref="B154:B158"/>
    <mergeCell ref="B159:B163"/>
    <mergeCell ref="B149:B153"/>
    <mergeCell ref="B144:B148"/>
    <mergeCell ref="B234:B238"/>
    <mergeCell ref="B99:B103"/>
    <mergeCell ref="B39:B43"/>
    <mergeCell ref="B94:B98"/>
    <mergeCell ref="B204:B208"/>
  </mergeCells>
  <printOptions/>
  <pageMargins left="0.7874015748031497" right="0.3937007874015748" top="0.3937007874015748" bottom="0.3937007874015748" header="0.31496062992125984" footer="0.31496062992125984"/>
  <pageSetup fitToHeight="4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tabSelected="1" zoomScale="85" zoomScaleNormal="85" zoomScalePageLayoutView="0" workbookViewId="0" topLeftCell="A1">
      <selection activeCell="X13" sqref="X13"/>
    </sheetView>
  </sheetViews>
  <sheetFormatPr defaultColWidth="9.140625" defaultRowHeight="15"/>
  <cols>
    <col min="1" max="1" width="8.7109375" style="6" customWidth="1"/>
    <col min="2" max="2" width="31.00390625" style="6" customWidth="1"/>
    <col min="3" max="3" width="20.140625" style="6" hidden="1" customWidth="1"/>
    <col min="4" max="4" width="5.28125" style="6" hidden="1" customWidth="1"/>
    <col min="5" max="5" width="5.140625" style="6" hidden="1" customWidth="1"/>
    <col min="6" max="6" width="7.421875" style="6" hidden="1" customWidth="1"/>
    <col min="7" max="8" width="5.28125" style="6" hidden="1" customWidth="1"/>
    <col min="9" max="10" width="10.421875" style="6" customWidth="1"/>
    <col min="11" max="13" width="9.140625" style="6" customWidth="1"/>
    <col min="14" max="15" width="13.28125" style="6" customWidth="1"/>
    <col min="16" max="16" width="9.140625" style="6" customWidth="1"/>
    <col min="17" max="18" width="9.140625" style="6" hidden="1" customWidth="1"/>
    <col min="19" max="19" width="11.7109375" style="6" bestFit="1" customWidth="1"/>
    <col min="20" max="20" width="10.421875" style="6" bestFit="1" customWidth="1"/>
    <col min="21" max="22" width="9.140625" style="6" hidden="1" customWidth="1"/>
    <col min="23" max="23" width="9.140625" style="6" customWidth="1"/>
    <col min="24" max="24" width="9.28125" style="6" bestFit="1" customWidth="1"/>
    <col min="25" max="25" width="10.421875" style="6" bestFit="1" customWidth="1"/>
    <col min="26" max="27" width="9.140625" style="6" hidden="1" customWidth="1"/>
    <col min="28" max="28" width="9.140625" style="6" customWidth="1"/>
    <col min="29" max="29" width="9.28125" style="6" hidden="1" customWidth="1"/>
    <col min="30" max="30" width="9.421875" style="6" hidden="1" customWidth="1"/>
    <col min="31" max="31" width="9.140625" style="6" hidden="1" customWidth="1"/>
    <col min="32" max="32" width="8.8515625" style="6" hidden="1" customWidth="1"/>
    <col min="33" max="33" width="9.140625" style="6" hidden="1" customWidth="1"/>
    <col min="34" max="34" width="19.57421875" style="6" customWidth="1"/>
    <col min="35" max="35" width="9.140625" style="6" customWidth="1"/>
    <col min="36" max="36" width="9.28125" style="6" bestFit="1" customWidth="1"/>
    <col min="37" max="16384" width="9.140625" style="6" customWidth="1"/>
  </cols>
  <sheetData>
    <row r="1" spans="23:34" ht="12.75" customHeight="1">
      <c r="W1" s="478" t="s">
        <v>237</v>
      </c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</row>
    <row r="2" spans="20:34" ht="24" customHeight="1">
      <c r="T2" s="144"/>
      <c r="W2" s="478" t="s">
        <v>197</v>
      </c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</row>
    <row r="3" spans="10:34" ht="12.75">
      <c r="J3" s="144"/>
      <c r="T3" s="144"/>
      <c r="W3" s="478" t="s">
        <v>170</v>
      </c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</row>
    <row r="5" spans="1:34" s="43" customFormat="1" ht="15.75">
      <c r="A5" s="547" t="s">
        <v>196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</row>
    <row r="6" spans="1:34" ht="13.5" thickBot="1">
      <c r="A6" s="20"/>
      <c r="B6" s="20"/>
      <c r="C6" s="20"/>
      <c r="D6" s="20"/>
      <c r="E6" s="20"/>
      <c r="F6" s="20"/>
      <c r="G6" s="20"/>
      <c r="H6" s="20"/>
      <c r="AH6" s="6" t="s">
        <v>172</v>
      </c>
    </row>
    <row r="7" spans="1:34" ht="12.75">
      <c r="A7" s="213"/>
      <c r="B7" s="213"/>
      <c r="C7" s="235"/>
      <c r="D7" s="28"/>
      <c r="E7" s="28"/>
      <c r="F7" s="28"/>
      <c r="G7" s="28"/>
      <c r="H7" s="28"/>
      <c r="I7" s="532" t="s">
        <v>69</v>
      </c>
      <c r="J7" s="532"/>
      <c r="K7" s="532"/>
      <c r="L7" s="532"/>
      <c r="M7" s="533"/>
      <c r="N7" s="538" t="s">
        <v>68</v>
      </c>
      <c r="O7" s="532"/>
      <c r="P7" s="532"/>
      <c r="Q7" s="532"/>
      <c r="R7" s="539"/>
      <c r="S7" s="531" t="s">
        <v>165</v>
      </c>
      <c r="T7" s="532"/>
      <c r="U7" s="532"/>
      <c r="V7" s="532"/>
      <c r="W7" s="533"/>
      <c r="X7" s="538" t="s">
        <v>195</v>
      </c>
      <c r="Y7" s="532"/>
      <c r="Z7" s="532"/>
      <c r="AA7" s="532"/>
      <c r="AB7" s="539"/>
      <c r="AC7" s="531" t="s">
        <v>165</v>
      </c>
      <c r="AD7" s="532"/>
      <c r="AE7" s="532"/>
      <c r="AF7" s="532"/>
      <c r="AG7" s="533"/>
      <c r="AH7" s="544" t="s">
        <v>1</v>
      </c>
    </row>
    <row r="8" spans="1:34" ht="63" customHeight="1">
      <c r="A8" s="530" t="s">
        <v>0</v>
      </c>
      <c r="B8" s="530" t="s">
        <v>107</v>
      </c>
      <c r="C8" s="534" t="s">
        <v>61</v>
      </c>
      <c r="D8" s="536" t="s">
        <v>2</v>
      </c>
      <c r="E8" s="536"/>
      <c r="F8" s="536"/>
      <c r="G8" s="536"/>
      <c r="H8" s="536"/>
      <c r="I8" s="536" t="s">
        <v>62</v>
      </c>
      <c r="J8" s="536" t="s">
        <v>63</v>
      </c>
      <c r="K8" s="536"/>
      <c r="L8" s="536"/>
      <c r="M8" s="542"/>
      <c r="N8" s="540" t="s">
        <v>62</v>
      </c>
      <c r="O8" s="536" t="s">
        <v>63</v>
      </c>
      <c r="P8" s="536"/>
      <c r="Q8" s="536"/>
      <c r="R8" s="537"/>
      <c r="S8" s="534" t="s">
        <v>62</v>
      </c>
      <c r="T8" s="536" t="s">
        <v>63</v>
      </c>
      <c r="U8" s="536"/>
      <c r="V8" s="536"/>
      <c r="W8" s="542"/>
      <c r="X8" s="540" t="s">
        <v>62</v>
      </c>
      <c r="Y8" s="536" t="s">
        <v>63</v>
      </c>
      <c r="Z8" s="536"/>
      <c r="AA8" s="536"/>
      <c r="AB8" s="537"/>
      <c r="AC8" s="534" t="s">
        <v>62</v>
      </c>
      <c r="AD8" s="536" t="s">
        <v>63</v>
      </c>
      <c r="AE8" s="536"/>
      <c r="AF8" s="536"/>
      <c r="AG8" s="542"/>
      <c r="AH8" s="545"/>
    </row>
    <row r="9" spans="1:34" ht="70.5" customHeight="1" thickBot="1">
      <c r="A9" s="523"/>
      <c r="B9" s="523"/>
      <c r="C9" s="535"/>
      <c r="D9" s="223" t="s">
        <v>43</v>
      </c>
      <c r="E9" s="223" t="s">
        <v>44</v>
      </c>
      <c r="F9" s="223" t="s">
        <v>45</v>
      </c>
      <c r="G9" s="223" t="s">
        <v>46</v>
      </c>
      <c r="H9" s="223" t="s">
        <v>47</v>
      </c>
      <c r="I9" s="543"/>
      <c r="J9" s="222" t="s">
        <v>64</v>
      </c>
      <c r="K9" s="222" t="s">
        <v>65</v>
      </c>
      <c r="L9" s="222" t="s">
        <v>66</v>
      </c>
      <c r="M9" s="266" t="s">
        <v>67</v>
      </c>
      <c r="N9" s="541"/>
      <c r="O9" s="222" t="s">
        <v>64</v>
      </c>
      <c r="P9" s="222" t="s">
        <v>65</v>
      </c>
      <c r="Q9" s="222" t="s">
        <v>66</v>
      </c>
      <c r="R9" s="200" t="s">
        <v>67</v>
      </c>
      <c r="S9" s="535"/>
      <c r="T9" s="222" t="s">
        <v>64</v>
      </c>
      <c r="U9" s="222" t="s">
        <v>65</v>
      </c>
      <c r="V9" s="222" t="s">
        <v>66</v>
      </c>
      <c r="W9" s="266" t="s">
        <v>67</v>
      </c>
      <c r="X9" s="541"/>
      <c r="Y9" s="222" t="s">
        <v>64</v>
      </c>
      <c r="Z9" s="222" t="s">
        <v>65</v>
      </c>
      <c r="AA9" s="222" t="s">
        <v>66</v>
      </c>
      <c r="AB9" s="200" t="s">
        <v>67</v>
      </c>
      <c r="AC9" s="535"/>
      <c r="AD9" s="222" t="s">
        <v>64</v>
      </c>
      <c r="AE9" s="222" t="s">
        <v>65</v>
      </c>
      <c r="AF9" s="222" t="s">
        <v>66</v>
      </c>
      <c r="AG9" s="266" t="s">
        <v>67</v>
      </c>
      <c r="AH9" s="546"/>
    </row>
    <row r="10" spans="1:34" ht="12.75">
      <c r="A10" s="233"/>
      <c r="B10" s="217"/>
      <c r="C10" s="237"/>
      <c r="D10" s="231"/>
      <c r="E10" s="231"/>
      <c r="F10" s="231"/>
      <c r="G10" s="231"/>
      <c r="H10" s="231"/>
      <c r="I10" s="347"/>
      <c r="J10" s="348"/>
      <c r="K10" s="348"/>
      <c r="L10" s="348"/>
      <c r="M10" s="349"/>
      <c r="N10" s="350">
        <f>N11-N12</f>
        <v>424.84999999999854</v>
      </c>
      <c r="O10" s="348"/>
      <c r="P10" s="348"/>
      <c r="Q10" s="348"/>
      <c r="R10" s="351"/>
      <c r="S10" s="352">
        <f>S11-S12</f>
        <v>-179.76999999998952</v>
      </c>
      <c r="T10" s="347"/>
      <c r="U10" s="347"/>
      <c r="V10" s="347"/>
      <c r="W10" s="353"/>
      <c r="X10" s="350">
        <f>X11-X12</f>
        <v>-179.75999999999476</v>
      </c>
      <c r="Y10" s="347"/>
      <c r="Z10" s="347"/>
      <c r="AA10" s="347"/>
      <c r="AB10" s="354"/>
      <c r="AC10" s="248" t="e">
        <f>AC11-AC12</f>
        <v>#REF!</v>
      </c>
      <c r="AD10" s="232"/>
      <c r="AE10" s="232"/>
      <c r="AF10" s="232"/>
      <c r="AG10" s="273"/>
      <c r="AH10" s="217"/>
    </row>
    <row r="11" spans="1:34" ht="13.5" thickBot="1">
      <c r="A11" s="234"/>
      <c r="B11" s="218"/>
      <c r="C11" s="238"/>
      <c r="D11" s="7"/>
      <c r="E11" s="7"/>
      <c r="F11" s="7"/>
      <c r="G11" s="7"/>
      <c r="H11" s="7"/>
      <c r="I11" s="355"/>
      <c r="J11" s="355"/>
      <c r="K11" s="355"/>
      <c r="L11" s="355"/>
      <c r="M11" s="356"/>
      <c r="N11" s="357">
        <v>59314.2</v>
      </c>
      <c r="O11" s="355"/>
      <c r="P11" s="355"/>
      <c r="Q11" s="355"/>
      <c r="R11" s="358"/>
      <c r="S11" s="359">
        <v>62329.9</v>
      </c>
      <c r="T11" s="360"/>
      <c r="U11" s="360"/>
      <c r="V11" s="360"/>
      <c r="W11" s="361"/>
      <c r="X11" s="357">
        <v>64244.4</v>
      </c>
      <c r="Y11" s="360"/>
      <c r="Z11" s="360"/>
      <c r="AA11" s="360"/>
      <c r="AB11" s="362"/>
      <c r="AC11" s="269">
        <v>83258.4</v>
      </c>
      <c r="AD11" s="4"/>
      <c r="AE11" s="4"/>
      <c r="AF11" s="4"/>
      <c r="AG11" s="274"/>
      <c r="AH11" s="218"/>
    </row>
    <row r="12" spans="1:36" ht="39" thickBot="1">
      <c r="A12" s="224" t="s">
        <v>100</v>
      </c>
      <c r="B12" s="337" t="s">
        <v>230</v>
      </c>
      <c r="C12" s="225"/>
      <c r="D12" s="226"/>
      <c r="E12" s="227"/>
      <c r="F12" s="227"/>
      <c r="G12" s="227"/>
      <c r="H12" s="228"/>
      <c r="I12" s="363">
        <f aca="true" t="shared" si="0" ref="I12:AE12">I27+I13+I19+I22+I50+I37+I61</f>
        <v>185823.18</v>
      </c>
      <c r="J12" s="363">
        <f t="shared" si="0"/>
        <v>184377.88</v>
      </c>
      <c r="K12" s="363">
        <f t="shared" si="0"/>
        <v>1445.3</v>
      </c>
      <c r="L12" s="363">
        <f t="shared" si="0"/>
        <v>0</v>
      </c>
      <c r="M12" s="364">
        <f t="shared" si="0"/>
        <v>0</v>
      </c>
      <c r="N12" s="365">
        <f t="shared" si="0"/>
        <v>58889.35</v>
      </c>
      <c r="O12" s="363">
        <f t="shared" si="0"/>
        <v>57444.049999999996</v>
      </c>
      <c r="P12" s="363">
        <f t="shared" si="0"/>
        <v>1445.3</v>
      </c>
      <c r="Q12" s="363">
        <f t="shared" si="0"/>
        <v>0</v>
      </c>
      <c r="R12" s="366">
        <f t="shared" si="0"/>
        <v>0</v>
      </c>
      <c r="S12" s="367">
        <f>S27+S13+S19+S22+S50+S37+S61</f>
        <v>62509.66999999999</v>
      </c>
      <c r="T12" s="363">
        <f t="shared" si="0"/>
        <v>62509.66999999999</v>
      </c>
      <c r="U12" s="363">
        <f t="shared" si="0"/>
        <v>0</v>
      </c>
      <c r="V12" s="363">
        <f t="shared" si="0"/>
        <v>0</v>
      </c>
      <c r="W12" s="364">
        <f t="shared" si="0"/>
        <v>0</v>
      </c>
      <c r="X12" s="365">
        <f t="shared" si="0"/>
        <v>64424.159999999996</v>
      </c>
      <c r="Y12" s="363">
        <f t="shared" si="0"/>
        <v>64424.159999999996</v>
      </c>
      <c r="Z12" s="363">
        <f t="shared" si="0"/>
        <v>0</v>
      </c>
      <c r="AA12" s="363">
        <f t="shared" si="0"/>
        <v>0</v>
      </c>
      <c r="AB12" s="366">
        <f t="shared" si="0"/>
        <v>0</v>
      </c>
      <c r="AC12" s="270" t="e">
        <f t="shared" si="0"/>
        <v>#REF!</v>
      </c>
      <c r="AD12" s="256" t="e">
        <f t="shared" si="0"/>
        <v>#REF!</v>
      </c>
      <c r="AE12" s="256" t="e">
        <f t="shared" si="0"/>
        <v>#REF!</v>
      </c>
      <c r="AF12" s="256" t="e">
        <f>AF27+AF13+AF19+AF22+AF50+AF37</f>
        <v>#REF!</v>
      </c>
      <c r="AG12" s="268" t="e">
        <f>AG27+AG13+AG19+AG22+AG50+AG37</f>
        <v>#REF!</v>
      </c>
      <c r="AH12" s="224"/>
      <c r="AJ12" s="144"/>
    </row>
    <row r="13" spans="1:34" ht="39" thickBot="1">
      <c r="A13" s="399" t="s">
        <v>244</v>
      </c>
      <c r="B13" s="414" t="s">
        <v>188</v>
      </c>
      <c r="C13" s="415"/>
      <c r="D13" s="416"/>
      <c r="E13" s="417"/>
      <c r="F13" s="417"/>
      <c r="G13" s="417"/>
      <c r="H13" s="418"/>
      <c r="I13" s="419">
        <f aca="true" t="shared" si="1" ref="I13:AG13">I14+I15+I16+I18+I17</f>
        <v>71805.1</v>
      </c>
      <c r="J13" s="419">
        <f t="shared" si="1"/>
        <v>71805.1</v>
      </c>
      <c r="K13" s="419">
        <f t="shared" si="1"/>
        <v>0</v>
      </c>
      <c r="L13" s="419">
        <f t="shared" si="1"/>
        <v>0</v>
      </c>
      <c r="M13" s="420">
        <f t="shared" si="1"/>
        <v>0</v>
      </c>
      <c r="N13" s="421">
        <f t="shared" si="1"/>
        <v>22066.32</v>
      </c>
      <c r="O13" s="419">
        <f t="shared" si="1"/>
        <v>22066.32</v>
      </c>
      <c r="P13" s="419">
        <f t="shared" si="1"/>
        <v>0</v>
      </c>
      <c r="Q13" s="419">
        <f t="shared" si="1"/>
        <v>0</v>
      </c>
      <c r="R13" s="422">
        <f t="shared" si="1"/>
        <v>0</v>
      </c>
      <c r="S13" s="423">
        <f t="shared" si="1"/>
        <v>24639.39</v>
      </c>
      <c r="T13" s="419">
        <f t="shared" si="1"/>
        <v>24639.39</v>
      </c>
      <c r="U13" s="419">
        <f t="shared" si="1"/>
        <v>0</v>
      </c>
      <c r="V13" s="419">
        <f t="shared" si="1"/>
        <v>0</v>
      </c>
      <c r="W13" s="419">
        <f t="shared" si="1"/>
        <v>0</v>
      </c>
      <c r="X13" s="421">
        <f t="shared" si="1"/>
        <v>25099.39</v>
      </c>
      <c r="Y13" s="419">
        <f t="shared" si="1"/>
        <v>25099.39</v>
      </c>
      <c r="Z13" s="419">
        <f t="shared" si="1"/>
        <v>0</v>
      </c>
      <c r="AA13" s="419">
        <f t="shared" si="1"/>
        <v>0</v>
      </c>
      <c r="AB13" s="419">
        <f t="shared" si="1"/>
        <v>0</v>
      </c>
      <c r="AC13" s="424">
        <f t="shared" si="1"/>
        <v>0</v>
      </c>
      <c r="AD13" s="425">
        <f t="shared" si="1"/>
        <v>0</v>
      </c>
      <c r="AE13" s="425">
        <f t="shared" si="1"/>
        <v>0</v>
      </c>
      <c r="AF13" s="425">
        <f t="shared" si="1"/>
        <v>0</v>
      </c>
      <c r="AG13" s="425">
        <f t="shared" si="1"/>
        <v>0</v>
      </c>
      <c r="AH13" s="399"/>
    </row>
    <row r="14" spans="1:36" ht="63.75">
      <c r="A14" s="340" t="s">
        <v>7</v>
      </c>
      <c r="B14" s="239" t="s">
        <v>158</v>
      </c>
      <c r="C14" s="205"/>
      <c r="D14" s="344" t="s">
        <v>38</v>
      </c>
      <c r="E14" s="207" t="s">
        <v>39</v>
      </c>
      <c r="F14" s="207" t="s">
        <v>40</v>
      </c>
      <c r="G14" s="207" t="s">
        <v>41</v>
      </c>
      <c r="H14" s="208" t="s">
        <v>42</v>
      </c>
      <c r="I14" s="373">
        <f>J14+K14+L14+M14</f>
        <v>70134.8</v>
      </c>
      <c r="J14" s="369">
        <f>T14+Y14+AD14+O14</f>
        <v>70134.8</v>
      </c>
      <c r="K14" s="369">
        <f aca="true" t="shared" si="2" ref="J14:M16">U14+Z14+AE14+P14</f>
        <v>0</v>
      </c>
      <c r="L14" s="369">
        <f t="shared" si="2"/>
        <v>0</v>
      </c>
      <c r="M14" s="398">
        <f t="shared" si="2"/>
        <v>0</v>
      </c>
      <c r="N14" s="372">
        <f>O14+P14+Q14+R14</f>
        <v>21826.22</v>
      </c>
      <c r="O14" s="369">
        <v>21826.22</v>
      </c>
      <c r="P14" s="369"/>
      <c r="Q14" s="369"/>
      <c r="R14" s="370"/>
      <c r="S14" s="371">
        <f>T14+U14+V14+W14</f>
        <v>23699.29</v>
      </c>
      <c r="T14" s="369">
        <v>23699.29</v>
      </c>
      <c r="U14" s="369"/>
      <c r="V14" s="369"/>
      <c r="W14" s="369"/>
      <c r="X14" s="372">
        <f>Y14+Z14+AA14+AB14</f>
        <v>24609.29</v>
      </c>
      <c r="Y14" s="369">
        <v>24609.29</v>
      </c>
      <c r="Z14" s="369"/>
      <c r="AA14" s="369"/>
      <c r="AB14" s="369"/>
      <c r="AC14" s="257">
        <f>AD14+AE14+AF14+AG14</f>
        <v>0</v>
      </c>
      <c r="AD14" s="258"/>
      <c r="AE14" s="258"/>
      <c r="AF14" s="258"/>
      <c r="AG14" s="258"/>
      <c r="AH14" s="277" t="s">
        <v>224</v>
      </c>
      <c r="AJ14" s="144"/>
    </row>
    <row r="15" spans="1:34" ht="38.25">
      <c r="A15" s="211" t="s">
        <v>8</v>
      </c>
      <c r="B15" s="146" t="s">
        <v>52</v>
      </c>
      <c r="C15" s="25"/>
      <c r="D15" s="21" t="s">
        <v>38</v>
      </c>
      <c r="E15" s="8" t="s">
        <v>39</v>
      </c>
      <c r="F15" s="8" t="s">
        <v>40</v>
      </c>
      <c r="G15" s="8" t="s">
        <v>48</v>
      </c>
      <c r="H15" s="15" t="s">
        <v>42</v>
      </c>
      <c r="I15" s="34">
        <f>J15+K15+L15+M15</f>
        <v>300</v>
      </c>
      <c r="J15" s="33">
        <f t="shared" si="2"/>
        <v>300</v>
      </c>
      <c r="K15" s="33">
        <f t="shared" si="2"/>
        <v>0</v>
      </c>
      <c r="L15" s="33">
        <f t="shared" si="2"/>
        <v>0</v>
      </c>
      <c r="M15" s="280">
        <f t="shared" si="2"/>
        <v>0</v>
      </c>
      <c r="N15" s="312">
        <f>O15+P15+Q15+R15</f>
        <v>100</v>
      </c>
      <c r="O15" s="33">
        <v>100</v>
      </c>
      <c r="P15" s="33"/>
      <c r="Q15" s="33"/>
      <c r="R15" s="368"/>
      <c r="S15" s="69">
        <f>T15+U15+V15+W15</f>
        <v>100</v>
      </c>
      <c r="T15" s="33">
        <v>100</v>
      </c>
      <c r="U15" s="33"/>
      <c r="V15" s="33"/>
      <c r="W15" s="33"/>
      <c r="X15" s="312">
        <f>Y15+Z15+AA15+AB15</f>
        <v>100</v>
      </c>
      <c r="Y15" s="33">
        <v>100</v>
      </c>
      <c r="Z15" s="33"/>
      <c r="AA15" s="33"/>
      <c r="AB15" s="33"/>
      <c r="AC15" s="255">
        <f>AD15+AE15+AF15+AG15</f>
        <v>0</v>
      </c>
      <c r="AD15" s="2"/>
      <c r="AE15" s="2"/>
      <c r="AF15" s="2"/>
      <c r="AG15" s="2"/>
      <c r="AH15" s="260" t="s">
        <v>224</v>
      </c>
    </row>
    <row r="16" spans="1:34" ht="25.5">
      <c r="A16" s="211" t="s">
        <v>9</v>
      </c>
      <c r="B16" s="146" t="s">
        <v>53</v>
      </c>
      <c r="C16" s="25"/>
      <c r="D16" s="21" t="s">
        <v>38</v>
      </c>
      <c r="E16" s="8" t="s">
        <v>39</v>
      </c>
      <c r="F16" s="8" t="s">
        <v>40</v>
      </c>
      <c r="G16" s="8" t="s">
        <v>48</v>
      </c>
      <c r="H16" s="15" t="s">
        <v>42</v>
      </c>
      <c r="I16" s="34">
        <f>J16+K16+L16+M16</f>
        <v>393.29999999999995</v>
      </c>
      <c r="J16" s="33">
        <f t="shared" si="2"/>
        <v>393.29999999999995</v>
      </c>
      <c r="K16" s="33">
        <f t="shared" si="2"/>
        <v>0</v>
      </c>
      <c r="L16" s="33">
        <f t="shared" si="2"/>
        <v>0</v>
      </c>
      <c r="M16" s="280">
        <f t="shared" si="2"/>
        <v>0</v>
      </c>
      <c r="N16" s="312">
        <f>O16+P16+Q16+R16</f>
        <v>131.1</v>
      </c>
      <c r="O16" s="33">
        <v>131.1</v>
      </c>
      <c r="P16" s="33"/>
      <c r="Q16" s="33"/>
      <c r="R16" s="368"/>
      <c r="S16" s="69">
        <f>T16+U16+V16+W16</f>
        <v>131.1</v>
      </c>
      <c r="T16" s="33">
        <v>131.1</v>
      </c>
      <c r="U16" s="33"/>
      <c r="V16" s="33"/>
      <c r="W16" s="33"/>
      <c r="X16" s="312">
        <f>Y16+Z16+AA16+AB16</f>
        <v>131.1</v>
      </c>
      <c r="Y16" s="33">
        <v>131.1</v>
      </c>
      <c r="Z16" s="33"/>
      <c r="AA16" s="33"/>
      <c r="AB16" s="33"/>
      <c r="AC16" s="255">
        <f>AD16+AE16+AF16+AG16</f>
        <v>0</v>
      </c>
      <c r="AD16" s="2"/>
      <c r="AE16" s="2"/>
      <c r="AF16" s="2"/>
      <c r="AG16" s="2"/>
      <c r="AH16" s="260" t="s">
        <v>224</v>
      </c>
    </row>
    <row r="17" spans="1:34" ht="25.5">
      <c r="A17" s="214" t="s">
        <v>168</v>
      </c>
      <c r="B17" s="240" t="s">
        <v>236</v>
      </c>
      <c r="C17" s="27"/>
      <c r="D17" s="23"/>
      <c r="E17" s="13"/>
      <c r="F17" s="13"/>
      <c r="G17" s="13"/>
      <c r="H17" s="16"/>
      <c r="I17" s="376">
        <f>J17+K17+L17+M17</f>
        <v>950</v>
      </c>
      <c r="J17" s="380">
        <f aca="true" t="shared" si="3" ref="J17:M18">T17+Y17+AD17+O17</f>
        <v>950</v>
      </c>
      <c r="K17" s="380">
        <f t="shared" si="3"/>
        <v>0</v>
      </c>
      <c r="L17" s="380">
        <f t="shared" si="3"/>
        <v>0</v>
      </c>
      <c r="M17" s="383">
        <f t="shared" si="3"/>
        <v>0</v>
      </c>
      <c r="N17" s="377">
        <f>O17+P17+Q17+R17</f>
        <v>0</v>
      </c>
      <c r="O17" s="380"/>
      <c r="P17" s="380"/>
      <c r="Q17" s="380"/>
      <c r="R17" s="434"/>
      <c r="S17" s="379">
        <f>T17+U17+V17+W17</f>
        <v>700</v>
      </c>
      <c r="T17" s="380">
        <v>700</v>
      </c>
      <c r="U17" s="380"/>
      <c r="V17" s="380"/>
      <c r="W17" s="380"/>
      <c r="X17" s="377">
        <f>Y17+Z17+AA17+AB17</f>
        <v>250</v>
      </c>
      <c r="Y17" s="380">
        <v>250</v>
      </c>
      <c r="Z17" s="380"/>
      <c r="AA17" s="380"/>
      <c r="AB17" s="380"/>
      <c r="AC17" s="271">
        <f>AD17+AE17+AF17+AG17</f>
        <v>0</v>
      </c>
      <c r="AD17" s="313"/>
      <c r="AE17" s="313"/>
      <c r="AF17" s="313"/>
      <c r="AG17" s="313"/>
      <c r="AH17" s="259" t="s">
        <v>224</v>
      </c>
    </row>
    <row r="18" spans="1:34" ht="26.25" thickBot="1">
      <c r="A18" s="211" t="s">
        <v>173</v>
      </c>
      <c r="B18" s="146" t="s">
        <v>54</v>
      </c>
      <c r="C18" s="25"/>
      <c r="D18" s="21"/>
      <c r="E18" s="8"/>
      <c r="F18" s="8"/>
      <c r="G18" s="8"/>
      <c r="H18" s="15"/>
      <c r="I18" s="34">
        <f>J18+K18+L18+M18</f>
        <v>27</v>
      </c>
      <c r="J18" s="33">
        <f t="shared" si="3"/>
        <v>27</v>
      </c>
      <c r="K18" s="33">
        <f t="shared" si="3"/>
        <v>0</v>
      </c>
      <c r="L18" s="33">
        <f t="shared" si="3"/>
        <v>0</v>
      </c>
      <c r="M18" s="280">
        <f t="shared" si="3"/>
        <v>0</v>
      </c>
      <c r="N18" s="312">
        <f>O18+P18+Q18+R18</f>
        <v>9</v>
      </c>
      <c r="O18" s="33">
        <v>9</v>
      </c>
      <c r="P18" s="33"/>
      <c r="Q18" s="33"/>
      <c r="R18" s="368"/>
      <c r="S18" s="69">
        <f>T18+U18+V18+W18</f>
        <v>9</v>
      </c>
      <c r="T18" s="33">
        <v>9</v>
      </c>
      <c r="U18" s="33"/>
      <c r="V18" s="33"/>
      <c r="W18" s="33"/>
      <c r="X18" s="312">
        <f>Y18+Z18+AA18+AB18</f>
        <v>9</v>
      </c>
      <c r="Y18" s="33">
        <v>9</v>
      </c>
      <c r="Z18" s="33"/>
      <c r="AA18" s="33"/>
      <c r="AB18" s="33"/>
      <c r="AC18" s="255">
        <f>AD18+AE18+AF18+AG18</f>
        <v>0</v>
      </c>
      <c r="AD18" s="2"/>
      <c r="AE18" s="2"/>
      <c r="AF18" s="2"/>
      <c r="AG18" s="2"/>
      <c r="AH18" s="260" t="s">
        <v>224</v>
      </c>
    </row>
    <row r="19" spans="1:34" ht="26.25" thickBot="1">
      <c r="A19" s="399" t="s">
        <v>243</v>
      </c>
      <c r="B19" s="414" t="s">
        <v>187</v>
      </c>
      <c r="C19" s="415"/>
      <c r="D19" s="416"/>
      <c r="E19" s="417"/>
      <c r="F19" s="417"/>
      <c r="G19" s="417"/>
      <c r="H19" s="418"/>
      <c r="I19" s="419">
        <f>I20+I21</f>
        <v>2701.6400000000003</v>
      </c>
      <c r="J19" s="419">
        <f aca="true" t="shared" si="4" ref="J19:AB19">J20+J21</f>
        <v>2701.6400000000003</v>
      </c>
      <c r="K19" s="419">
        <f t="shared" si="4"/>
        <v>0</v>
      </c>
      <c r="L19" s="419">
        <f t="shared" si="4"/>
        <v>0</v>
      </c>
      <c r="M19" s="420">
        <f t="shared" si="4"/>
        <v>0</v>
      </c>
      <c r="N19" s="421">
        <f t="shared" si="4"/>
        <v>810.94</v>
      </c>
      <c r="O19" s="419">
        <f t="shared" si="4"/>
        <v>810.94</v>
      </c>
      <c r="P19" s="419">
        <f t="shared" si="4"/>
        <v>0</v>
      </c>
      <c r="Q19" s="419">
        <f t="shared" si="4"/>
        <v>0</v>
      </c>
      <c r="R19" s="422">
        <f t="shared" si="4"/>
        <v>0</v>
      </c>
      <c r="S19" s="423">
        <f t="shared" si="4"/>
        <v>929.1</v>
      </c>
      <c r="T19" s="419">
        <f t="shared" si="4"/>
        <v>929.1</v>
      </c>
      <c r="U19" s="419">
        <f t="shared" si="4"/>
        <v>0</v>
      </c>
      <c r="V19" s="419">
        <f t="shared" si="4"/>
        <v>0</v>
      </c>
      <c r="W19" s="419">
        <f t="shared" si="4"/>
        <v>0</v>
      </c>
      <c r="X19" s="421">
        <f t="shared" si="4"/>
        <v>961.6</v>
      </c>
      <c r="Y19" s="419">
        <f t="shared" si="4"/>
        <v>961.6</v>
      </c>
      <c r="Z19" s="419">
        <f t="shared" si="4"/>
        <v>0</v>
      </c>
      <c r="AA19" s="419">
        <f t="shared" si="4"/>
        <v>0</v>
      </c>
      <c r="AB19" s="419">
        <f t="shared" si="4"/>
        <v>0</v>
      </c>
      <c r="AC19" s="424" t="e">
        <f>AC20+AC21+#REF!</f>
        <v>#REF!</v>
      </c>
      <c r="AD19" s="425" t="e">
        <f>AD20+AD21+#REF!</f>
        <v>#REF!</v>
      </c>
      <c r="AE19" s="425" t="e">
        <f>AE20+AE21+#REF!</f>
        <v>#REF!</v>
      </c>
      <c r="AF19" s="425" t="e">
        <f>AF20+AF21+#REF!</f>
        <v>#REF!</v>
      </c>
      <c r="AG19" s="425" t="e">
        <f>AG20+AG21+#REF!</f>
        <v>#REF!</v>
      </c>
      <c r="AH19" s="399"/>
    </row>
    <row r="20" spans="1:34" ht="51">
      <c r="A20" s="340" t="s">
        <v>12</v>
      </c>
      <c r="B20" s="239" t="s">
        <v>159</v>
      </c>
      <c r="C20" s="205"/>
      <c r="D20" s="206"/>
      <c r="E20" s="207"/>
      <c r="F20" s="207"/>
      <c r="G20" s="207"/>
      <c r="H20" s="208"/>
      <c r="I20" s="373">
        <f>J20+K20+L20+M20</f>
        <v>2671.6400000000003</v>
      </c>
      <c r="J20" s="369">
        <f aca="true" t="shared" si="5" ref="J20:M21">T20+Y20+AD20+O20</f>
        <v>2671.6400000000003</v>
      </c>
      <c r="K20" s="369">
        <f t="shared" si="5"/>
        <v>0</v>
      </c>
      <c r="L20" s="369">
        <f t="shared" si="5"/>
        <v>0</v>
      </c>
      <c r="M20" s="398">
        <f t="shared" si="5"/>
        <v>0</v>
      </c>
      <c r="N20" s="372">
        <f>O20+P20+Q20+R20</f>
        <v>800.94</v>
      </c>
      <c r="O20" s="369">
        <v>800.94</v>
      </c>
      <c r="P20" s="369"/>
      <c r="Q20" s="369"/>
      <c r="R20" s="370"/>
      <c r="S20" s="371">
        <f>T20+U20+V20+W20</f>
        <v>919.1</v>
      </c>
      <c r="T20" s="369">
        <v>919.1</v>
      </c>
      <c r="U20" s="369"/>
      <c r="V20" s="369"/>
      <c r="W20" s="369"/>
      <c r="X20" s="372">
        <f>Y20+Z20+AA20+AB20</f>
        <v>951.6</v>
      </c>
      <c r="Y20" s="369">
        <v>951.6</v>
      </c>
      <c r="Z20" s="369"/>
      <c r="AA20" s="369"/>
      <c r="AB20" s="369"/>
      <c r="AC20" s="257">
        <f>AD20+AE20+AF20+AG20</f>
        <v>0</v>
      </c>
      <c r="AD20" s="258"/>
      <c r="AE20" s="258"/>
      <c r="AF20" s="258"/>
      <c r="AG20" s="258"/>
      <c r="AH20" s="277" t="s">
        <v>225</v>
      </c>
    </row>
    <row r="21" spans="1:34" ht="39" thickBot="1">
      <c r="A21" s="214" t="s">
        <v>13</v>
      </c>
      <c r="B21" s="240" t="s">
        <v>52</v>
      </c>
      <c r="C21" s="27"/>
      <c r="D21" s="436"/>
      <c r="E21" s="13"/>
      <c r="F21" s="13"/>
      <c r="G21" s="13"/>
      <c r="H21" s="16"/>
      <c r="I21" s="376">
        <f>J21+K21+L21+M21</f>
        <v>30</v>
      </c>
      <c r="J21" s="380">
        <f t="shared" si="5"/>
        <v>30</v>
      </c>
      <c r="K21" s="380">
        <f t="shared" si="5"/>
        <v>0</v>
      </c>
      <c r="L21" s="380">
        <f t="shared" si="5"/>
        <v>0</v>
      </c>
      <c r="M21" s="383">
        <f t="shared" si="5"/>
        <v>0</v>
      </c>
      <c r="N21" s="377">
        <f>O21+P21+Q21+R21</f>
        <v>10</v>
      </c>
      <c r="O21" s="380">
        <v>10</v>
      </c>
      <c r="P21" s="380"/>
      <c r="Q21" s="380"/>
      <c r="R21" s="434"/>
      <c r="S21" s="379">
        <f>T21+U21+V21+W21</f>
        <v>10</v>
      </c>
      <c r="T21" s="380">
        <v>10</v>
      </c>
      <c r="U21" s="380"/>
      <c r="V21" s="380"/>
      <c r="W21" s="380"/>
      <c r="X21" s="377">
        <f>Y21+Z21+AA21+AB21</f>
        <v>10</v>
      </c>
      <c r="Y21" s="380">
        <v>10</v>
      </c>
      <c r="Z21" s="380"/>
      <c r="AA21" s="380"/>
      <c r="AB21" s="380"/>
      <c r="AC21" s="271">
        <f>AD21+AE21+AF21+AG21</f>
        <v>0</v>
      </c>
      <c r="AD21" s="313"/>
      <c r="AE21" s="313"/>
      <c r="AF21" s="313"/>
      <c r="AG21" s="313"/>
      <c r="AH21" s="259" t="s">
        <v>225</v>
      </c>
    </row>
    <row r="22" spans="1:34" ht="39" thickBot="1">
      <c r="A22" s="399" t="s">
        <v>242</v>
      </c>
      <c r="B22" s="414" t="s">
        <v>186</v>
      </c>
      <c r="C22" s="415"/>
      <c r="D22" s="416"/>
      <c r="E22" s="417"/>
      <c r="F22" s="417"/>
      <c r="G22" s="417"/>
      <c r="H22" s="418"/>
      <c r="I22" s="419">
        <f>I23+I24+I25</f>
        <v>26398.48</v>
      </c>
      <c r="J22" s="419">
        <f aca="true" t="shared" si="6" ref="J22:AB22">J23+J24+J25</f>
        <v>26398.48</v>
      </c>
      <c r="K22" s="419">
        <f t="shared" si="6"/>
        <v>0</v>
      </c>
      <c r="L22" s="419">
        <f t="shared" si="6"/>
        <v>0</v>
      </c>
      <c r="M22" s="420">
        <f t="shared" si="6"/>
        <v>0</v>
      </c>
      <c r="N22" s="421">
        <f t="shared" si="6"/>
        <v>8243.3</v>
      </c>
      <c r="O22" s="419">
        <f t="shared" si="6"/>
        <v>8243.3</v>
      </c>
      <c r="P22" s="419">
        <f t="shared" si="6"/>
        <v>0</v>
      </c>
      <c r="Q22" s="419">
        <f t="shared" si="6"/>
        <v>0</v>
      </c>
      <c r="R22" s="422">
        <f t="shared" si="6"/>
        <v>0</v>
      </c>
      <c r="S22" s="423">
        <f t="shared" si="6"/>
        <v>8899.09</v>
      </c>
      <c r="T22" s="419">
        <f t="shared" si="6"/>
        <v>8899.09</v>
      </c>
      <c r="U22" s="419">
        <f t="shared" si="6"/>
        <v>0</v>
      </c>
      <c r="V22" s="419">
        <f t="shared" si="6"/>
        <v>0</v>
      </c>
      <c r="W22" s="419">
        <f t="shared" si="6"/>
        <v>0</v>
      </c>
      <c r="X22" s="421">
        <f t="shared" si="6"/>
        <v>9256.09</v>
      </c>
      <c r="Y22" s="419">
        <f t="shared" si="6"/>
        <v>9256.09</v>
      </c>
      <c r="Z22" s="419">
        <f t="shared" si="6"/>
        <v>0</v>
      </c>
      <c r="AA22" s="419">
        <f t="shared" si="6"/>
        <v>0</v>
      </c>
      <c r="AB22" s="419">
        <f t="shared" si="6"/>
        <v>0</v>
      </c>
      <c r="AC22" s="424" t="e">
        <f>AC23+AC24+AC25+#REF!+#REF!</f>
        <v>#REF!</v>
      </c>
      <c r="AD22" s="437" t="e">
        <f>AD23+AD24+AD25+#REF!+#REF!</f>
        <v>#REF!</v>
      </c>
      <c r="AE22" s="437" t="e">
        <f>AE23+AE24+AE25+#REF!+#REF!</f>
        <v>#REF!</v>
      </c>
      <c r="AF22" s="437" t="e">
        <f>AF23+AF24+AF25+#REF!+#REF!</f>
        <v>#REF!</v>
      </c>
      <c r="AG22" s="437" t="e">
        <f>AG23+AG24+AG25+#REF!+#REF!</f>
        <v>#REF!</v>
      </c>
      <c r="AH22" s="399"/>
    </row>
    <row r="23" spans="1:34" ht="114.75">
      <c r="A23" s="340" t="s">
        <v>14</v>
      </c>
      <c r="B23" s="239" t="s">
        <v>162</v>
      </c>
      <c r="C23" s="205"/>
      <c r="D23" s="206"/>
      <c r="E23" s="207"/>
      <c r="F23" s="207"/>
      <c r="G23" s="207"/>
      <c r="H23" s="208"/>
      <c r="I23" s="438">
        <f>J23+K23+L23+M23</f>
        <v>26008.48</v>
      </c>
      <c r="J23" s="347">
        <f aca="true" t="shared" si="7" ref="J23:M25">T23+Y23+AD23+O23</f>
        <v>26008.48</v>
      </c>
      <c r="K23" s="347">
        <f t="shared" si="7"/>
        <v>0</v>
      </c>
      <c r="L23" s="347">
        <f t="shared" si="7"/>
        <v>0</v>
      </c>
      <c r="M23" s="354">
        <f t="shared" si="7"/>
        <v>0</v>
      </c>
      <c r="N23" s="372">
        <f>O23+P23+Q23+R23</f>
        <v>8113.3</v>
      </c>
      <c r="O23" s="369">
        <v>8113.3</v>
      </c>
      <c r="P23" s="369"/>
      <c r="Q23" s="369"/>
      <c r="R23" s="370"/>
      <c r="S23" s="371">
        <f>T23+U23+V23+W23</f>
        <v>8769.09</v>
      </c>
      <c r="T23" s="369">
        <v>8769.09</v>
      </c>
      <c r="U23" s="369"/>
      <c r="V23" s="369"/>
      <c r="W23" s="369"/>
      <c r="X23" s="372">
        <f>Y23+Z23+AA23+AB23</f>
        <v>9126.09</v>
      </c>
      <c r="Y23" s="369">
        <v>9126.09</v>
      </c>
      <c r="Z23" s="369"/>
      <c r="AA23" s="369"/>
      <c r="AB23" s="369"/>
      <c r="AC23" s="257">
        <f>AD23+AE23+AF23+AG23</f>
        <v>0</v>
      </c>
      <c r="AD23" s="258"/>
      <c r="AE23" s="258"/>
      <c r="AF23" s="258"/>
      <c r="AG23" s="258"/>
      <c r="AH23" s="277" t="s">
        <v>226</v>
      </c>
    </row>
    <row r="24" spans="1:34" ht="38.25">
      <c r="A24" s="211" t="s">
        <v>15</v>
      </c>
      <c r="B24" s="146" t="s">
        <v>52</v>
      </c>
      <c r="C24" s="25"/>
      <c r="D24" s="22"/>
      <c r="E24" s="8"/>
      <c r="F24" s="8"/>
      <c r="G24" s="8"/>
      <c r="H24" s="15"/>
      <c r="I24" s="312">
        <f>J24+K24+L24+M24</f>
        <v>390</v>
      </c>
      <c r="J24" s="33">
        <f t="shared" si="7"/>
        <v>390</v>
      </c>
      <c r="K24" s="33">
        <f t="shared" si="7"/>
        <v>0</v>
      </c>
      <c r="L24" s="33">
        <f t="shared" si="7"/>
        <v>0</v>
      </c>
      <c r="M24" s="55">
        <f t="shared" si="7"/>
        <v>0</v>
      </c>
      <c r="N24" s="312">
        <f>O24+P24+Q24+R24</f>
        <v>130</v>
      </c>
      <c r="O24" s="33">
        <v>130</v>
      </c>
      <c r="P24" s="33"/>
      <c r="Q24" s="33"/>
      <c r="R24" s="368"/>
      <c r="S24" s="69">
        <f>T24+U24+V24+W24</f>
        <v>130</v>
      </c>
      <c r="T24" s="33">
        <v>130</v>
      </c>
      <c r="U24" s="33"/>
      <c r="V24" s="33"/>
      <c r="W24" s="33"/>
      <c r="X24" s="312">
        <f>Y24+Z24+AA24+AB24</f>
        <v>130</v>
      </c>
      <c r="Y24" s="33">
        <v>130</v>
      </c>
      <c r="Z24" s="33"/>
      <c r="AA24" s="33"/>
      <c r="AB24" s="33"/>
      <c r="AC24" s="255">
        <f>AD24+AE24+AF24+AG24</f>
        <v>0</v>
      </c>
      <c r="AD24" s="2"/>
      <c r="AE24" s="2"/>
      <c r="AF24" s="2"/>
      <c r="AG24" s="2"/>
      <c r="AH24" s="260" t="s">
        <v>226</v>
      </c>
    </row>
    <row r="25" spans="1:34" ht="25.5" hidden="1">
      <c r="A25" s="211" t="s">
        <v>154</v>
      </c>
      <c r="B25" s="239" t="s">
        <v>153</v>
      </c>
      <c r="C25" s="205"/>
      <c r="D25" s="206"/>
      <c r="E25" s="207"/>
      <c r="F25" s="207"/>
      <c r="G25" s="207"/>
      <c r="H25" s="208"/>
      <c r="I25" s="312">
        <f>J25+K25+L25+M25</f>
        <v>0</v>
      </c>
      <c r="J25" s="33">
        <f t="shared" si="7"/>
        <v>0</v>
      </c>
      <c r="K25" s="33">
        <f t="shared" si="7"/>
        <v>0</v>
      </c>
      <c r="L25" s="33">
        <f t="shared" si="7"/>
        <v>0</v>
      </c>
      <c r="M25" s="55">
        <f t="shared" si="7"/>
        <v>0</v>
      </c>
      <c r="N25" s="312">
        <f>O25+P25+Q25+R25</f>
        <v>0</v>
      </c>
      <c r="O25" s="369"/>
      <c r="P25" s="369"/>
      <c r="Q25" s="369"/>
      <c r="R25" s="370"/>
      <c r="S25" s="69">
        <f>T25+U25+V25+W25</f>
        <v>0</v>
      </c>
      <c r="T25" s="369"/>
      <c r="U25" s="369"/>
      <c r="V25" s="369"/>
      <c r="W25" s="369"/>
      <c r="X25" s="312">
        <f>Y25+Z25+AA25+AB25</f>
        <v>0</v>
      </c>
      <c r="Y25" s="369"/>
      <c r="Z25" s="369"/>
      <c r="AA25" s="369"/>
      <c r="AB25" s="369"/>
      <c r="AC25" s="255">
        <f>AD25+AE25+AF25+AG25</f>
        <v>0</v>
      </c>
      <c r="AD25" s="258"/>
      <c r="AE25" s="258"/>
      <c r="AF25" s="258"/>
      <c r="AG25" s="258"/>
      <c r="AH25" s="260" t="s">
        <v>226</v>
      </c>
    </row>
    <row r="26" spans="1:34" ht="13.5" thickBot="1">
      <c r="A26" s="214"/>
      <c r="B26" s="426"/>
      <c r="C26" s="316"/>
      <c r="D26" s="427"/>
      <c r="E26" s="198"/>
      <c r="F26" s="198"/>
      <c r="G26" s="198"/>
      <c r="H26" s="199"/>
      <c r="I26" s="393"/>
      <c r="J26" s="360"/>
      <c r="K26" s="360"/>
      <c r="L26" s="360"/>
      <c r="M26" s="362"/>
      <c r="N26" s="377"/>
      <c r="O26" s="428"/>
      <c r="P26" s="428"/>
      <c r="Q26" s="428"/>
      <c r="R26" s="429"/>
      <c r="S26" s="430"/>
      <c r="T26" s="428"/>
      <c r="U26" s="428"/>
      <c r="V26" s="428"/>
      <c r="W26" s="428"/>
      <c r="X26" s="431"/>
      <c r="Y26" s="428"/>
      <c r="Z26" s="428"/>
      <c r="AA26" s="428"/>
      <c r="AB26" s="428"/>
      <c r="AC26" s="272"/>
      <c r="AD26" s="432"/>
      <c r="AE26" s="432"/>
      <c r="AF26" s="432"/>
      <c r="AG26" s="432"/>
      <c r="AH26" s="298"/>
    </row>
    <row r="27" spans="1:34" ht="45.75" customHeight="1" thickBot="1">
      <c r="A27" s="399" t="s">
        <v>241</v>
      </c>
      <c r="B27" s="414" t="s">
        <v>185</v>
      </c>
      <c r="C27" s="415"/>
      <c r="D27" s="416"/>
      <c r="E27" s="417"/>
      <c r="F27" s="417"/>
      <c r="G27" s="417"/>
      <c r="H27" s="418"/>
      <c r="I27" s="419">
        <f>I28+I31+I34</f>
        <v>40983.299999999996</v>
      </c>
      <c r="J27" s="419">
        <f aca="true" t="shared" si="8" ref="J27:AB27">J28+J31+J34</f>
        <v>40983.299999999996</v>
      </c>
      <c r="K27" s="419">
        <f t="shared" si="8"/>
        <v>0</v>
      </c>
      <c r="L27" s="419">
        <f t="shared" si="8"/>
        <v>0</v>
      </c>
      <c r="M27" s="420">
        <f t="shared" si="8"/>
        <v>0</v>
      </c>
      <c r="N27" s="421">
        <f t="shared" si="8"/>
        <v>12742.53</v>
      </c>
      <c r="O27" s="419">
        <f>O28+O31+O34</f>
        <v>12742.53</v>
      </c>
      <c r="P27" s="419">
        <f t="shared" si="8"/>
        <v>0</v>
      </c>
      <c r="Q27" s="419">
        <f t="shared" si="8"/>
        <v>0</v>
      </c>
      <c r="R27" s="422">
        <f t="shared" si="8"/>
        <v>0</v>
      </c>
      <c r="S27" s="423">
        <f t="shared" si="8"/>
        <v>13855.29</v>
      </c>
      <c r="T27" s="419">
        <f t="shared" si="8"/>
        <v>13855.29</v>
      </c>
      <c r="U27" s="419">
        <f t="shared" si="8"/>
        <v>0</v>
      </c>
      <c r="V27" s="419">
        <f t="shared" si="8"/>
        <v>0</v>
      </c>
      <c r="W27" s="419">
        <f t="shared" si="8"/>
        <v>0</v>
      </c>
      <c r="X27" s="421">
        <f t="shared" si="8"/>
        <v>14385.48</v>
      </c>
      <c r="Y27" s="419">
        <f>Y28+Y31+Y34</f>
        <v>14385.48</v>
      </c>
      <c r="Z27" s="419">
        <f t="shared" si="8"/>
        <v>0</v>
      </c>
      <c r="AA27" s="419">
        <f t="shared" si="8"/>
        <v>0</v>
      </c>
      <c r="AB27" s="419">
        <f t="shared" si="8"/>
        <v>0</v>
      </c>
      <c r="AC27" s="424" t="e">
        <f>AC28+AC31+AC34+#REF!+#REF!</f>
        <v>#REF!</v>
      </c>
      <c r="AD27" s="425" t="e">
        <f>AD28+AD31+AD34+#REF!+#REF!</f>
        <v>#REF!</v>
      </c>
      <c r="AE27" s="425" t="e">
        <f>AE28+AE31+AE34+#REF!+#REF!</f>
        <v>#REF!</v>
      </c>
      <c r="AF27" s="425" t="e">
        <f>AF28+AF31+AF34+#REF!+#REF!</f>
        <v>#REF!</v>
      </c>
      <c r="AG27" s="425" t="e">
        <f>AG28+AG31+AG34+#REF!+#REF!</f>
        <v>#REF!</v>
      </c>
      <c r="AH27" s="399"/>
    </row>
    <row r="28" spans="1:34" ht="63.75">
      <c r="A28" s="340" t="s">
        <v>16</v>
      </c>
      <c r="B28" s="239" t="s">
        <v>161</v>
      </c>
      <c r="C28" s="205"/>
      <c r="D28" s="344"/>
      <c r="E28" s="207"/>
      <c r="F28" s="207"/>
      <c r="G28" s="207"/>
      <c r="H28" s="208"/>
      <c r="I28" s="373">
        <f aca="true" t="shared" si="9" ref="I28:I36">J28+K28+L28+M28</f>
        <v>40675.6</v>
      </c>
      <c r="J28" s="369">
        <f>T28+Y28+AD28+O28</f>
        <v>40675.6</v>
      </c>
      <c r="K28" s="369">
        <f aca="true" t="shared" si="10" ref="K28:K36">U28+Z28+AE28+P28</f>
        <v>0</v>
      </c>
      <c r="L28" s="369">
        <f aca="true" t="shared" si="11" ref="L28:L36">V28+AA28+AF28+Q28</f>
        <v>0</v>
      </c>
      <c r="M28" s="398">
        <f aca="true" t="shared" si="12" ref="M28:M36">W28+AB28+AG28+R28</f>
        <v>0</v>
      </c>
      <c r="N28" s="312">
        <f>O28+P28+Q28+R28</f>
        <v>12617.83</v>
      </c>
      <c r="O28" s="33">
        <f>O29+O30</f>
        <v>12617.83</v>
      </c>
      <c r="P28" s="33">
        <f>P29+P30</f>
        <v>0</v>
      </c>
      <c r="Q28" s="33">
        <f>Q29+Q30</f>
        <v>0</v>
      </c>
      <c r="R28" s="55">
        <f>R29+R30</f>
        <v>0</v>
      </c>
      <c r="S28" s="69">
        <f>T28+U28+V28+W28</f>
        <v>13763.79</v>
      </c>
      <c r="T28" s="33">
        <f>T29+T30</f>
        <v>13763.79</v>
      </c>
      <c r="U28" s="33">
        <f>U29+U30</f>
        <v>0</v>
      </c>
      <c r="V28" s="33">
        <f>V29+V30</f>
        <v>0</v>
      </c>
      <c r="W28" s="55">
        <f>W29+W30</f>
        <v>0</v>
      </c>
      <c r="X28" s="312">
        <f>Y28+Z28+AA28+AB28</f>
        <v>14293.98</v>
      </c>
      <c r="Y28" s="33">
        <f>Y29+Y30</f>
        <v>14293.98</v>
      </c>
      <c r="Z28" s="33">
        <f>Z29+Z30</f>
        <v>0</v>
      </c>
      <c r="AA28" s="33">
        <f>AA29+AA30</f>
        <v>0</v>
      </c>
      <c r="AB28" s="55">
        <f>AB29+AB30</f>
        <v>0</v>
      </c>
      <c r="AC28" s="433">
        <f>AC29+AC30</f>
        <v>0</v>
      </c>
      <c r="AD28" s="258"/>
      <c r="AE28" s="258"/>
      <c r="AF28" s="258"/>
      <c r="AG28" s="258"/>
      <c r="AH28" s="277" t="s">
        <v>227</v>
      </c>
    </row>
    <row r="29" spans="1:34" ht="12.75">
      <c r="A29" s="211"/>
      <c r="B29" s="146"/>
      <c r="C29" s="25"/>
      <c r="D29" s="21"/>
      <c r="E29" s="8"/>
      <c r="F29" s="8"/>
      <c r="G29" s="8"/>
      <c r="H29" s="15"/>
      <c r="I29" s="34">
        <f t="shared" si="9"/>
        <v>25838.3</v>
      </c>
      <c r="J29" s="33">
        <f aca="true" t="shared" si="13" ref="J29:J36">T29+Y29+AD29+O29</f>
        <v>25838.3</v>
      </c>
      <c r="K29" s="33">
        <f t="shared" si="10"/>
        <v>0</v>
      </c>
      <c r="L29" s="33">
        <f t="shared" si="11"/>
        <v>0</v>
      </c>
      <c r="M29" s="280">
        <f t="shared" si="12"/>
        <v>0</v>
      </c>
      <c r="N29" s="312">
        <f aca="true" t="shared" si="14" ref="N29:N36">O29+P29+Q29+R29</f>
        <v>7859.93</v>
      </c>
      <c r="O29" s="33">
        <v>7859.93</v>
      </c>
      <c r="P29" s="33"/>
      <c r="Q29" s="33"/>
      <c r="R29" s="368"/>
      <c r="S29" s="69">
        <f aca="true" t="shared" si="15" ref="S29:S36">T29+U29+V29+W29</f>
        <v>8817.49</v>
      </c>
      <c r="T29" s="33">
        <v>8817.49</v>
      </c>
      <c r="U29" s="33"/>
      <c r="V29" s="33"/>
      <c r="W29" s="280"/>
      <c r="X29" s="312">
        <f aca="true" t="shared" si="16" ref="X29:X36">Y29+Z29+AA29+AB29</f>
        <v>9160.88</v>
      </c>
      <c r="Y29" s="33">
        <v>9160.88</v>
      </c>
      <c r="Z29" s="33"/>
      <c r="AA29" s="33"/>
      <c r="AB29" s="55"/>
      <c r="AC29" s="255">
        <f>AD29+AE29+AF29+AG29</f>
        <v>0</v>
      </c>
      <c r="AD29" s="2"/>
      <c r="AE29" s="2"/>
      <c r="AF29" s="2"/>
      <c r="AG29" s="2"/>
      <c r="AH29" s="260" t="s">
        <v>115</v>
      </c>
    </row>
    <row r="30" spans="1:34" ht="12.75">
      <c r="A30" s="211"/>
      <c r="B30" s="146"/>
      <c r="C30" s="25"/>
      <c r="D30" s="21"/>
      <c r="E30" s="8"/>
      <c r="F30" s="8"/>
      <c r="G30" s="8"/>
      <c r="H30" s="15"/>
      <c r="I30" s="34">
        <f t="shared" si="9"/>
        <v>14837.300000000001</v>
      </c>
      <c r="J30" s="33">
        <f t="shared" si="13"/>
        <v>14837.300000000001</v>
      </c>
      <c r="K30" s="33">
        <f t="shared" si="10"/>
        <v>0</v>
      </c>
      <c r="L30" s="33">
        <f t="shared" si="11"/>
        <v>0</v>
      </c>
      <c r="M30" s="280">
        <f t="shared" si="12"/>
        <v>0</v>
      </c>
      <c r="N30" s="312">
        <f t="shared" si="14"/>
        <v>4757.9</v>
      </c>
      <c r="O30" s="33">
        <v>4757.9</v>
      </c>
      <c r="P30" s="33"/>
      <c r="Q30" s="33"/>
      <c r="R30" s="368"/>
      <c r="S30" s="69">
        <f t="shared" si="15"/>
        <v>4946.3</v>
      </c>
      <c r="T30" s="33">
        <v>4946.3</v>
      </c>
      <c r="U30" s="33"/>
      <c r="V30" s="33"/>
      <c r="W30" s="280"/>
      <c r="X30" s="312">
        <f t="shared" si="16"/>
        <v>5133.1</v>
      </c>
      <c r="Y30" s="33">
        <v>5133.1</v>
      </c>
      <c r="Z30" s="33"/>
      <c r="AA30" s="33"/>
      <c r="AB30" s="55"/>
      <c r="AC30" s="255">
        <f>AD30+AE30+AF30+AG30</f>
        <v>0</v>
      </c>
      <c r="AD30" s="2"/>
      <c r="AE30" s="2"/>
      <c r="AF30" s="2"/>
      <c r="AG30" s="2"/>
      <c r="AH30" s="260" t="s">
        <v>116</v>
      </c>
    </row>
    <row r="31" spans="1:34" ht="52.5" customHeight="1">
      <c r="A31" s="211" t="s">
        <v>17</v>
      </c>
      <c r="B31" s="146" t="s">
        <v>52</v>
      </c>
      <c r="C31" s="25"/>
      <c r="D31" s="21"/>
      <c r="E31" s="8"/>
      <c r="F31" s="8"/>
      <c r="G31" s="8"/>
      <c r="H31" s="15"/>
      <c r="I31" s="34">
        <f t="shared" si="9"/>
        <v>33.2</v>
      </c>
      <c r="J31" s="33">
        <f t="shared" si="13"/>
        <v>33.2</v>
      </c>
      <c r="K31" s="33">
        <f t="shared" si="10"/>
        <v>0</v>
      </c>
      <c r="L31" s="33">
        <f>V31+AA31+AF31+Q31</f>
        <v>0</v>
      </c>
      <c r="M31" s="280">
        <f t="shared" si="12"/>
        <v>0</v>
      </c>
      <c r="N31" s="312">
        <f t="shared" si="14"/>
        <v>33.2</v>
      </c>
      <c r="O31" s="33">
        <f>O32+O33</f>
        <v>33.2</v>
      </c>
      <c r="P31" s="33">
        <f>P32+P33</f>
        <v>0</v>
      </c>
      <c r="Q31" s="33">
        <f>Q32+Q33</f>
        <v>0</v>
      </c>
      <c r="R31" s="55">
        <f>R32+R33</f>
        <v>0</v>
      </c>
      <c r="S31" s="69">
        <f t="shared" si="15"/>
        <v>0</v>
      </c>
      <c r="T31" s="33">
        <f>T32+T33</f>
        <v>0</v>
      </c>
      <c r="U31" s="33">
        <f>U32+U33</f>
        <v>0</v>
      </c>
      <c r="V31" s="33">
        <f>V32+V33</f>
        <v>0</v>
      </c>
      <c r="W31" s="55">
        <f>W32+W33</f>
        <v>0</v>
      </c>
      <c r="X31" s="312">
        <f t="shared" si="16"/>
        <v>0</v>
      </c>
      <c r="Y31" s="33">
        <f>Y32+Y33</f>
        <v>0</v>
      </c>
      <c r="Z31" s="33">
        <f>Z32+Z33</f>
        <v>0</v>
      </c>
      <c r="AA31" s="33">
        <f>AA32+AA33</f>
        <v>0</v>
      </c>
      <c r="AB31" s="55">
        <f>AB32+AB33</f>
        <v>0</v>
      </c>
      <c r="AC31" s="255">
        <f>AD31+AE31+AF31+AG31</f>
        <v>0</v>
      </c>
      <c r="AD31" s="2"/>
      <c r="AE31" s="2"/>
      <c r="AF31" s="2"/>
      <c r="AG31" s="2"/>
      <c r="AH31" s="260" t="s">
        <v>227</v>
      </c>
    </row>
    <row r="32" spans="1:34" ht="12.75">
      <c r="A32" s="211"/>
      <c r="B32" s="146"/>
      <c r="C32" s="25"/>
      <c r="D32" s="21"/>
      <c r="E32" s="8"/>
      <c r="F32" s="8"/>
      <c r="G32" s="8"/>
      <c r="H32" s="15"/>
      <c r="I32" s="34">
        <f t="shared" si="9"/>
        <v>19</v>
      </c>
      <c r="J32" s="33">
        <f t="shared" si="13"/>
        <v>19</v>
      </c>
      <c r="K32" s="33">
        <f t="shared" si="10"/>
        <v>0</v>
      </c>
      <c r="L32" s="33">
        <f t="shared" si="11"/>
        <v>0</v>
      </c>
      <c r="M32" s="280">
        <f t="shared" si="12"/>
        <v>0</v>
      </c>
      <c r="N32" s="312">
        <f t="shared" si="14"/>
        <v>19</v>
      </c>
      <c r="O32" s="33">
        <v>19</v>
      </c>
      <c r="P32" s="33"/>
      <c r="Q32" s="33"/>
      <c r="R32" s="55"/>
      <c r="S32" s="69">
        <f t="shared" si="15"/>
        <v>0</v>
      </c>
      <c r="T32" s="33"/>
      <c r="U32" s="33"/>
      <c r="V32" s="33"/>
      <c r="W32" s="280"/>
      <c r="X32" s="312">
        <f t="shared" si="16"/>
        <v>0</v>
      </c>
      <c r="Y32" s="33"/>
      <c r="Z32" s="33"/>
      <c r="AA32" s="33"/>
      <c r="AB32" s="55"/>
      <c r="AC32" s="255">
        <f>AD32+AE32+AF32+AG32</f>
        <v>0</v>
      </c>
      <c r="AD32" s="2"/>
      <c r="AE32" s="2"/>
      <c r="AF32" s="2"/>
      <c r="AG32" s="2"/>
      <c r="AH32" s="260" t="s">
        <v>115</v>
      </c>
    </row>
    <row r="33" spans="1:34" ht="12.75">
      <c r="A33" s="211"/>
      <c r="B33" s="146"/>
      <c r="C33" s="25"/>
      <c r="D33" s="21"/>
      <c r="E33" s="8"/>
      <c r="F33" s="8"/>
      <c r="G33" s="8"/>
      <c r="H33" s="15"/>
      <c r="I33" s="34">
        <f t="shared" si="9"/>
        <v>14.2</v>
      </c>
      <c r="J33" s="33">
        <f t="shared" si="13"/>
        <v>14.2</v>
      </c>
      <c r="K33" s="33">
        <f t="shared" si="10"/>
        <v>0</v>
      </c>
      <c r="L33" s="33">
        <f t="shared" si="11"/>
        <v>0</v>
      </c>
      <c r="M33" s="280">
        <f t="shared" si="12"/>
        <v>0</v>
      </c>
      <c r="N33" s="312">
        <f t="shared" si="14"/>
        <v>14.2</v>
      </c>
      <c r="O33" s="33">
        <v>14.2</v>
      </c>
      <c r="P33" s="33"/>
      <c r="Q33" s="33"/>
      <c r="R33" s="55"/>
      <c r="S33" s="69">
        <f t="shared" si="15"/>
        <v>0</v>
      </c>
      <c r="T33" s="33"/>
      <c r="U33" s="33"/>
      <c r="V33" s="33"/>
      <c r="W33" s="280"/>
      <c r="X33" s="312">
        <f t="shared" si="16"/>
        <v>0</v>
      </c>
      <c r="Y33" s="33"/>
      <c r="Z33" s="33"/>
      <c r="AA33" s="33"/>
      <c r="AB33" s="55"/>
      <c r="AC33" s="255">
        <f>AD33+AE33+AF33+AG33</f>
        <v>0</v>
      </c>
      <c r="AD33" s="2"/>
      <c r="AE33" s="2"/>
      <c r="AF33" s="2"/>
      <c r="AG33" s="2"/>
      <c r="AH33" s="260" t="s">
        <v>116</v>
      </c>
    </row>
    <row r="34" spans="1:34" ht="79.5" customHeight="1">
      <c r="A34" s="211" t="s">
        <v>18</v>
      </c>
      <c r="B34" s="146" t="s">
        <v>54</v>
      </c>
      <c r="C34" s="25"/>
      <c r="D34" s="21"/>
      <c r="E34" s="8"/>
      <c r="F34" s="8"/>
      <c r="G34" s="8"/>
      <c r="H34" s="15"/>
      <c r="I34" s="34">
        <f t="shared" si="9"/>
        <v>274.5</v>
      </c>
      <c r="J34" s="33">
        <f t="shared" si="13"/>
        <v>274.5</v>
      </c>
      <c r="K34" s="33">
        <f t="shared" si="10"/>
        <v>0</v>
      </c>
      <c r="L34" s="33">
        <f t="shared" si="11"/>
        <v>0</v>
      </c>
      <c r="M34" s="280">
        <f t="shared" si="12"/>
        <v>0</v>
      </c>
      <c r="N34" s="312">
        <f t="shared" si="14"/>
        <v>91.5</v>
      </c>
      <c r="O34" s="33">
        <f>O35+O36</f>
        <v>91.5</v>
      </c>
      <c r="P34" s="33">
        <f>P35+P36</f>
        <v>0</v>
      </c>
      <c r="Q34" s="33">
        <f>Q35+Q36</f>
        <v>0</v>
      </c>
      <c r="R34" s="55">
        <f>R35+R36</f>
        <v>0</v>
      </c>
      <c r="S34" s="69">
        <f t="shared" si="15"/>
        <v>91.5</v>
      </c>
      <c r="T34" s="33">
        <f>T35+T36</f>
        <v>91.5</v>
      </c>
      <c r="U34" s="33">
        <f>U35+U36</f>
        <v>0</v>
      </c>
      <c r="V34" s="33">
        <f>V35+V36</f>
        <v>0</v>
      </c>
      <c r="W34" s="55">
        <f>W35+W36</f>
        <v>0</v>
      </c>
      <c r="X34" s="312">
        <f t="shared" si="16"/>
        <v>91.5</v>
      </c>
      <c r="Y34" s="33">
        <f>Y35+Y36</f>
        <v>91.5</v>
      </c>
      <c r="Z34" s="33">
        <f>Z35+Z36</f>
        <v>0</v>
      </c>
      <c r="AA34" s="33">
        <f>AA35+AA36</f>
        <v>0</v>
      </c>
      <c r="AB34" s="55">
        <f>AB35+AB36</f>
        <v>0</v>
      </c>
      <c r="AC34" s="275" t="e">
        <f>#REF!+AC35+AC36</f>
        <v>#REF!</v>
      </c>
      <c r="AD34" s="2"/>
      <c r="AE34" s="2"/>
      <c r="AF34" s="2"/>
      <c r="AG34" s="2"/>
      <c r="AH34" s="260" t="s">
        <v>227</v>
      </c>
    </row>
    <row r="35" spans="1:34" ht="12.75">
      <c r="A35" s="211"/>
      <c r="B35" s="146"/>
      <c r="C35" s="25"/>
      <c r="D35" s="21"/>
      <c r="E35" s="8"/>
      <c r="F35" s="8"/>
      <c r="G35" s="8"/>
      <c r="H35" s="15"/>
      <c r="I35" s="34">
        <f t="shared" si="9"/>
        <v>180</v>
      </c>
      <c r="J35" s="33">
        <f t="shared" si="13"/>
        <v>180</v>
      </c>
      <c r="K35" s="33">
        <f t="shared" si="10"/>
        <v>0</v>
      </c>
      <c r="L35" s="33">
        <f t="shared" si="11"/>
        <v>0</v>
      </c>
      <c r="M35" s="280">
        <f t="shared" si="12"/>
        <v>0</v>
      </c>
      <c r="N35" s="312">
        <f t="shared" si="14"/>
        <v>60</v>
      </c>
      <c r="O35" s="33">
        <v>60</v>
      </c>
      <c r="P35" s="33"/>
      <c r="Q35" s="33"/>
      <c r="R35" s="368"/>
      <c r="S35" s="69">
        <f t="shared" si="15"/>
        <v>60</v>
      </c>
      <c r="T35" s="33">
        <v>60</v>
      </c>
      <c r="U35" s="33"/>
      <c r="V35" s="33"/>
      <c r="W35" s="280"/>
      <c r="X35" s="312">
        <f t="shared" si="16"/>
        <v>60</v>
      </c>
      <c r="Y35" s="33">
        <v>60</v>
      </c>
      <c r="Z35" s="33"/>
      <c r="AA35" s="33"/>
      <c r="AB35" s="55"/>
      <c r="AC35" s="255">
        <f>AD35+AE35+AF35+AG35</f>
        <v>0</v>
      </c>
      <c r="AD35" s="2"/>
      <c r="AE35" s="2"/>
      <c r="AF35" s="2"/>
      <c r="AG35" s="2"/>
      <c r="AH35" s="260" t="s">
        <v>115</v>
      </c>
    </row>
    <row r="36" spans="1:34" ht="13.5" thickBot="1">
      <c r="A36" s="214"/>
      <c r="B36" s="240"/>
      <c r="C36" s="27"/>
      <c r="D36" s="23"/>
      <c r="E36" s="13"/>
      <c r="F36" s="13"/>
      <c r="G36" s="13"/>
      <c r="H36" s="16"/>
      <c r="I36" s="376">
        <f t="shared" si="9"/>
        <v>94.5</v>
      </c>
      <c r="J36" s="380">
        <f t="shared" si="13"/>
        <v>94.5</v>
      </c>
      <c r="K36" s="380">
        <f t="shared" si="10"/>
        <v>0</v>
      </c>
      <c r="L36" s="380">
        <f t="shared" si="11"/>
        <v>0</v>
      </c>
      <c r="M36" s="383">
        <f t="shared" si="12"/>
        <v>0</v>
      </c>
      <c r="N36" s="393">
        <f t="shared" si="14"/>
        <v>31.5</v>
      </c>
      <c r="O36" s="360">
        <v>31.5</v>
      </c>
      <c r="P36" s="360"/>
      <c r="Q36" s="360"/>
      <c r="R36" s="452"/>
      <c r="S36" s="379">
        <f t="shared" si="15"/>
        <v>31.5</v>
      </c>
      <c r="T36" s="380">
        <v>31.5</v>
      </c>
      <c r="U36" s="380"/>
      <c r="V36" s="380"/>
      <c r="W36" s="383"/>
      <c r="X36" s="393">
        <f t="shared" si="16"/>
        <v>31.5</v>
      </c>
      <c r="Y36" s="380">
        <v>31.5</v>
      </c>
      <c r="Z36" s="360"/>
      <c r="AA36" s="360"/>
      <c r="AB36" s="362"/>
      <c r="AC36" s="271">
        <f>AD36+AE36+AF36+AG36</f>
        <v>0</v>
      </c>
      <c r="AD36" s="313"/>
      <c r="AE36" s="313"/>
      <c r="AF36" s="313"/>
      <c r="AG36" s="313"/>
      <c r="AH36" s="259" t="s">
        <v>116</v>
      </c>
    </row>
    <row r="37" spans="1:34" ht="26.25" thickBot="1">
      <c r="A37" s="399" t="s">
        <v>19</v>
      </c>
      <c r="B37" s="414" t="s">
        <v>184</v>
      </c>
      <c r="C37" s="415"/>
      <c r="D37" s="416"/>
      <c r="E37" s="417"/>
      <c r="F37" s="417"/>
      <c r="G37" s="417"/>
      <c r="H37" s="418"/>
      <c r="I37" s="419">
        <f>I38+I44</f>
        <v>882.1</v>
      </c>
      <c r="J37" s="419">
        <f aca="true" t="shared" si="17" ref="J37:AG37">J38+J44</f>
        <v>882.1</v>
      </c>
      <c r="K37" s="419">
        <f t="shared" si="17"/>
        <v>0</v>
      </c>
      <c r="L37" s="419">
        <f t="shared" si="17"/>
        <v>0</v>
      </c>
      <c r="M37" s="420">
        <f t="shared" si="17"/>
        <v>0</v>
      </c>
      <c r="N37" s="421">
        <f t="shared" si="17"/>
        <v>285.9</v>
      </c>
      <c r="O37" s="419">
        <f>O38+O44</f>
        <v>285.9</v>
      </c>
      <c r="P37" s="419">
        <f t="shared" si="17"/>
        <v>0</v>
      </c>
      <c r="Q37" s="419">
        <f t="shared" si="17"/>
        <v>0</v>
      </c>
      <c r="R37" s="422">
        <f t="shared" si="17"/>
        <v>0</v>
      </c>
      <c r="S37" s="423">
        <f t="shared" si="17"/>
        <v>298.1</v>
      </c>
      <c r="T37" s="419">
        <f t="shared" si="17"/>
        <v>298.1</v>
      </c>
      <c r="U37" s="419">
        <f t="shared" si="17"/>
        <v>0</v>
      </c>
      <c r="V37" s="419">
        <f t="shared" si="17"/>
        <v>0</v>
      </c>
      <c r="W37" s="419">
        <f t="shared" si="17"/>
        <v>0</v>
      </c>
      <c r="X37" s="421">
        <f t="shared" si="17"/>
        <v>298.1</v>
      </c>
      <c r="Y37" s="419">
        <f t="shared" si="17"/>
        <v>298.1</v>
      </c>
      <c r="Z37" s="419">
        <f t="shared" si="17"/>
        <v>0</v>
      </c>
      <c r="AA37" s="419">
        <f t="shared" si="17"/>
        <v>0</v>
      </c>
      <c r="AB37" s="419">
        <f t="shared" si="17"/>
        <v>0</v>
      </c>
      <c r="AC37" s="424">
        <f t="shared" si="17"/>
        <v>0</v>
      </c>
      <c r="AD37" s="425">
        <f t="shared" si="17"/>
        <v>0</v>
      </c>
      <c r="AE37" s="425">
        <f t="shared" si="17"/>
        <v>0</v>
      </c>
      <c r="AF37" s="425">
        <f t="shared" si="17"/>
        <v>0</v>
      </c>
      <c r="AG37" s="425">
        <f t="shared" si="17"/>
        <v>0</v>
      </c>
      <c r="AH37" s="399"/>
    </row>
    <row r="38" spans="1:34" ht="38.25">
      <c r="A38" s="340" t="s">
        <v>20</v>
      </c>
      <c r="B38" s="342" t="s">
        <v>105</v>
      </c>
      <c r="C38" s="343"/>
      <c r="D38" s="344" t="s">
        <v>38</v>
      </c>
      <c r="E38" s="207" t="s">
        <v>39</v>
      </c>
      <c r="F38" s="207"/>
      <c r="G38" s="207" t="s">
        <v>48</v>
      </c>
      <c r="H38" s="208" t="s">
        <v>42</v>
      </c>
      <c r="I38" s="373">
        <f>I39+I40+I41+I42+I43</f>
        <v>841.2</v>
      </c>
      <c r="J38" s="369">
        <f aca="true" t="shared" si="18" ref="J38:J43">T38+Y38+AD38+O38</f>
        <v>841.2</v>
      </c>
      <c r="K38" s="369">
        <f aca="true" t="shared" si="19" ref="K38:K43">U38+Z38+AE38+P38</f>
        <v>0</v>
      </c>
      <c r="L38" s="369">
        <f aca="true" t="shared" si="20" ref="L38:L43">V38+AA38+AF38+Q38</f>
        <v>0</v>
      </c>
      <c r="M38" s="398">
        <f aca="true" t="shared" si="21" ref="M38:M43">W38+AB38+AG38+R38</f>
        <v>0</v>
      </c>
      <c r="N38" s="372">
        <f aca="true" t="shared" si="22" ref="N38:AC38">N39+N40+N41+N42+N43</f>
        <v>245</v>
      </c>
      <c r="O38" s="373">
        <f t="shared" si="22"/>
        <v>245</v>
      </c>
      <c r="P38" s="373">
        <f t="shared" si="22"/>
        <v>0</v>
      </c>
      <c r="Q38" s="373">
        <f t="shared" si="22"/>
        <v>0</v>
      </c>
      <c r="R38" s="374">
        <f t="shared" si="22"/>
        <v>0</v>
      </c>
      <c r="S38" s="371">
        <f t="shared" si="22"/>
        <v>298.1</v>
      </c>
      <c r="T38" s="373">
        <f t="shared" si="22"/>
        <v>298.1</v>
      </c>
      <c r="U38" s="373">
        <f t="shared" si="22"/>
        <v>0</v>
      </c>
      <c r="V38" s="373">
        <f t="shared" si="22"/>
        <v>0</v>
      </c>
      <c r="W38" s="374">
        <f t="shared" si="22"/>
        <v>0</v>
      </c>
      <c r="X38" s="372">
        <f t="shared" si="22"/>
        <v>298.1</v>
      </c>
      <c r="Y38" s="373">
        <f t="shared" si="22"/>
        <v>298.1</v>
      </c>
      <c r="Z38" s="373">
        <f t="shared" si="22"/>
        <v>0</v>
      </c>
      <c r="AA38" s="373">
        <f t="shared" si="22"/>
        <v>0</v>
      </c>
      <c r="AB38" s="374">
        <f t="shared" si="22"/>
        <v>0</v>
      </c>
      <c r="AC38" s="257">
        <f t="shared" si="22"/>
        <v>0</v>
      </c>
      <c r="AD38" s="345"/>
      <c r="AE38" s="345"/>
      <c r="AF38" s="345"/>
      <c r="AG38" s="345"/>
      <c r="AH38" s="435"/>
    </row>
    <row r="39" spans="1:34" ht="12.75">
      <c r="A39" s="211"/>
      <c r="B39" s="236"/>
      <c r="C39" s="26"/>
      <c r="D39" s="21"/>
      <c r="E39" s="8"/>
      <c r="F39" s="8"/>
      <c r="G39" s="8"/>
      <c r="H39" s="15"/>
      <c r="I39" s="34">
        <f>J39+K39+L39+M39</f>
        <v>30</v>
      </c>
      <c r="J39" s="33">
        <f t="shared" si="18"/>
        <v>30</v>
      </c>
      <c r="K39" s="33">
        <f t="shared" si="19"/>
        <v>0</v>
      </c>
      <c r="L39" s="33">
        <f t="shared" si="20"/>
        <v>0</v>
      </c>
      <c r="M39" s="280">
        <f t="shared" si="21"/>
        <v>0</v>
      </c>
      <c r="N39" s="312">
        <f>O39+P39+Q39+R39</f>
        <v>10</v>
      </c>
      <c r="O39" s="34">
        <v>10</v>
      </c>
      <c r="P39" s="34"/>
      <c r="Q39" s="34"/>
      <c r="R39" s="54"/>
      <c r="S39" s="69">
        <f aca="true" t="shared" si="23" ref="S39:S49">T39+U39+V39+W39</f>
        <v>10</v>
      </c>
      <c r="T39" s="34">
        <v>10</v>
      </c>
      <c r="U39" s="34"/>
      <c r="V39" s="34"/>
      <c r="W39" s="34"/>
      <c r="X39" s="312">
        <f aca="true" t="shared" si="24" ref="X39:X49">Y39+Z39+AA39+AB39</f>
        <v>10</v>
      </c>
      <c r="Y39" s="34">
        <v>10</v>
      </c>
      <c r="Z39" s="34"/>
      <c r="AA39" s="34"/>
      <c r="AB39" s="34"/>
      <c r="AC39" s="255">
        <f>AD39+AE39+AF39+AG39</f>
        <v>0</v>
      </c>
      <c r="AD39" s="19"/>
      <c r="AE39" s="19"/>
      <c r="AF39" s="19"/>
      <c r="AG39" s="19"/>
      <c r="AH39" s="260" t="s">
        <v>115</v>
      </c>
    </row>
    <row r="40" spans="1:34" ht="12.75">
      <c r="A40" s="211"/>
      <c r="B40" s="236"/>
      <c r="C40" s="26"/>
      <c r="D40" s="21"/>
      <c r="E40" s="8"/>
      <c r="F40" s="8"/>
      <c r="G40" s="8"/>
      <c r="H40" s="15"/>
      <c r="I40" s="34">
        <f>J40+K40+L40+M40</f>
        <v>30</v>
      </c>
      <c r="J40" s="33">
        <f t="shared" si="18"/>
        <v>30</v>
      </c>
      <c r="K40" s="33">
        <f t="shared" si="19"/>
        <v>0</v>
      </c>
      <c r="L40" s="33">
        <f t="shared" si="20"/>
        <v>0</v>
      </c>
      <c r="M40" s="280">
        <f t="shared" si="21"/>
        <v>0</v>
      </c>
      <c r="N40" s="312">
        <f>O40+P40+Q40+R40</f>
        <v>10</v>
      </c>
      <c r="O40" s="34">
        <v>10</v>
      </c>
      <c r="P40" s="34"/>
      <c r="Q40" s="34"/>
      <c r="R40" s="54"/>
      <c r="S40" s="69">
        <f t="shared" si="23"/>
        <v>10</v>
      </c>
      <c r="T40" s="34">
        <v>10</v>
      </c>
      <c r="U40" s="34"/>
      <c r="V40" s="34"/>
      <c r="W40" s="34"/>
      <c r="X40" s="312">
        <f t="shared" si="24"/>
        <v>10</v>
      </c>
      <c r="Y40" s="34">
        <v>10</v>
      </c>
      <c r="Z40" s="34"/>
      <c r="AA40" s="34"/>
      <c r="AB40" s="34"/>
      <c r="AC40" s="255">
        <f>AD40+AE40+AF40+AG40</f>
        <v>0</v>
      </c>
      <c r="AD40" s="19"/>
      <c r="AE40" s="19"/>
      <c r="AF40" s="19"/>
      <c r="AG40" s="19"/>
      <c r="AH40" s="260" t="s">
        <v>116</v>
      </c>
    </row>
    <row r="41" spans="1:34" ht="25.5">
      <c r="A41" s="211"/>
      <c r="B41" s="236"/>
      <c r="C41" s="26"/>
      <c r="D41" s="21"/>
      <c r="E41" s="8"/>
      <c r="F41" s="8"/>
      <c r="G41" s="8"/>
      <c r="H41" s="15"/>
      <c r="I41" s="34">
        <f>J41+K41+L41+M41</f>
        <v>676.2</v>
      </c>
      <c r="J41" s="33">
        <f t="shared" si="18"/>
        <v>676.2</v>
      </c>
      <c r="K41" s="33">
        <f t="shared" si="19"/>
        <v>0</v>
      </c>
      <c r="L41" s="33">
        <f t="shared" si="20"/>
        <v>0</v>
      </c>
      <c r="M41" s="280">
        <f t="shared" si="21"/>
        <v>0</v>
      </c>
      <c r="N41" s="312">
        <f>O41+P41+Q41+R41</f>
        <v>190</v>
      </c>
      <c r="O41" s="34">
        <v>190</v>
      </c>
      <c r="P41" s="34"/>
      <c r="Q41" s="34"/>
      <c r="R41" s="54"/>
      <c r="S41" s="69">
        <f t="shared" si="23"/>
        <v>243.1</v>
      </c>
      <c r="T41" s="34">
        <v>243.1</v>
      </c>
      <c r="U41" s="34"/>
      <c r="V41" s="34"/>
      <c r="W41" s="34"/>
      <c r="X41" s="312">
        <f t="shared" si="24"/>
        <v>243.1</v>
      </c>
      <c r="Y41" s="34">
        <v>243.1</v>
      </c>
      <c r="Z41" s="34"/>
      <c r="AA41" s="34"/>
      <c r="AB41" s="34"/>
      <c r="AC41" s="255">
        <f>AD41+AE41+AF41+AG41</f>
        <v>0</v>
      </c>
      <c r="AD41" s="19"/>
      <c r="AE41" s="19"/>
      <c r="AF41" s="19"/>
      <c r="AG41" s="19"/>
      <c r="AH41" s="260" t="s">
        <v>224</v>
      </c>
    </row>
    <row r="42" spans="1:34" ht="12.75">
      <c r="A42" s="211"/>
      <c r="B42" s="236"/>
      <c r="C42" s="26"/>
      <c r="D42" s="21"/>
      <c r="E42" s="8"/>
      <c r="F42" s="8"/>
      <c r="G42" s="8"/>
      <c r="H42" s="15"/>
      <c r="I42" s="34">
        <f>J42+K42+L42+M42</f>
        <v>15</v>
      </c>
      <c r="J42" s="33">
        <f t="shared" si="18"/>
        <v>15</v>
      </c>
      <c r="K42" s="33">
        <f t="shared" si="19"/>
        <v>0</v>
      </c>
      <c r="L42" s="33">
        <f t="shared" si="20"/>
        <v>0</v>
      </c>
      <c r="M42" s="280">
        <f t="shared" si="21"/>
        <v>0</v>
      </c>
      <c r="N42" s="312">
        <f>O42+P42+Q42+R42</f>
        <v>5</v>
      </c>
      <c r="O42" s="34">
        <v>5</v>
      </c>
      <c r="P42" s="34"/>
      <c r="Q42" s="34"/>
      <c r="R42" s="54"/>
      <c r="S42" s="69">
        <f t="shared" si="23"/>
        <v>5</v>
      </c>
      <c r="T42" s="34">
        <v>5</v>
      </c>
      <c r="U42" s="34"/>
      <c r="V42" s="34"/>
      <c r="W42" s="34"/>
      <c r="X42" s="312">
        <f t="shared" si="24"/>
        <v>5</v>
      </c>
      <c r="Y42" s="34">
        <v>5</v>
      </c>
      <c r="Z42" s="34"/>
      <c r="AA42" s="34"/>
      <c r="AB42" s="34"/>
      <c r="AC42" s="255">
        <f>AD42+AE42+AF42+AG42</f>
        <v>0</v>
      </c>
      <c r="AD42" s="19"/>
      <c r="AE42" s="19"/>
      <c r="AF42" s="19"/>
      <c r="AG42" s="19"/>
      <c r="AH42" s="260" t="s">
        <v>225</v>
      </c>
    </row>
    <row r="43" spans="1:34" ht="12.75">
      <c r="A43" s="211"/>
      <c r="B43" s="236"/>
      <c r="C43" s="26"/>
      <c r="D43" s="21"/>
      <c r="E43" s="8"/>
      <c r="F43" s="8"/>
      <c r="G43" s="8"/>
      <c r="H43" s="15"/>
      <c r="I43" s="34">
        <f>J43+K43+L43+M43</f>
        <v>90</v>
      </c>
      <c r="J43" s="33">
        <f t="shared" si="18"/>
        <v>90</v>
      </c>
      <c r="K43" s="33">
        <f t="shared" si="19"/>
        <v>0</v>
      </c>
      <c r="L43" s="33">
        <f t="shared" si="20"/>
        <v>0</v>
      </c>
      <c r="M43" s="280">
        <f t="shared" si="21"/>
        <v>0</v>
      </c>
      <c r="N43" s="312">
        <f>O43+P43+Q43+R43</f>
        <v>30</v>
      </c>
      <c r="O43" s="34">
        <v>30</v>
      </c>
      <c r="P43" s="34"/>
      <c r="Q43" s="34"/>
      <c r="R43" s="54"/>
      <c r="S43" s="69">
        <f t="shared" si="23"/>
        <v>30</v>
      </c>
      <c r="T43" s="34">
        <v>30</v>
      </c>
      <c r="U43" s="34"/>
      <c r="V43" s="34"/>
      <c r="W43" s="34"/>
      <c r="X43" s="312">
        <f t="shared" si="24"/>
        <v>30</v>
      </c>
      <c r="Y43" s="34">
        <v>30</v>
      </c>
      <c r="Z43" s="34"/>
      <c r="AA43" s="34"/>
      <c r="AB43" s="34"/>
      <c r="AC43" s="255">
        <f>AD43+AE43+AF43+AG43</f>
        <v>0</v>
      </c>
      <c r="AD43" s="19"/>
      <c r="AE43" s="19"/>
      <c r="AF43" s="19"/>
      <c r="AG43" s="19"/>
      <c r="AH43" s="260" t="s">
        <v>226</v>
      </c>
    </row>
    <row r="44" spans="1:34" ht="38.25">
      <c r="A44" s="211" t="s">
        <v>21</v>
      </c>
      <c r="B44" s="236" t="s">
        <v>106</v>
      </c>
      <c r="C44" s="26"/>
      <c r="D44" s="21" t="s">
        <v>38</v>
      </c>
      <c r="E44" s="8" t="s">
        <v>39</v>
      </c>
      <c r="F44" s="8" t="s">
        <v>49</v>
      </c>
      <c r="G44" s="8" t="s">
        <v>48</v>
      </c>
      <c r="H44" s="15" t="s">
        <v>42</v>
      </c>
      <c r="I44" s="34">
        <f>I45+I46+I47+I48+I49</f>
        <v>40.9</v>
      </c>
      <c r="J44" s="33">
        <f aca="true" t="shared" si="25" ref="J44:J49">T44+Y44+AD44+O44</f>
        <v>40.9</v>
      </c>
      <c r="K44" s="33">
        <f aca="true" t="shared" si="26" ref="K44:K49">U44+Z44+AE44+P44</f>
        <v>0</v>
      </c>
      <c r="L44" s="33">
        <f aca="true" t="shared" si="27" ref="L44:L49">V44+AA44+AF44+Q44</f>
        <v>0</v>
      </c>
      <c r="M44" s="280">
        <f aca="true" t="shared" si="28" ref="M44:M49">W44+AB44+AG44+R44</f>
        <v>0</v>
      </c>
      <c r="N44" s="312">
        <f aca="true" t="shared" si="29" ref="N44:AC44">N45+N46+N47+N48+N49</f>
        <v>40.9</v>
      </c>
      <c r="O44" s="34">
        <f t="shared" si="29"/>
        <v>40.9</v>
      </c>
      <c r="P44" s="34">
        <f t="shared" si="29"/>
        <v>0</v>
      </c>
      <c r="Q44" s="34">
        <f t="shared" si="29"/>
        <v>0</v>
      </c>
      <c r="R44" s="54">
        <f t="shared" si="29"/>
        <v>0</v>
      </c>
      <c r="S44" s="69">
        <f t="shared" si="29"/>
        <v>0</v>
      </c>
      <c r="T44" s="34">
        <f t="shared" si="29"/>
        <v>0</v>
      </c>
      <c r="U44" s="34">
        <f t="shared" si="29"/>
        <v>0</v>
      </c>
      <c r="V44" s="34">
        <f t="shared" si="29"/>
        <v>0</v>
      </c>
      <c r="W44" s="54">
        <f t="shared" si="29"/>
        <v>0</v>
      </c>
      <c r="X44" s="312">
        <f t="shared" si="29"/>
        <v>0</v>
      </c>
      <c r="Y44" s="34">
        <f t="shared" si="29"/>
        <v>0</v>
      </c>
      <c r="Z44" s="34">
        <f t="shared" si="29"/>
        <v>0</v>
      </c>
      <c r="AA44" s="34">
        <f t="shared" si="29"/>
        <v>0</v>
      </c>
      <c r="AB44" s="54">
        <f t="shared" si="29"/>
        <v>0</v>
      </c>
      <c r="AC44" s="255">
        <f t="shared" si="29"/>
        <v>0</v>
      </c>
      <c r="AD44" s="19"/>
      <c r="AE44" s="19"/>
      <c r="AF44" s="19"/>
      <c r="AG44" s="19"/>
      <c r="AH44" s="216"/>
    </row>
    <row r="45" spans="1:34" ht="12.75" hidden="1">
      <c r="A45" s="340"/>
      <c r="B45" s="342"/>
      <c r="C45" s="343"/>
      <c r="D45" s="344"/>
      <c r="E45" s="207"/>
      <c r="F45" s="207"/>
      <c r="G45" s="207"/>
      <c r="H45" s="208"/>
      <c r="I45" s="34">
        <f>J45+K45+L45+M45</f>
        <v>0</v>
      </c>
      <c r="J45" s="33">
        <f t="shared" si="25"/>
        <v>0</v>
      </c>
      <c r="K45" s="33">
        <f t="shared" si="26"/>
        <v>0</v>
      </c>
      <c r="L45" s="33">
        <f t="shared" si="27"/>
        <v>0</v>
      </c>
      <c r="M45" s="280">
        <f t="shared" si="28"/>
        <v>0</v>
      </c>
      <c r="N45" s="312">
        <f>O45+P45+Q45+R45</f>
        <v>0</v>
      </c>
      <c r="O45" s="373"/>
      <c r="P45" s="373"/>
      <c r="Q45" s="373"/>
      <c r="R45" s="374"/>
      <c r="S45" s="69">
        <f t="shared" si="23"/>
        <v>0</v>
      </c>
      <c r="T45" s="373"/>
      <c r="U45" s="373"/>
      <c r="V45" s="373"/>
      <c r="W45" s="373"/>
      <c r="X45" s="312">
        <f t="shared" si="24"/>
        <v>0</v>
      </c>
      <c r="Y45" s="373"/>
      <c r="Z45" s="373"/>
      <c r="AA45" s="373"/>
      <c r="AB45" s="373"/>
      <c r="AC45" s="257"/>
      <c r="AD45" s="345"/>
      <c r="AE45" s="345"/>
      <c r="AF45" s="345"/>
      <c r="AG45" s="345"/>
      <c r="AH45" s="260" t="s">
        <v>115</v>
      </c>
    </row>
    <row r="46" spans="1:34" ht="12.75" hidden="1">
      <c r="A46" s="340"/>
      <c r="B46" s="342"/>
      <c r="C46" s="343"/>
      <c r="D46" s="344"/>
      <c r="E46" s="207"/>
      <c r="F46" s="207"/>
      <c r="G46" s="207"/>
      <c r="H46" s="208"/>
      <c r="I46" s="34">
        <f>J46+K46+L46+M46</f>
        <v>0</v>
      </c>
      <c r="J46" s="33">
        <f t="shared" si="25"/>
        <v>0</v>
      </c>
      <c r="K46" s="33">
        <f t="shared" si="26"/>
        <v>0</v>
      </c>
      <c r="L46" s="33">
        <f t="shared" si="27"/>
        <v>0</v>
      </c>
      <c r="M46" s="280">
        <f t="shared" si="28"/>
        <v>0</v>
      </c>
      <c r="N46" s="312">
        <f>O46+P46+Q46+R46</f>
        <v>0</v>
      </c>
      <c r="O46" s="373"/>
      <c r="P46" s="373"/>
      <c r="Q46" s="373"/>
      <c r="R46" s="374"/>
      <c r="S46" s="69">
        <f t="shared" si="23"/>
        <v>0</v>
      </c>
      <c r="T46" s="373"/>
      <c r="U46" s="373"/>
      <c r="V46" s="373"/>
      <c r="W46" s="373"/>
      <c r="X46" s="312">
        <f t="shared" si="24"/>
        <v>0</v>
      </c>
      <c r="Y46" s="373"/>
      <c r="Z46" s="373"/>
      <c r="AA46" s="373"/>
      <c r="AB46" s="373"/>
      <c r="AC46" s="257"/>
      <c r="AD46" s="345"/>
      <c r="AE46" s="345"/>
      <c r="AF46" s="345"/>
      <c r="AG46" s="345"/>
      <c r="AH46" s="260" t="s">
        <v>116</v>
      </c>
    </row>
    <row r="47" spans="1:34" ht="25.5" hidden="1">
      <c r="A47" s="340"/>
      <c r="B47" s="342"/>
      <c r="C47" s="343"/>
      <c r="D47" s="344"/>
      <c r="E47" s="207"/>
      <c r="F47" s="207"/>
      <c r="G47" s="207"/>
      <c r="H47" s="208"/>
      <c r="I47" s="34">
        <f>J47+K47+L47+M47</f>
        <v>0</v>
      </c>
      <c r="J47" s="33">
        <f t="shared" si="25"/>
        <v>0</v>
      </c>
      <c r="K47" s="33">
        <f t="shared" si="26"/>
        <v>0</v>
      </c>
      <c r="L47" s="33">
        <f t="shared" si="27"/>
        <v>0</v>
      </c>
      <c r="M47" s="280">
        <f t="shared" si="28"/>
        <v>0</v>
      </c>
      <c r="N47" s="312">
        <f>O47+P47+Q47+R47</f>
        <v>0</v>
      </c>
      <c r="O47" s="373"/>
      <c r="P47" s="373"/>
      <c r="Q47" s="373"/>
      <c r="R47" s="374"/>
      <c r="S47" s="69">
        <f t="shared" si="23"/>
        <v>0</v>
      </c>
      <c r="T47" s="373"/>
      <c r="U47" s="373"/>
      <c r="V47" s="373"/>
      <c r="W47" s="373"/>
      <c r="X47" s="312">
        <f t="shared" si="24"/>
        <v>0</v>
      </c>
      <c r="Y47" s="373"/>
      <c r="Z47" s="373"/>
      <c r="AA47" s="373"/>
      <c r="AB47" s="373"/>
      <c r="AC47" s="257"/>
      <c r="AD47" s="345"/>
      <c r="AE47" s="345"/>
      <c r="AF47" s="345"/>
      <c r="AG47" s="345"/>
      <c r="AH47" s="260" t="s">
        <v>224</v>
      </c>
    </row>
    <row r="48" spans="1:34" ht="12.75" hidden="1">
      <c r="A48" s="340"/>
      <c r="B48" s="342"/>
      <c r="C48" s="343"/>
      <c r="D48" s="344"/>
      <c r="E48" s="207"/>
      <c r="F48" s="207"/>
      <c r="G48" s="207"/>
      <c r="H48" s="208"/>
      <c r="I48" s="34">
        <f>J48+K48+L48+M48</f>
        <v>0</v>
      </c>
      <c r="J48" s="33">
        <f t="shared" si="25"/>
        <v>0</v>
      </c>
      <c r="K48" s="33">
        <f t="shared" si="26"/>
        <v>0</v>
      </c>
      <c r="L48" s="33">
        <f t="shared" si="27"/>
        <v>0</v>
      </c>
      <c r="M48" s="280">
        <f t="shared" si="28"/>
        <v>0</v>
      </c>
      <c r="N48" s="312">
        <f>O48+P48+Q48+R48</f>
        <v>0</v>
      </c>
      <c r="O48" s="373"/>
      <c r="P48" s="373"/>
      <c r="Q48" s="373"/>
      <c r="R48" s="374"/>
      <c r="S48" s="69">
        <f t="shared" si="23"/>
        <v>0</v>
      </c>
      <c r="T48" s="373"/>
      <c r="U48" s="373"/>
      <c r="V48" s="373"/>
      <c r="W48" s="373"/>
      <c r="X48" s="312">
        <f t="shared" si="24"/>
        <v>0</v>
      </c>
      <c r="Y48" s="373"/>
      <c r="Z48" s="373"/>
      <c r="AA48" s="373"/>
      <c r="AB48" s="373"/>
      <c r="AC48" s="257"/>
      <c r="AD48" s="345"/>
      <c r="AE48" s="345"/>
      <c r="AF48" s="345"/>
      <c r="AG48" s="345"/>
      <c r="AH48" s="260" t="s">
        <v>225</v>
      </c>
    </row>
    <row r="49" spans="1:34" ht="13.5" thickBot="1">
      <c r="A49" s="215"/>
      <c r="B49" s="381"/>
      <c r="C49" s="382"/>
      <c r="D49" s="197"/>
      <c r="E49" s="198"/>
      <c r="F49" s="198"/>
      <c r="G49" s="198"/>
      <c r="H49" s="199"/>
      <c r="I49" s="376">
        <f>J49+K49+L49+M49</f>
        <v>40.9</v>
      </c>
      <c r="J49" s="380">
        <f t="shared" si="25"/>
        <v>40.9</v>
      </c>
      <c r="K49" s="380">
        <f t="shared" si="26"/>
        <v>0</v>
      </c>
      <c r="L49" s="380">
        <f t="shared" si="27"/>
        <v>0</v>
      </c>
      <c r="M49" s="383">
        <f t="shared" si="28"/>
        <v>0</v>
      </c>
      <c r="N49" s="377">
        <f>O49+P49+Q49+R49</f>
        <v>40.9</v>
      </c>
      <c r="O49" s="384">
        <v>40.9</v>
      </c>
      <c r="P49" s="384"/>
      <c r="Q49" s="384"/>
      <c r="R49" s="385"/>
      <c r="S49" s="379">
        <f t="shared" si="23"/>
        <v>0</v>
      </c>
      <c r="T49" s="384"/>
      <c r="U49" s="384"/>
      <c r="V49" s="384"/>
      <c r="W49" s="384"/>
      <c r="X49" s="377">
        <f t="shared" si="24"/>
        <v>0</v>
      </c>
      <c r="Y49" s="384"/>
      <c r="Z49" s="384"/>
      <c r="AA49" s="384"/>
      <c r="AB49" s="384"/>
      <c r="AC49" s="272"/>
      <c r="AD49" s="265"/>
      <c r="AE49" s="265"/>
      <c r="AF49" s="265"/>
      <c r="AG49" s="265"/>
      <c r="AH49" s="259" t="s">
        <v>226</v>
      </c>
    </row>
    <row r="50" spans="1:34" ht="39" thickBot="1">
      <c r="A50" s="399" t="s">
        <v>240</v>
      </c>
      <c r="B50" s="414" t="s">
        <v>182</v>
      </c>
      <c r="C50" s="415"/>
      <c r="D50" s="416"/>
      <c r="E50" s="417"/>
      <c r="F50" s="417"/>
      <c r="G50" s="417"/>
      <c r="H50" s="418"/>
      <c r="I50" s="419">
        <f>I51+I54+I55</f>
        <v>43002.560000000005</v>
      </c>
      <c r="J50" s="419">
        <f aca="true" t="shared" si="30" ref="J50:AG50">J51+J54+J55</f>
        <v>41557.26</v>
      </c>
      <c r="K50" s="419">
        <f t="shared" si="30"/>
        <v>1445.3</v>
      </c>
      <c r="L50" s="419">
        <f t="shared" si="30"/>
        <v>0</v>
      </c>
      <c r="M50" s="420">
        <f t="shared" si="30"/>
        <v>0</v>
      </c>
      <c r="N50" s="421">
        <f aca="true" t="shared" si="31" ref="N50:S50">N51+N54+N55</f>
        <v>14690.36</v>
      </c>
      <c r="O50" s="419">
        <f t="shared" si="31"/>
        <v>13245.060000000001</v>
      </c>
      <c r="P50" s="419">
        <f t="shared" si="31"/>
        <v>1445.3</v>
      </c>
      <c r="Q50" s="419">
        <f t="shared" si="31"/>
        <v>0</v>
      </c>
      <c r="R50" s="422">
        <f t="shared" si="31"/>
        <v>0</v>
      </c>
      <c r="S50" s="423">
        <f t="shared" si="31"/>
        <v>13888.7</v>
      </c>
      <c r="T50" s="419">
        <f>T51+T54+T55</f>
        <v>13888.7</v>
      </c>
      <c r="U50" s="419">
        <f>U51+U54+U55</f>
        <v>0</v>
      </c>
      <c r="V50" s="419">
        <f>V51+V54+V55</f>
        <v>0</v>
      </c>
      <c r="W50" s="419">
        <f>W51+W54+W55</f>
        <v>0</v>
      </c>
      <c r="X50" s="421">
        <f t="shared" si="30"/>
        <v>14423.499999999998</v>
      </c>
      <c r="Y50" s="419">
        <f t="shared" si="30"/>
        <v>14423.499999999998</v>
      </c>
      <c r="Z50" s="419">
        <f t="shared" si="30"/>
        <v>0</v>
      </c>
      <c r="AA50" s="419">
        <f t="shared" si="30"/>
        <v>0</v>
      </c>
      <c r="AB50" s="419">
        <f t="shared" si="30"/>
        <v>0</v>
      </c>
      <c r="AC50" s="424">
        <f t="shared" si="30"/>
        <v>0</v>
      </c>
      <c r="AD50" s="425">
        <f t="shared" si="30"/>
        <v>0</v>
      </c>
      <c r="AE50" s="425">
        <f t="shared" si="30"/>
        <v>0</v>
      </c>
      <c r="AF50" s="425">
        <f t="shared" si="30"/>
        <v>0</v>
      </c>
      <c r="AG50" s="425">
        <f t="shared" si="30"/>
        <v>0</v>
      </c>
      <c r="AH50" s="399"/>
    </row>
    <row r="51" spans="1:34" ht="38.25">
      <c r="A51" s="340" t="s">
        <v>50</v>
      </c>
      <c r="B51" s="341" t="s">
        <v>55</v>
      </c>
      <c r="C51" s="413"/>
      <c r="D51" s="344" t="s">
        <v>38</v>
      </c>
      <c r="E51" s="207" t="s">
        <v>60</v>
      </c>
      <c r="F51" s="207"/>
      <c r="G51" s="207"/>
      <c r="H51" s="208"/>
      <c r="I51" s="373">
        <f>J51+K51+L51+M51</f>
        <v>36290.44</v>
      </c>
      <c r="J51" s="369">
        <f aca="true" t="shared" si="32" ref="J51:M60">T51+Y51+AD51+O51</f>
        <v>36290.44</v>
      </c>
      <c r="K51" s="369">
        <f t="shared" si="32"/>
        <v>0</v>
      </c>
      <c r="L51" s="369">
        <f t="shared" si="32"/>
        <v>0</v>
      </c>
      <c r="M51" s="398">
        <f t="shared" si="32"/>
        <v>0</v>
      </c>
      <c r="N51" s="372">
        <f>O51+P51+Q51+R51</f>
        <v>11567.94</v>
      </c>
      <c r="O51" s="373">
        <f>O52+O53</f>
        <v>11567.94</v>
      </c>
      <c r="P51" s="373">
        <f>P52+P53</f>
        <v>0</v>
      </c>
      <c r="Q51" s="373">
        <f>Q52+Q53</f>
        <v>0</v>
      </c>
      <c r="R51" s="374">
        <f>R52+R53</f>
        <v>0</v>
      </c>
      <c r="S51" s="371">
        <f>T51+U51+V51+W51</f>
        <v>12127.2</v>
      </c>
      <c r="T51" s="373">
        <f>T52+T53</f>
        <v>12127.2</v>
      </c>
      <c r="U51" s="373">
        <f>U52+U53</f>
        <v>0</v>
      </c>
      <c r="V51" s="373">
        <f>V52+V53</f>
        <v>0</v>
      </c>
      <c r="W51" s="373">
        <f>W52+W53</f>
        <v>0</v>
      </c>
      <c r="X51" s="372">
        <f aca="true" t="shared" si="33" ref="X51:AC51">X52+X53</f>
        <v>12595.299999999997</v>
      </c>
      <c r="Y51" s="373">
        <f t="shared" si="33"/>
        <v>12595.299999999997</v>
      </c>
      <c r="Z51" s="373">
        <f t="shared" si="33"/>
        <v>0</v>
      </c>
      <c r="AA51" s="373">
        <f t="shared" si="33"/>
        <v>0</v>
      </c>
      <c r="AB51" s="373">
        <f t="shared" si="33"/>
        <v>0</v>
      </c>
      <c r="AC51" s="257">
        <f t="shared" si="33"/>
        <v>0</v>
      </c>
      <c r="AD51" s="345"/>
      <c r="AE51" s="345"/>
      <c r="AF51" s="345"/>
      <c r="AG51" s="345"/>
      <c r="AH51" s="278"/>
    </row>
    <row r="52" spans="1:34" ht="45">
      <c r="A52" s="211"/>
      <c r="B52" s="146" t="s">
        <v>10</v>
      </c>
      <c r="C52" s="25"/>
      <c r="D52" s="21"/>
      <c r="E52" s="8"/>
      <c r="F52" s="8"/>
      <c r="G52" s="8"/>
      <c r="H52" s="15"/>
      <c r="I52" s="34">
        <f>J52+K52+L52+M52</f>
        <v>10270.37</v>
      </c>
      <c r="J52" s="33">
        <f t="shared" si="32"/>
        <v>10270.37</v>
      </c>
      <c r="K52" s="33">
        <f t="shared" si="32"/>
        <v>0</v>
      </c>
      <c r="L52" s="33">
        <f t="shared" si="32"/>
        <v>0</v>
      </c>
      <c r="M52" s="280">
        <f t="shared" si="32"/>
        <v>0</v>
      </c>
      <c r="N52" s="312">
        <f>O52+P52+Q52+R52</f>
        <v>3274.27</v>
      </c>
      <c r="O52" s="375">
        <v>3274.27</v>
      </c>
      <c r="P52" s="34"/>
      <c r="Q52" s="34"/>
      <c r="R52" s="54"/>
      <c r="S52" s="69">
        <f>T52+U52+V52+W52</f>
        <v>3434.600000000001</v>
      </c>
      <c r="T52" s="375">
        <v>3434.600000000001</v>
      </c>
      <c r="U52" s="34"/>
      <c r="V52" s="34"/>
      <c r="W52" s="34"/>
      <c r="X52" s="312">
        <f>Y52+Z52+AA52+AB52</f>
        <v>3561.5</v>
      </c>
      <c r="Y52" s="375">
        <v>3561.5</v>
      </c>
      <c r="Z52" s="34"/>
      <c r="AA52" s="34"/>
      <c r="AB52" s="34"/>
      <c r="AC52" s="255">
        <f>AD52+AE52+AF52+AG52</f>
        <v>0</v>
      </c>
      <c r="AD52" s="34"/>
      <c r="AE52" s="34"/>
      <c r="AF52" s="34"/>
      <c r="AG52" s="34"/>
      <c r="AH52" s="278" t="s">
        <v>228</v>
      </c>
    </row>
    <row r="53" spans="1:34" ht="38.25">
      <c r="A53" s="214"/>
      <c r="B53" s="240" t="s">
        <v>11</v>
      </c>
      <c r="C53" s="27"/>
      <c r="D53" s="23"/>
      <c r="E53" s="13"/>
      <c r="F53" s="13"/>
      <c r="G53" s="13"/>
      <c r="H53" s="16"/>
      <c r="I53" s="34">
        <f>J53+K53+L53+M53</f>
        <v>26020.07</v>
      </c>
      <c r="J53" s="33">
        <f t="shared" si="32"/>
        <v>26020.07</v>
      </c>
      <c r="K53" s="33">
        <f t="shared" si="32"/>
        <v>0</v>
      </c>
      <c r="L53" s="33">
        <f t="shared" si="32"/>
        <v>0</v>
      </c>
      <c r="M53" s="280">
        <f t="shared" si="32"/>
        <v>0</v>
      </c>
      <c r="N53" s="312">
        <f>O53+P53+Q53+R53</f>
        <v>8293.67</v>
      </c>
      <c r="O53" s="375">
        <v>8293.67</v>
      </c>
      <c r="P53" s="34"/>
      <c r="Q53" s="34"/>
      <c r="R53" s="54"/>
      <c r="S53" s="69">
        <f>T53+U53+V53+W53</f>
        <v>8692.6</v>
      </c>
      <c r="T53" s="375">
        <v>8692.6</v>
      </c>
      <c r="U53" s="34"/>
      <c r="V53" s="34"/>
      <c r="W53" s="34"/>
      <c r="X53" s="312">
        <f>Y53+Z53+AA53+AB53</f>
        <v>9033.799999999997</v>
      </c>
      <c r="Y53" s="375">
        <v>9033.799999999997</v>
      </c>
      <c r="Z53" s="34"/>
      <c r="AA53" s="34"/>
      <c r="AB53" s="34"/>
      <c r="AC53" s="255">
        <f>AD53+AE53+AF53+AG53</f>
        <v>0</v>
      </c>
      <c r="AD53" s="34"/>
      <c r="AE53" s="34"/>
      <c r="AF53" s="34"/>
      <c r="AG53" s="34"/>
      <c r="AH53" s="260" t="s">
        <v>229</v>
      </c>
    </row>
    <row r="54" spans="1:34" ht="38.25">
      <c r="A54" s="214" t="s">
        <v>51</v>
      </c>
      <c r="B54" s="241" t="s">
        <v>56</v>
      </c>
      <c r="C54" s="195"/>
      <c r="D54" s="23"/>
      <c r="E54" s="13"/>
      <c r="F54" s="13"/>
      <c r="G54" s="13"/>
      <c r="H54" s="16"/>
      <c r="I54" s="376">
        <f>J54+K54+L54+M54</f>
        <v>5266.82</v>
      </c>
      <c r="J54" s="33">
        <f t="shared" si="32"/>
        <v>5266.82</v>
      </c>
      <c r="K54" s="33">
        <f t="shared" si="32"/>
        <v>0</v>
      </c>
      <c r="L54" s="33">
        <f t="shared" si="32"/>
        <v>0</v>
      </c>
      <c r="M54" s="280">
        <f t="shared" si="32"/>
        <v>0</v>
      </c>
      <c r="N54" s="377">
        <f>O54+P54+Q54+R54</f>
        <v>1677.12</v>
      </c>
      <c r="O54" s="34">
        <v>1677.12</v>
      </c>
      <c r="P54" s="376"/>
      <c r="Q54" s="376"/>
      <c r="R54" s="378"/>
      <c r="S54" s="379">
        <f>T54+U54+V54+W54</f>
        <v>1761.5</v>
      </c>
      <c r="T54" s="34">
        <v>1761.5</v>
      </c>
      <c r="U54" s="380"/>
      <c r="V54" s="380"/>
      <c r="W54" s="380"/>
      <c r="X54" s="377">
        <f>Y54+Z54+AA54+AB54</f>
        <v>1828.2</v>
      </c>
      <c r="Y54" s="34">
        <v>1828.2</v>
      </c>
      <c r="Z54" s="380"/>
      <c r="AA54" s="380"/>
      <c r="AB54" s="380"/>
      <c r="AC54" s="271">
        <f>AD54+AE54+AF54+AG54</f>
        <v>0</v>
      </c>
      <c r="AD54" s="313"/>
      <c r="AE54" s="313"/>
      <c r="AF54" s="313"/>
      <c r="AG54" s="313"/>
      <c r="AH54" s="279" t="s">
        <v>22</v>
      </c>
    </row>
    <row r="55" spans="1:34" ht="38.25">
      <c r="A55" s="211" t="s">
        <v>157</v>
      </c>
      <c r="B55" s="90" t="s">
        <v>57</v>
      </c>
      <c r="C55" s="209"/>
      <c r="D55" s="23"/>
      <c r="E55" s="13"/>
      <c r="F55" s="13"/>
      <c r="G55" s="13"/>
      <c r="H55" s="210"/>
      <c r="I55" s="34">
        <f>I56+I57+I58+I59+I60</f>
        <v>1445.3</v>
      </c>
      <c r="J55" s="33">
        <f t="shared" si="32"/>
        <v>0</v>
      </c>
      <c r="K55" s="33">
        <f t="shared" si="32"/>
        <v>1445.3</v>
      </c>
      <c r="L55" s="33">
        <f t="shared" si="32"/>
        <v>0</v>
      </c>
      <c r="M55" s="280">
        <f t="shared" si="32"/>
        <v>0</v>
      </c>
      <c r="N55" s="312">
        <f aca="true" t="shared" si="34" ref="N55:AB55">N56+N57+N58+N59+N60</f>
        <v>1445.3</v>
      </c>
      <c r="O55" s="34">
        <f>O56+O57+O58+O59+O60</f>
        <v>0</v>
      </c>
      <c r="P55" s="34">
        <f t="shared" si="34"/>
        <v>1445.3</v>
      </c>
      <c r="Q55" s="34">
        <f t="shared" si="34"/>
        <v>0</v>
      </c>
      <c r="R55" s="54">
        <f t="shared" si="34"/>
        <v>0</v>
      </c>
      <c r="S55" s="69">
        <f t="shared" si="34"/>
        <v>0</v>
      </c>
      <c r="T55" s="34">
        <f t="shared" si="34"/>
        <v>0</v>
      </c>
      <c r="U55" s="34">
        <f t="shared" si="34"/>
        <v>0</v>
      </c>
      <c r="V55" s="34">
        <f t="shared" si="34"/>
        <v>0</v>
      </c>
      <c r="W55" s="54">
        <f t="shared" si="34"/>
        <v>0</v>
      </c>
      <c r="X55" s="312">
        <f t="shared" si="34"/>
        <v>0</v>
      </c>
      <c r="Y55" s="34">
        <f t="shared" si="34"/>
        <v>0</v>
      </c>
      <c r="Z55" s="34">
        <f t="shared" si="34"/>
        <v>0</v>
      </c>
      <c r="AA55" s="34">
        <f t="shared" si="34"/>
        <v>0</v>
      </c>
      <c r="AB55" s="54">
        <f t="shared" si="34"/>
        <v>0</v>
      </c>
      <c r="AC55" s="271">
        <f>AD55+AE55+AF55+AG55</f>
        <v>0</v>
      </c>
      <c r="AD55" s="313"/>
      <c r="AE55" s="313"/>
      <c r="AF55" s="313"/>
      <c r="AG55" s="313"/>
      <c r="AH55" s="279"/>
    </row>
    <row r="56" spans="1:34" ht="12.75">
      <c r="A56" s="340"/>
      <c r="B56" s="342"/>
      <c r="C56" s="343"/>
      <c r="D56" s="344"/>
      <c r="E56" s="207"/>
      <c r="F56" s="207"/>
      <c r="G56" s="207"/>
      <c r="H56" s="208"/>
      <c r="I56" s="34">
        <f>J56+K56+L56+M56</f>
        <v>0</v>
      </c>
      <c r="J56" s="33">
        <f t="shared" si="32"/>
        <v>0</v>
      </c>
      <c r="K56" s="33">
        <f t="shared" si="32"/>
        <v>0</v>
      </c>
      <c r="L56" s="33">
        <f t="shared" si="32"/>
        <v>0</v>
      </c>
      <c r="M56" s="280">
        <f t="shared" si="32"/>
        <v>0</v>
      </c>
      <c r="N56" s="312">
        <f>O56+P56+Q56+R56</f>
        <v>0</v>
      </c>
      <c r="O56" s="373"/>
      <c r="P56" s="373"/>
      <c r="Q56" s="373"/>
      <c r="R56" s="374"/>
      <c r="S56" s="69">
        <f>T56+U56+V56+W56</f>
        <v>0</v>
      </c>
      <c r="T56" s="373"/>
      <c r="U56" s="373"/>
      <c r="V56" s="373"/>
      <c r="W56" s="373"/>
      <c r="X56" s="312">
        <f>Y56+Z56+AA56+AB56</f>
        <v>0</v>
      </c>
      <c r="Y56" s="373"/>
      <c r="Z56" s="373"/>
      <c r="AA56" s="373"/>
      <c r="AB56" s="373"/>
      <c r="AC56" s="257"/>
      <c r="AD56" s="345"/>
      <c r="AE56" s="345"/>
      <c r="AF56" s="345"/>
      <c r="AG56" s="345"/>
      <c r="AH56" s="260" t="s">
        <v>115</v>
      </c>
    </row>
    <row r="57" spans="1:34" ht="12.75">
      <c r="A57" s="340"/>
      <c r="B57" s="342"/>
      <c r="C57" s="343"/>
      <c r="D57" s="344"/>
      <c r="E57" s="207"/>
      <c r="F57" s="207"/>
      <c r="G57" s="207"/>
      <c r="H57" s="208"/>
      <c r="I57" s="34">
        <f>J57+K57+L57+M57</f>
        <v>395</v>
      </c>
      <c r="J57" s="33">
        <f t="shared" si="32"/>
        <v>0</v>
      </c>
      <c r="K57" s="33">
        <f t="shared" si="32"/>
        <v>395</v>
      </c>
      <c r="L57" s="33">
        <f t="shared" si="32"/>
        <v>0</v>
      </c>
      <c r="M57" s="280">
        <f t="shared" si="32"/>
        <v>0</v>
      </c>
      <c r="N57" s="312">
        <f>O57+P57+Q57+R57</f>
        <v>395</v>
      </c>
      <c r="O57" s="373"/>
      <c r="P57" s="373">
        <v>395</v>
      </c>
      <c r="Q57" s="373"/>
      <c r="R57" s="374"/>
      <c r="S57" s="69">
        <f>T57+U57+V57+W57</f>
        <v>0</v>
      </c>
      <c r="T57" s="373"/>
      <c r="U57" s="373"/>
      <c r="V57" s="373"/>
      <c r="W57" s="373"/>
      <c r="X57" s="312">
        <f>Y57+Z57+AA57+AB57</f>
        <v>0</v>
      </c>
      <c r="Y57" s="373"/>
      <c r="Z57" s="373"/>
      <c r="AA57" s="373"/>
      <c r="AB57" s="373"/>
      <c r="AC57" s="257"/>
      <c r="AD57" s="345"/>
      <c r="AE57" s="345"/>
      <c r="AF57" s="345"/>
      <c r="AG57" s="345"/>
      <c r="AH57" s="260" t="s">
        <v>116</v>
      </c>
    </row>
    <row r="58" spans="1:34" ht="25.5">
      <c r="A58" s="340"/>
      <c r="B58" s="342"/>
      <c r="C58" s="343"/>
      <c r="D58" s="344"/>
      <c r="E58" s="207"/>
      <c r="F58" s="207"/>
      <c r="G58" s="207"/>
      <c r="H58" s="208"/>
      <c r="I58" s="34">
        <f>J58+K58+L58+M58</f>
        <v>1050.3</v>
      </c>
      <c r="J58" s="33">
        <f t="shared" si="32"/>
        <v>0</v>
      </c>
      <c r="K58" s="33">
        <f t="shared" si="32"/>
        <v>1050.3</v>
      </c>
      <c r="L58" s="33">
        <f t="shared" si="32"/>
        <v>0</v>
      </c>
      <c r="M58" s="280">
        <f t="shared" si="32"/>
        <v>0</v>
      </c>
      <c r="N58" s="312">
        <f>O58+P58+Q58+R58</f>
        <v>1050.3</v>
      </c>
      <c r="O58" s="373"/>
      <c r="P58" s="373">
        <v>1050.3</v>
      </c>
      <c r="Q58" s="373"/>
      <c r="R58" s="374"/>
      <c r="S58" s="69">
        <f>T58+U58+V58+W58</f>
        <v>0</v>
      </c>
      <c r="T58" s="373"/>
      <c r="U58" s="373"/>
      <c r="V58" s="373"/>
      <c r="W58" s="373"/>
      <c r="X58" s="312">
        <f>Y58+Z58+AA58+AB58</f>
        <v>0</v>
      </c>
      <c r="Y58" s="373"/>
      <c r="Z58" s="373"/>
      <c r="AA58" s="373"/>
      <c r="AB58" s="373"/>
      <c r="AC58" s="257"/>
      <c r="AD58" s="345"/>
      <c r="AE58" s="345"/>
      <c r="AF58" s="345"/>
      <c r="AG58" s="345"/>
      <c r="AH58" s="260" t="s">
        <v>224</v>
      </c>
    </row>
    <row r="59" spans="1:34" ht="12.75">
      <c r="A59" s="340"/>
      <c r="B59" s="342"/>
      <c r="C59" s="343"/>
      <c r="D59" s="344"/>
      <c r="E59" s="207"/>
      <c r="F59" s="207"/>
      <c r="G59" s="207"/>
      <c r="H59" s="208"/>
      <c r="I59" s="34">
        <f>J59+K59+L59+M59</f>
        <v>0</v>
      </c>
      <c r="J59" s="33">
        <f t="shared" si="32"/>
        <v>0</v>
      </c>
      <c r="K59" s="33">
        <f t="shared" si="32"/>
        <v>0</v>
      </c>
      <c r="L59" s="33">
        <f t="shared" si="32"/>
        <v>0</v>
      </c>
      <c r="M59" s="280">
        <f t="shared" si="32"/>
        <v>0</v>
      </c>
      <c r="N59" s="312">
        <f>O59+P59+Q59+R59</f>
        <v>0</v>
      </c>
      <c r="O59" s="373"/>
      <c r="P59" s="373"/>
      <c r="Q59" s="373"/>
      <c r="R59" s="374"/>
      <c r="S59" s="69">
        <f>T59+U59+V59+W59</f>
        <v>0</v>
      </c>
      <c r="T59" s="373"/>
      <c r="U59" s="373"/>
      <c r="V59" s="373"/>
      <c r="W59" s="373"/>
      <c r="X59" s="312">
        <f>Y59+Z59+AA59+AB59</f>
        <v>0</v>
      </c>
      <c r="Y59" s="373"/>
      <c r="Z59" s="373"/>
      <c r="AA59" s="373"/>
      <c r="AB59" s="373"/>
      <c r="AC59" s="257"/>
      <c r="AD59" s="345"/>
      <c r="AE59" s="345"/>
      <c r="AF59" s="345"/>
      <c r="AG59" s="345"/>
      <c r="AH59" s="260" t="s">
        <v>225</v>
      </c>
    </row>
    <row r="60" spans="1:34" ht="13.5" thickBot="1">
      <c r="A60" s="215"/>
      <c r="B60" s="381"/>
      <c r="C60" s="382"/>
      <c r="D60" s="197"/>
      <c r="E60" s="198"/>
      <c r="F60" s="198"/>
      <c r="G60" s="198"/>
      <c r="H60" s="199"/>
      <c r="I60" s="376">
        <f>J60+K60+L60+M60</f>
        <v>0</v>
      </c>
      <c r="J60" s="380">
        <f t="shared" si="32"/>
        <v>0</v>
      </c>
      <c r="K60" s="380">
        <f t="shared" si="32"/>
        <v>0</v>
      </c>
      <c r="L60" s="380">
        <f t="shared" si="32"/>
        <v>0</v>
      </c>
      <c r="M60" s="383">
        <f t="shared" si="32"/>
        <v>0</v>
      </c>
      <c r="N60" s="377">
        <f>O60+P60+Q60+R60</f>
        <v>0</v>
      </c>
      <c r="O60" s="384"/>
      <c r="P60" s="384"/>
      <c r="Q60" s="384"/>
      <c r="R60" s="385"/>
      <c r="S60" s="379">
        <f>T60+U60+V60+W60</f>
        <v>0</v>
      </c>
      <c r="T60" s="384"/>
      <c r="U60" s="384"/>
      <c r="V60" s="384"/>
      <c r="W60" s="384"/>
      <c r="X60" s="377">
        <f>Y60+Z60+AA60+AB60</f>
        <v>0</v>
      </c>
      <c r="Y60" s="384"/>
      <c r="Z60" s="384"/>
      <c r="AA60" s="384"/>
      <c r="AB60" s="384"/>
      <c r="AC60" s="272"/>
      <c r="AD60" s="265"/>
      <c r="AE60" s="265"/>
      <c r="AF60" s="265"/>
      <c r="AG60" s="265"/>
      <c r="AH60" s="259" t="s">
        <v>226</v>
      </c>
    </row>
    <row r="61" spans="1:34" ht="39" thickBot="1">
      <c r="A61" s="399" t="s">
        <v>239</v>
      </c>
      <c r="B61" s="400" t="s">
        <v>183</v>
      </c>
      <c r="C61" s="401"/>
      <c r="D61" s="402"/>
      <c r="E61" s="402"/>
      <c r="F61" s="402"/>
      <c r="G61" s="402"/>
      <c r="H61" s="402"/>
      <c r="I61" s="403">
        <f>I62</f>
        <v>50</v>
      </c>
      <c r="J61" s="403">
        <f>J62</f>
        <v>50</v>
      </c>
      <c r="K61" s="403">
        <f>K62</f>
        <v>0</v>
      </c>
      <c r="L61" s="403">
        <f>L62</f>
        <v>0</v>
      </c>
      <c r="M61" s="404">
        <f>M62</f>
        <v>0</v>
      </c>
      <c r="N61" s="405">
        <f aca="true" t="shared" si="35" ref="N61:AG61">N62</f>
        <v>50</v>
      </c>
      <c r="O61" s="403">
        <f t="shared" si="35"/>
        <v>50</v>
      </c>
      <c r="P61" s="403">
        <f t="shared" si="35"/>
        <v>0</v>
      </c>
      <c r="Q61" s="403">
        <f t="shared" si="35"/>
        <v>0</v>
      </c>
      <c r="R61" s="406">
        <f t="shared" si="35"/>
        <v>0</v>
      </c>
      <c r="S61" s="407">
        <f t="shared" si="35"/>
        <v>0</v>
      </c>
      <c r="T61" s="403">
        <f t="shared" si="35"/>
        <v>0</v>
      </c>
      <c r="U61" s="403">
        <f t="shared" si="35"/>
        <v>0</v>
      </c>
      <c r="V61" s="403">
        <f t="shared" si="35"/>
        <v>0</v>
      </c>
      <c r="W61" s="403">
        <f t="shared" si="35"/>
        <v>0</v>
      </c>
      <c r="X61" s="405">
        <f>X62</f>
        <v>0</v>
      </c>
      <c r="Y61" s="403">
        <f t="shared" si="35"/>
        <v>0</v>
      </c>
      <c r="Z61" s="403">
        <f t="shared" si="35"/>
        <v>0</v>
      </c>
      <c r="AA61" s="403">
        <f t="shared" si="35"/>
        <v>0</v>
      </c>
      <c r="AB61" s="403">
        <f t="shared" si="35"/>
        <v>0</v>
      </c>
      <c r="AC61" s="408" t="e">
        <f>AC62</f>
        <v>#REF!</v>
      </c>
      <c r="AD61" s="409">
        <f t="shared" si="35"/>
        <v>0</v>
      </c>
      <c r="AE61" s="409">
        <f t="shared" si="35"/>
        <v>0</v>
      </c>
      <c r="AF61" s="409">
        <f t="shared" si="35"/>
        <v>0</v>
      </c>
      <c r="AG61" s="409">
        <f t="shared" si="35"/>
        <v>0</v>
      </c>
      <c r="AH61" s="410"/>
    </row>
    <row r="62" spans="1:34" ht="89.25">
      <c r="A62" s="411" t="s">
        <v>150</v>
      </c>
      <c r="B62" s="412" t="s">
        <v>152</v>
      </c>
      <c r="C62" s="196"/>
      <c r="D62" s="197" t="s">
        <v>38</v>
      </c>
      <c r="E62" s="198" t="s">
        <v>58</v>
      </c>
      <c r="F62" s="198" t="s">
        <v>59</v>
      </c>
      <c r="G62" s="198"/>
      <c r="H62" s="199"/>
      <c r="I62" s="373">
        <f>I63+I64+I65+I66+I67</f>
        <v>50</v>
      </c>
      <c r="J62" s="369">
        <f>T62+Y62+AD62+O62</f>
        <v>50</v>
      </c>
      <c r="K62" s="369">
        <f>U62+Z62+AE62+P62</f>
        <v>0</v>
      </c>
      <c r="L62" s="369">
        <f>V62+AA62+AF62+Q62</f>
        <v>0</v>
      </c>
      <c r="M62" s="398">
        <f>W62+AB62+AG62+R62</f>
        <v>0</v>
      </c>
      <c r="N62" s="372">
        <f aca="true" t="shared" si="36" ref="N62:AB62">N63+N64+N65+N66+N67</f>
        <v>50</v>
      </c>
      <c r="O62" s="373">
        <f t="shared" si="36"/>
        <v>50</v>
      </c>
      <c r="P62" s="373">
        <f t="shared" si="36"/>
        <v>0</v>
      </c>
      <c r="Q62" s="373">
        <f t="shared" si="36"/>
        <v>0</v>
      </c>
      <c r="R62" s="374">
        <f t="shared" si="36"/>
        <v>0</v>
      </c>
      <c r="S62" s="371">
        <f t="shared" si="36"/>
        <v>0</v>
      </c>
      <c r="T62" s="373">
        <f t="shared" si="36"/>
        <v>0</v>
      </c>
      <c r="U62" s="373">
        <f t="shared" si="36"/>
        <v>0</v>
      </c>
      <c r="V62" s="373">
        <f t="shared" si="36"/>
        <v>0</v>
      </c>
      <c r="W62" s="374">
        <f t="shared" si="36"/>
        <v>0</v>
      </c>
      <c r="X62" s="372">
        <f t="shared" si="36"/>
        <v>0</v>
      </c>
      <c r="Y62" s="373">
        <f t="shared" si="36"/>
        <v>0</v>
      </c>
      <c r="Z62" s="373">
        <f t="shared" si="36"/>
        <v>0</v>
      </c>
      <c r="AA62" s="373">
        <f t="shared" si="36"/>
        <v>0</v>
      </c>
      <c r="AB62" s="374">
        <f t="shared" si="36"/>
        <v>0</v>
      </c>
      <c r="AC62" s="272" t="e">
        <f>AC66+#REF!</f>
        <v>#REF!</v>
      </c>
      <c r="AD62" s="265"/>
      <c r="AE62" s="265"/>
      <c r="AF62" s="265"/>
      <c r="AG62" s="265"/>
      <c r="AH62" s="298"/>
    </row>
    <row r="63" spans="1:34" ht="12.75" hidden="1">
      <c r="A63" s="340"/>
      <c r="B63" s="342"/>
      <c r="C63" s="343"/>
      <c r="D63" s="344"/>
      <c r="E63" s="207"/>
      <c r="F63" s="207"/>
      <c r="G63" s="207"/>
      <c r="H63" s="208"/>
      <c r="I63" s="34">
        <f>J63+K63+L63+M63</f>
        <v>0</v>
      </c>
      <c r="J63" s="33">
        <f aca="true" t="shared" si="37" ref="J63:M67">T63+Y63+AD63+O63</f>
        <v>0</v>
      </c>
      <c r="K63" s="33">
        <f t="shared" si="37"/>
        <v>0</v>
      </c>
      <c r="L63" s="33">
        <f t="shared" si="37"/>
        <v>0</v>
      </c>
      <c r="M63" s="280">
        <f t="shared" si="37"/>
        <v>0</v>
      </c>
      <c r="N63" s="312">
        <f>O63+P63+Q63+R63</f>
        <v>0</v>
      </c>
      <c r="O63" s="373"/>
      <c r="P63" s="373"/>
      <c r="Q63" s="373"/>
      <c r="R63" s="374"/>
      <c r="S63" s="69">
        <f>T63+U63+V63+W63</f>
        <v>0</v>
      </c>
      <c r="T63" s="373"/>
      <c r="U63" s="373"/>
      <c r="V63" s="373"/>
      <c r="W63" s="373"/>
      <c r="X63" s="312">
        <f>Y63+Z63+AA63+AB63</f>
        <v>0</v>
      </c>
      <c r="Y63" s="373"/>
      <c r="Z63" s="373"/>
      <c r="AA63" s="373"/>
      <c r="AB63" s="373"/>
      <c r="AC63" s="257"/>
      <c r="AD63" s="345"/>
      <c r="AE63" s="345"/>
      <c r="AF63" s="345"/>
      <c r="AG63" s="345"/>
      <c r="AH63" s="260" t="s">
        <v>115</v>
      </c>
    </row>
    <row r="64" spans="1:34" ht="12.75" hidden="1">
      <c r="A64" s="340"/>
      <c r="B64" s="342"/>
      <c r="C64" s="343"/>
      <c r="D64" s="344"/>
      <c r="E64" s="207"/>
      <c r="F64" s="207"/>
      <c r="G64" s="207"/>
      <c r="H64" s="208"/>
      <c r="I64" s="34">
        <f>J64+K64+L64+M64</f>
        <v>0</v>
      </c>
      <c r="J64" s="33">
        <f t="shared" si="37"/>
        <v>0</v>
      </c>
      <c r="K64" s="33">
        <f t="shared" si="37"/>
        <v>0</v>
      </c>
      <c r="L64" s="33">
        <f t="shared" si="37"/>
        <v>0</v>
      </c>
      <c r="M64" s="280">
        <f t="shared" si="37"/>
        <v>0</v>
      </c>
      <c r="N64" s="312">
        <f>O64+P64+Q64+R64</f>
        <v>0</v>
      </c>
      <c r="O64" s="373"/>
      <c r="P64" s="373"/>
      <c r="Q64" s="373"/>
      <c r="R64" s="374"/>
      <c r="S64" s="69">
        <f>T64+U64+V64+W64</f>
        <v>0</v>
      </c>
      <c r="T64" s="373"/>
      <c r="U64" s="373"/>
      <c r="V64" s="373"/>
      <c r="W64" s="373"/>
      <c r="X64" s="312">
        <f>Y64+Z64+AA64+AB64</f>
        <v>0</v>
      </c>
      <c r="Y64" s="373"/>
      <c r="Z64" s="373"/>
      <c r="AA64" s="373"/>
      <c r="AB64" s="373"/>
      <c r="AC64" s="257"/>
      <c r="AD64" s="345"/>
      <c r="AE64" s="345"/>
      <c r="AF64" s="345"/>
      <c r="AG64" s="345"/>
      <c r="AH64" s="260" t="s">
        <v>116</v>
      </c>
    </row>
    <row r="65" spans="1:34" ht="25.5">
      <c r="A65" s="340"/>
      <c r="B65" s="342"/>
      <c r="C65" s="343"/>
      <c r="D65" s="344"/>
      <c r="E65" s="207"/>
      <c r="F65" s="207"/>
      <c r="G65" s="207"/>
      <c r="H65" s="208"/>
      <c r="I65" s="34">
        <f>J65+K65+L65+M65</f>
        <v>50</v>
      </c>
      <c r="J65" s="33">
        <f t="shared" si="37"/>
        <v>50</v>
      </c>
      <c r="K65" s="33">
        <f t="shared" si="37"/>
        <v>0</v>
      </c>
      <c r="L65" s="33">
        <f t="shared" si="37"/>
        <v>0</v>
      </c>
      <c r="M65" s="280">
        <f t="shared" si="37"/>
        <v>0</v>
      </c>
      <c r="N65" s="312">
        <f>O65+P65+Q65+R65</f>
        <v>50</v>
      </c>
      <c r="O65" s="373">
        <v>50</v>
      </c>
      <c r="P65" s="373"/>
      <c r="Q65" s="373"/>
      <c r="R65" s="374"/>
      <c r="S65" s="69">
        <f>T65+U65+V65+W65</f>
        <v>0</v>
      </c>
      <c r="T65" s="373"/>
      <c r="U65" s="373"/>
      <c r="V65" s="373"/>
      <c r="W65" s="373"/>
      <c r="X65" s="312">
        <f>Y65+Z65+AA65+AB65</f>
        <v>0</v>
      </c>
      <c r="Y65" s="373"/>
      <c r="Z65" s="373"/>
      <c r="AA65" s="373"/>
      <c r="AB65" s="373"/>
      <c r="AC65" s="257"/>
      <c r="AD65" s="345"/>
      <c r="AE65" s="345"/>
      <c r="AF65" s="345"/>
      <c r="AG65" s="345"/>
      <c r="AH65" s="260" t="s">
        <v>224</v>
      </c>
    </row>
    <row r="66" spans="1:34" ht="12.75" hidden="1">
      <c r="A66" s="340"/>
      <c r="B66" s="342"/>
      <c r="C66" s="343"/>
      <c r="D66" s="344"/>
      <c r="E66" s="207"/>
      <c r="F66" s="207"/>
      <c r="G66" s="207"/>
      <c r="H66" s="208"/>
      <c r="I66" s="34">
        <f>J66+K66+L66+M66</f>
        <v>0</v>
      </c>
      <c r="J66" s="33">
        <f t="shared" si="37"/>
        <v>0</v>
      </c>
      <c r="K66" s="33">
        <f t="shared" si="37"/>
        <v>0</v>
      </c>
      <c r="L66" s="33">
        <f t="shared" si="37"/>
        <v>0</v>
      </c>
      <c r="M66" s="280">
        <f t="shared" si="37"/>
        <v>0</v>
      </c>
      <c r="N66" s="312">
        <f>O66+P66+Q66+R66</f>
        <v>0</v>
      </c>
      <c r="O66" s="373"/>
      <c r="P66" s="373"/>
      <c r="Q66" s="373"/>
      <c r="R66" s="374"/>
      <c r="S66" s="69">
        <f>T66+U66+V66+W66</f>
        <v>0</v>
      </c>
      <c r="T66" s="373"/>
      <c r="U66" s="373"/>
      <c r="V66" s="373"/>
      <c r="W66" s="373"/>
      <c r="X66" s="312">
        <f>Y66+Z66+AA66+AB66</f>
        <v>0</v>
      </c>
      <c r="Y66" s="373"/>
      <c r="Z66" s="373"/>
      <c r="AA66" s="373"/>
      <c r="AB66" s="373"/>
      <c r="AC66" s="257"/>
      <c r="AD66" s="345"/>
      <c r="AE66" s="345"/>
      <c r="AF66" s="345"/>
      <c r="AG66" s="345"/>
      <c r="AH66" s="260" t="s">
        <v>225</v>
      </c>
    </row>
    <row r="67" spans="1:34" ht="13.5" hidden="1" thickBot="1">
      <c r="A67" s="386"/>
      <c r="B67" s="387"/>
      <c r="C67" s="388"/>
      <c r="D67" s="389"/>
      <c r="E67" s="390"/>
      <c r="F67" s="390"/>
      <c r="G67" s="390"/>
      <c r="H67" s="391"/>
      <c r="I67" s="392">
        <f>J67+K67+L67+M67</f>
        <v>0</v>
      </c>
      <c r="J67" s="360">
        <f t="shared" si="37"/>
        <v>0</v>
      </c>
      <c r="K67" s="360">
        <f t="shared" si="37"/>
        <v>0</v>
      </c>
      <c r="L67" s="360">
        <f t="shared" si="37"/>
        <v>0</v>
      </c>
      <c r="M67" s="361">
        <f t="shared" si="37"/>
        <v>0</v>
      </c>
      <c r="N67" s="393">
        <f>O67+P67+Q67+R67</f>
        <v>0</v>
      </c>
      <c r="O67" s="394"/>
      <c r="P67" s="394"/>
      <c r="Q67" s="394"/>
      <c r="R67" s="395"/>
      <c r="S67" s="396">
        <f>T67+U67+V67+W67</f>
        <v>0</v>
      </c>
      <c r="T67" s="394"/>
      <c r="U67" s="394"/>
      <c r="V67" s="394"/>
      <c r="W67" s="394"/>
      <c r="X67" s="393">
        <f>Y67+Z67+AA67+AB67</f>
        <v>0</v>
      </c>
      <c r="Y67" s="394"/>
      <c r="Z67" s="394"/>
      <c r="AA67" s="394"/>
      <c r="AB67" s="394"/>
      <c r="AC67" s="397"/>
      <c r="AD67" s="346"/>
      <c r="AE67" s="346"/>
      <c r="AF67" s="346"/>
      <c r="AG67" s="346"/>
      <c r="AH67" s="218" t="s">
        <v>226</v>
      </c>
    </row>
    <row r="69" spans="9:33" ht="12.75"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</row>
    <row r="70" spans="2:30" ht="15.75">
      <c r="B70" s="85" t="s">
        <v>163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Y70" s="144"/>
      <c r="AD70" s="144"/>
    </row>
    <row r="71" spans="2:22" ht="15.75">
      <c r="B71" s="85" t="s">
        <v>164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</row>
    <row r="72" spans="2:22" ht="12.75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</row>
  </sheetData>
  <sheetProtection/>
  <mergeCells count="27">
    <mergeCell ref="AC1:AH1"/>
    <mergeCell ref="A5:AH5"/>
    <mergeCell ref="S8:S9"/>
    <mergeCell ref="T8:W8"/>
    <mergeCell ref="X7:AB7"/>
    <mergeCell ref="A8:A9"/>
    <mergeCell ref="C8:C9"/>
    <mergeCell ref="I7:M7"/>
    <mergeCell ref="J8:M8"/>
    <mergeCell ref="X8:X9"/>
    <mergeCell ref="AD8:AG8"/>
    <mergeCell ref="AC2:AH2"/>
    <mergeCell ref="I8:I9"/>
    <mergeCell ref="S7:W7"/>
    <mergeCell ref="D8:H8"/>
    <mergeCell ref="AC3:AH3"/>
    <mergeCell ref="AH7:AH9"/>
    <mergeCell ref="W1:AB1"/>
    <mergeCell ref="W2:AB2"/>
    <mergeCell ref="W3:AB3"/>
    <mergeCell ref="B8:B9"/>
    <mergeCell ref="AC7:AG7"/>
    <mergeCell ref="AC8:AC9"/>
    <mergeCell ref="Y8:AB8"/>
    <mergeCell ref="N7:R7"/>
    <mergeCell ref="N8:N9"/>
    <mergeCell ref="O8:R8"/>
  </mergeCells>
  <printOptions/>
  <pageMargins left="0.3937007874015748" right="0.3937007874015748" top="0.7480314960629921" bottom="0.3937007874015748" header="0.31496062992125984" footer="0.31496062992125984"/>
  <pageSetup fitToHeight="4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3.00390625" style="37" customWidth="1"/>
    <col min="2" max="2" width="9.140625" style="37" customWidth="1"/>
    <col min="3" max="6" width="11.8515625" style="37" customWidth="1"/>
    <col min="7" max="16384" width="9.140625" style="37" customWidth="1"/>
  </cols>
  <sheetData>
    <row r="1" spans="4:6" ht="12.75">
      <c r="D1" s="459" t="s">
        <v>232</v>
      </c>
      <c r="E1" s="459"/>
      <c r="F1" s="459"/>
    </row>
    <row r="2" spans="4:9" ht="37.5" customHeight="1">
      <c r="D2" s="478" t="s">
        <v>174</v>
      </c>
      <c r="E2" s="478"/>
      <c r="F2" s="478"/>
      <c r="G2" s="10"/>
      <c r="H2" s="10"/>
      <c r="I2" s="10"/>
    </row>
    <row r="3" spans="4:9" ht="12.75" customHeight="1">
      <c r="D3" s="478" t="s">
        <v>170</v>
      </c>
      <c r="E3" s="478"/>
      <c r="F3" s="478"/>
      <c r="G3" s="10"/>
      <c r="H3" s="10"/>
      <c r="I3" s="10"/>
    </row>
    <row r="4" spans="1:6" ht="15.75">
      <c r="A4" s="552" t="s">
        <v>81</v>
      </c>
      <c r="B4" s="552"/>
      <c r="C4" s="552"/>
      <c r="D4" s="552"/>
      <c r="E4" s="552"/>
      <c r="F4" s="552"/>
    </row>
    <row r="5" ht="13.5" thickBot="1"/>
    <row r="6" spans="1:6" ht="12.75">
      <c r="A6" s="548" t="s">
        <v>70</v>
      </c>
      <c r="B6" s="550" t="s">
        <v>71</v>
      </c>
      <c r="C6" s="553" t="s">
        <v>72</v>
      </c>
      <c r="D6" s="472"/>
      <c r="E6" s="472"/>
      <c r="F6" s="554"/>
    </row>
    <row r="7" spans="1:6" ht="26.25" thickBot="1">
      <c r="A7" s="549"/>
      <c r="B7" s="551"/>
      <c r="C7" s="150" t="s">
        <v>73</v>
      </c>
      <c r="D7" s="147" t="s">
        <v>74</v>
      </c>
      <c r="E7" s="147" t="s">
        <v>75</v>
      </c>
      <c r="F7" s="148" t="s">
        <v>76</v>
      </c>
    </row>
    <row r="8" spans="1:6" ht="12.75">
      <c r="A8" s="154" t="s">
        <v>136</v>
      </c>
      <c r="B8" s="155"/>
      <c r="C8" s="156"/>
      <c r="D8" s="157"/>
      <c r="E8" s="157"/>
      <c r="F8" s="158"/>
    </row>
    <row r="9" spans="1:6" ht="12.75">
      <c r="A9" s="24" t="s">
        <v>130</v>
      </c>
      <c r="B9" s="149"/>
      <c r="C9" s="141"/>
      <c r="D9" s="31"/>
      <c r="E9" s="31"/>
      <c r="F9" s="151"/>
    </row>
    <row r="10" spans="1:6" ht="12.75">
      <c r="A10" s="24" t="s">
        <v>131</v>
      </c>
      <c r="B10" s="149"/>
      <c r="C10" s="141"/>
      <c r="D10" s="31"/>
      <c r="E10" s="31"/>
      <c r="F10" s="151"/>
    </row>
    <row r="11" spans="1:6" ht="12.75">
      <c r="A11" s="24" t="s">
        <v>132</v>
      </c>
      <c r="B11" s="149"/>
      <c r="C11" s="141"/>
      <c r="D11" s="31"/>
      <c r="E11" s="31"/>
      <c r="F11" s="151"/>
    </row>
    <row r="12" spans="1:6" ht="12.75">
      <c r="A12" s="24" t="s">
        <v>137</v>
      </c>
      <c r="B12" s="149"/>
      <c r="C12" s="141"/>
      <c r="D12" s="31"/>
      <c r="E12" s="31"/>
      <c r="F12" s="151"/>
    </row>
    <row r="13" spans="1:6" ht="12.75">
      <c r="A13" s="24" t="s">
        <v>130</v>
      </c>
      <c r="B13" s="149"/>
      <c r="C13" s="141"/>
      <c r="D13" s="31"/>
      <c r="E13" s="31"/>
      <c r="F13" s="151"/>
    </row>
    <row r="14" spans="1:6" ht="12.75">
      <c r="A14" s="24" t="s">
        <v>131</v>
      </c>
      <c r="B14" s="149"/>
      <c r="C14" s="141"/>
      <c r="D14" s="31"/>
      <c r="E14" s="31"/>
      <c r="F14" s="151"/>
    </row>
    <row r="15" spans="1:6" ht="12.75">
      <c r="A15" s="24" t="s">
        <v>132</v>
      </c>
      <c r="B15" s="149"/>
      <c r="C15" s="141"/>
      <c r="D15" s="31"/>
      <c r="E15" s="31"/>
      <c r="F15" s="151"/>
    </row>
    <row r="16" spans="1:6" ht="13.5" thickBot="1">
      <c r="A16" s="107" t="s">
        <v>133</v>
      </c>
      <c r="B16" s="159"/>
      <c r="C16" s="142"/>
      <c r="D16" s="152"/>
      <c r="E16" s="152"/>
      <c r="F16" s="153"/>
    </row>
  </sheetData>
  <sheetProtection/>
  <mergeCells count="7">
    <mergeCell ref="A6:A7"/>
    <mergeCell ref="B6:B7"/>
    <mergeCell ref="A4:F4"/>
    <mergeCell ref="C6:F6"/>
    <mergeCell ref="D1:F1"/>
    <mergeCell ref="D2:F2"/>
    <mergeCell ref="D3:F3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zoomScalePageLayoutView="0" workbookViewId="0" topLeftCell="A1">
      <selection activeCell="R13" sqref="R13"/>
    </sheetView>
  </sheetViews>
  <sheetFormatPr defaultColWidth="9.140625" defaultRowHeight="15"/>
  <cols>
    <col min="1" max="1" width="20.57421875" style="37" customWidth="1"/>
    <col min="2" max="2" width="7.140625" style="37" customWidth="1"/>
    <col min="3" max="3" width="5.7109375" style="37" customWidth="1"/>
    <col min="4" max="4" width="7.140625" style="37" customWidth="1"/>
    <col min="5" max="5" width="6.140625" style="37" customWidth="1"/>
    <col min="6" max="6" width="7.28125" style="37" customWidth="1"/>
    <col min="7" max="7" width="7.421875" style="37" customWidth="1"/>
    <col min="8" max="8" width="5.7109375" style="37" customWidth="1"/>
    <col min="9" max="9" width="6.57421875" style="37" customWidth="1"/>
    <col min="10" max="10" width="6.8515625" style="37" customWidth="1"/>
    <col min="11" max="11" width="5.7109375" style="37" customWidth="1"/>
    <col min="12" max="16384" width="9.140625" style="37" customWidth="1"/>
  </cols>
  <sheetData>
    <row r="1" spans="12:15" ht="12.75">
      <c r="L1" s="560" t="s">
        <v>171</v>
      </c>
      <c r="M1" s="560"/>
      <c r="N1" s="560"/>
      <c r="O1" s="560"/>
    </row>
    <row r="2" spans="12:15" ht="53.25" customHeight="1">
      <c r="L2" s="559" t="s">
        <v>174</v>
      </c>
      <c r="M2" s="559"/>
      <c r="N2" s="559"/>
      <c r="O2" s="559"/>
    </row>
    <row r="3" spans="12:15" ht="12.75" customHeight="1">
      <c r="L3" s="559" t="s">
        <v>238</v>
      </c>
      <c r="M3" s="559"/>
      <c r="N3" s="559"/>
      <c r="O3" s="559"/>
    </row>
    <row r="4" spans="1:15" s="85" customFormat="1" ht="15.75">
      <c r="A4" s="552" t="s">
        <v>82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</row>
    <row r="5" ht="13.5" thickBot="1"/>
    <row r="6" spans="1:15" ht="15" customHeight="1">
      <c r="A6" s="553" t="s">
        <v>77</v>
      </c>
      <c r="B6" s="474" t="s">
        <v>71</v>
      </c>
      <c r="C6" s="504" t="s">
        <v>80</v>
      </c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5"/>
    </row>
    <row r="7" spans="1:15" ht="12.75">
      <c r="A7" s="561"/>
      <c r="B7" s="563"/>
      <c r="C7" s="565">
        <v>2014</v>
      </c>
      <c r="D7" s="566"/>
      <c r="E7" s="566"/>
      <c r="F7" s="555">
        <v>2015</v>
      </c>
      <c r="G7" s="555"/>
      <c r="H7" s="555"/>
      <c r="I7" s="555">
        <v>2016</v>
      </c>
      <c r="J7" s="555"/>
      <c r="K7" s="555"/>
      <c r="L7" s="556" t="s">
        <v>78</v>
      </c>
      <c r="M7" s="557"/>
      <c r="N7" s="557"/>
      <c r="O7" s="558"/>
    </row>
    <row r="8" spans="1:15" ht="39" thickBot="1">
      <c r="A8" s="562"/>
      <c r="B8" s="564"/>
      <c r="C8" s="78" t="s">
        <v>73</v>
      </c>
      <c r="D8" s="79" t="s">
        <v>74</v>
      </c>
      <c r="E8" s="84" t="s">
        <v>79</v>
      </c>
      <c r="F8" s="79" t="s">
        <v>73</v>
      </c>
      <c r="G8" s="79" t="s">
        <v>74</v>
      </c>
      <c r="H8" s="84" t="s">
        <v>79</v>
      </c>
      <c r="I8" s="79" t="s">
        <v>73</v>
      </c>
      <c r="J8" s="79" t="s">
        <v>74</v>
      </c>
      <c r="K8" s="84" t="s">
        <v>79</v>
      </c>
      <c r="L8" s="79" t="s">
        <v>73</v>
      </c>
      <c r="M8" s="79" t="s">
        <v>74</v>
      </c>
      <c r="N8" s="79" t="s">
        <v>75</v>
      </c>
      <c r="O8" s="80" t="s">
        <v>76</v>
      </c>
    </row>
    <row r="9" spans="1:15" ht="25.5">
      <c r="A9" s="189" t="s">
        <v>136</v>
      </c>
      <c r="B9" s="184"/>
      <c r="C9" s="122"/>
      <c r="D9" s="123"/>
      <c r="E9" s="126"/>
      <c r="F9" s="123"/>
      <c r="G9" s="123"/>
      <c r="H9" s="126"/>
      <c r="I9" s="123"/>
      <c r="J9" s="123"/>
      <c r="K9" s="126"/>
      <c r="L9" s="123"/>
      <c r="M9" s="123"/>
      <c r="N9" s="123"/>
      <c r="O9" s="124"/>
    </row>
    <row r="10" spans="1:15" ht="12.75">
      <c r="A10" s="146" t="s">
        <v>130</v>
      </c>
      <c r="B10" s="167"/>
      <c r="C10" s="86"/>
      <c r="D10" s="29"/>
      <c r="E10" s="125"/>
      <c r="F10" s="29"/>
      <c r="G10" s="29"/>
      <c r="H10" s="125"/>
      <c r="I10" s="29"/>
      <c r="J10" s="29"/>
      <c r="K10" s="125"/>
      <c r="L10" s="29"/>
      <c r="M10" s="29"/>
      <c r="N10" s="29"/>
      <c r="O10" s="106"/>
    </row>
    <row r="11" spans="1:15" ht="12.75">
      <c r="A11" s="146" t="s">
        <v>131</v>
      </c>
      <c r="B11" s="185"/>
      <c r="C11" s="181"/>
      <c r="D11" s="182"/>
      <c r="E11" s="183"/>
      <c r="F11" s="182"/>
      <c r="G11" s="182"/>
      <c r="H11" s="183"/>
      <c r="I11" s="182"/>
      <c r="J11" s="182"/>
      <c r="K11" s="183"/>
      <c r="L11" s="182"/>
      <c r="M11" s="182"/>
      <c r="N11" s="182"/>
      <c r="O11" s="166"/>
    </row>
    <row r="12" spans="1:15" ht="12.75">
      <c r="A12" s="146" t="s">
        <v>132</v>
      </c>
      <c r="B12" s="186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15" ht="25.5">
      <c r="A13" s="146" t="s">
        <v>137</v>
      </c>
      <c r="B13" s="187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2.75">
      <c r="A14" s="146" t="s">
        <v>130</v>
      </c>
      <c r="B14" s="186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5" ht="12.75">
      <c r="A15" s="146" t="s">
        <v>131</v>
      </c>
      <c r="B15" s="186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2.75">
      <c r="A16" s="146" t="s">
        <v>132</v>
      </c>
      <c r="B16" s="186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ht="26.25" thickBot="1">
      <c r="A17" s="190" t="s">
        <v>133</v>
      </c>
      <c r="B17" s="188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</sheetData>
  <sheetProtection/>
  <mergeCells count="11">
    <mergeCell ref="F7:H7"/>
    <mergeCell ref="I7:K7"/>
    <mergeCell ref="L7:O7"/>
    <mergeCell ref="L3:O3"/>
    <mergeCell ref="L2:O2"/>
    <mergeCell ref="L1:O1"/>
    <mergeCell ref="A4:O4"/>
    <mergeCell ref="A6:A8"/>
    <mergeCell ref="B6:B8"/>
    <mergeCell ref="C6:O6"/>
    <mergeCell ref="C7:E7"/>
  </mergeCells>
  <printOptions/>
  <pageMargins left="0.3937007874015748" right="0.3937007874015748" top="0.7874015748031497" bottom="0.3937007874015748" header="0.31496062992125984" footer="0.31496062992125984"/>
  <pageSetup fitToHeight="3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5.00390625" style="0" customWidth="1"/>
    <col min="2" max="2" width="26.140625" style="0" customWidth="1"/>
    <col min="3" max="3" width="48.57421875" style="0" customWidth="1"/>
  </cols>
  <sheetData>
    <row r="1" spans="3:7" ht="15">
      <c r="C1" s="315" t="s">
        <v>233</v>
      </c>
      <c r="E1" s="37"/>
      <c r="F1" s="37"/>
      <c r="G1" s="37"/>
    </row>
    <row r="2" spans="3:7" ht="28.5" customHeight="1">
      <c r="C2" s="71" t="s">
        <v>151</v>
      </c>
      <c r="E2" s="71"/>
      <c r="F2" s="71"/>
      <c r="G2" s="71"/>
    </row>
    <row r="3" ht="15">
      <c r="C3" t="s">
        <v>238</v>
      </c>
    </row>
    <row r="5" spans="1:3" ht="15.75">
      <c r="A5" s="552" t="s">
        <v>108</v>
      </c>
      <c r="B5" s="552"/>
      <c r="C5" s="552"/>
    </row>
    <row r="6" ht="15.75">
      <c r="A6" s="85"/>
    </row>
    <row r="7" spans="1:3" ht="51" customHeight="1">
      <c r="A7" s="131" t="s">
        <v>109</v>
      </c>
      <c r="B7" s="131" t="s">
        <v>110</v>
      </c>
      <c r="C7" s="131" t="s">
        <v>111</v>
      </c>
    </row>
    <row r="8" spans="1:3" ht="78.75">
      <c r="A8" s="145" t="s">
        <v>117</v>
      </c>
      <c r="B8" s="145" t="s">
        <v>118</v>
      </c>
      <c r="C8" s="145" t="s">
        <v>119</v>
      </c>
    </row>
    <row r="9" spans="1:3" ht="47.25">
      <c r="A9" s="145" t="s">
        <v>120</v>
      </c>
      <c r="B9" s="145" t="s">
        <v>121</v>
      </c>
      <c r="C9" s="145" t="s">
        <v>122</v>
      </c>
    </row>
    <row r="10" spans="1:3" ht="15.75">
      <c r="A10" s="567" t="s">
        <v>123</v>
      </c>
      <c r="B10" s="567" t="s">
        <v>124</v>
      </c>
      <c r="C10" s="145" t="s">
        <v>125</v>
      </c>
    </row>
    <row r="11" spans="1:3" ht="47.25">
      <c r="A11" s="567"/>
      <c r="B11" s="567"/>
      <c r="C11" s="145" t="s">
        <v>126</v>
      </c>
    </row>
    <row r="12" spans="1:3" ht="63">
      <c r="A12" s="567"/>
      <c r="B12" s="567" t="s">
        <v>127</v>
      </c>
      <c r="C12" s="145" t="s">
        <v>128</v>
      </c>
    </row>
    <row r="13" spans="1:3" ht="47.25">
      <c r="A13" s="567"/>
      <c r="B13" s="567"/>
      <c r="C13" s="145" t="s">
        <v>129</v>
      </c>
    </row>
  </sheetData>
  <sheetProtection/>
  <mergeCells count="4">
    <mergeCell ref="A5:C5"/>
    <mergeCell ref="A10:A13"/>
    <mergeCell ref="B10:B11"/>
    <mergeCell ref="B12:B1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Dingass</dc:creator>
  <cp:keywords/>
  <dc:description/>
  <cp:lastModifiedBy>Dingass</cp:lastModifiedBy>
  <cp:lastPrinted>2016-02-01T07:56:21Z</cp:lastPrinted>
  <dcterms:created xsi:type="dcterms:W3CDTF">2013-08-20T11:15:58Z</dcterms:created>
  <dcterms:modified xsi:type="dcterms:W3CDTF">2016-02-25T08:50:35Z</dcterms:modified>
  <cp:category/>
  <cp:version/>
  <cp:contentType/>
  <cp:contentStatus/>
</cp:coreProperties>
</file>