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1340" windowHeight="6795"/>
  </bookViews>
  <sheets>
    <sheet name="Печатная форма" sheetId="1" r:id="rId1"/>
  </sheets>
  <calcPr calcId="124519"/>
</workbook>
</file>

<file path=xl/calcChain.xml><?xml version="1.0" encoding="utf-8"?>
<calcChain xmlns="http://schemas.openxmlformats.org/spreadsheetml/2006/main">
  <c r="L30" i="1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</calcChain>
</file>

<file path=xl/sharedStrings.xml><?xml version="1.0" encoding="utf-8"?>
<sst xmlns="http://schemas.openxmlformats.org/spreadsheetml/2006/main" count="233" uniqueCount="185">
  <si>
    <t>СВОДНАЯ РОСПИСЬ РАСХОДОВ БЮДЖЕТА</t>
  </si>
  <si>
    <t/>
  </si>
  <si>
    <t>Коды</t>
  </si>
  <si>
    <t>на</t>
  </si>
  <si>
    <t>2018</t>
  </si>
  <si>
    <t>год</t>
  </si>
  <si>
    <t>Год</t>
  </si>
  <si>
    <t>Уточнение на</t>
  </si>
  <si>
    <t>Дата</t>
  </si>
  <si>
    <t>Наименование учреждения</t>
  </si>
  <si>
    <t>Администрация Дербентского сельского поселения Тимашевского района</t>
  </si>
  <si>
    <t>по ОКПО</t>
  </si>
  <si>
    <t>Главный распорядитель (распорядитель)</t>
  </si>
  <si>
    <t>по ППП</t>
  </si>
  <si>
    <t>Наименование бюджета</t>
  </si>
  <si>
    <t>Дербентского сельского  поселения</t>
  </si>
  <si>
    <t>Единица измерения: руб.</t>
  </si>
  <si>
    <t>по ОКЕИ</t>
  </si>
  <si>
    <t>383</t>
  </si>
  <si>
    <t>Ограничения:</t>
  </si>
  <si>
    <t xml:space="preserve">с=01.01.2018; по=31.03.2018; Баланс=Финансовый орган  </t>
  </si>
  <si>
    <t>Код по Бюджетной классификации</t>
  </si>
  <si>
    <t>Наименование расхода</t>
  </si>
  <si>
    <t>Сумма на год</t>
  </si>
  <si>
    <t>1</t>
  </si>
  <si>
    <t>2</t>
  </si>
  <si>
    <t>3</t>
  </si>
  <si>
    <t>АДМИНИСТРАЦИИ ПОСЕЛЕНИЙ</t>
  </si>
  <si>
    <t>Функционирование высшего должностного лица субъекта Российской Федерации и муниципального образования</t>
  </si>
  <si>
    <t>992 0102 5010000190 000</t>
  </si>
  <si>
    <t>Расходы на обеспечение функций органов местного самоуправления</t>
  </si>
  <si>
    <t>992 0102 5010000190 120</t>
  </si>
  <si>
    <t xml:space="preserve">Расходы на выплаты персоналу государственных (муниципальных) органов		</t>
  </si>
  <si>
    <t>992 0104 0000000000 000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</si>
  <si>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</si>
  <si>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992 0104 5210000190 000</t>
  </si>
  <si>
    <t>992 0104 5210000190 120</t>
  </si>
  <si>
    <t>992 0104 5210000190 240</t>
  </si>
  <si>
    <t xml:space="preserve">Иные закупки товаров, работ и услуг для обеспечения государственных (муниципальных) нужд	</t>
  </si>
  <si>
    <t>992 0104 5210000190 540</t>
  </si>
  <si>
    <t xml:space="preserve">Иные межбюджетные трансферты	</t>
  </si>
  <si>
    <t>992 0104 5210000190 850</t>
  </si>
  <si>
    <t xml:space="preserve">Уплата налогов, сборов и иных платежей		</t>
  </si>
  <si>
    <t>992 0104 5220060190 000</t>
  </si>
  <si>
    <t>Осушествление отдельных государственных полномочий по образованию и организации деятельности административных комиссий</t>
  </si>
  <si>
    <t>992 0104 5220060190 240</t>
  </si>
  <si>
    <t>992 0111 0000000000 000</t>
  </si>
  <si>
    <t>Резервные фонды</t>
  </si>
  <si>
    <t>992 0111 5230020590 000</t>
  </si>
  <si>
    <t>Резервные фонды администрации Дербентского сельского поселения Тимашевского района</t>
  </si>
  <si>
    <t>992 0111 5230020590 870</t>
  </si>
  <si>
    <t xml:space="preserve">Резервные средства	</t>
  </si>
  <si>
    <t>992 0113 0000000000 000</t>
  </si>
  <si>
    <t>Другие общегосударственные вопросы</t>
  </si>
  <si>
    <t>992 0113 0710210370 000</t>
  </si>
  <si>
    <t>Прочие мероприятия по развитию информационно-телекоммуникационной инфраструктуры</t>
  </si>
  <si>
    <t>992 0113 0710210370 240</t>
  </si>
  <si>
    <t>992 0113 0810110060 000</t>
  </si>
  <si>
    <t xml:space="preserve">Управление муниципальным имуществом, связанное с оценкой недвижимости, признание прав и регулирование отношений по муниципальной собственности </t>
  </si>
  <si>
    <t>992 0113 0810110060 240</t>
  </si>
  <si>
    <t>992 0113 5240010030 000</t>
  </si>
  <si>
    <t>Прочие обязательства муниципального образования</t>
  </si>
  <si>
    <t>992 0113 5240010030 240</t>
  </si>
  <si>
    <t>992 0203 0000000000 000</t>
  </si>
  <si>
    <t>Мобилизационная и вневойсковая подготовка</t>
  </si>
  <si>
    <t>992 0203 5610051180 000</t>
  </si>
  <si>
    <t>Осуществление первичного воинского учета на территориях, где отсутствуют военные комиссариаты</t>
  </si>
  <si>
    <t>992 0203 5610051180 120</t>
  </si>
  <si>
    <t>992 0309 0000000000 000</t>
  </si>
  <si>
    <t>Защита населения и территории от чрезвычайных ситуаций природного и техногенного характера, гражданская оборона</t>
  </si>
  <si>
    <t>992 0309 1010110080 000</t>
  </si>
  <si>
    <t>Мероприятия по предупреждению и ликвидации чрезвычайных ситуаций, стихийных бедствий и их последствий</t>
  </si>
  <si>
    <t>992 0309 1010110080 240</t>
  </si>
  <si>
    <t>992 0310 0000000000 000</t>
  </si>
  <si>
    <t>Обеспечение пожарной безопасности</t>
  </si>
  <si>
    <t>992 0310 1010210100 000</t>
  </si>
  <si>
    <t xml:space="preserve">Мероприятия по предупреждению пожарной безопасности </t>
  </si>
  <si>
    <t>992 0310 1010210100 240</t>
  </si>
  <si>
    <t>992 0409 0000000000 000</t>
  </si>
  <si>
    <t>Дорожное хозяйство (дорожные фонды)</t>
  </si>
  <si>
    <t>992 0409 0110110130 000</t>
  </si>
  <si>
    <t>Капитальный ремонт и ремонт автомобильных дорог местного значения, включая проектно-изыскательские работы</t>
  </si>
  <si>
    <t>992 0409 0110110130 240</t>
  </si>
  <si>
    <t>992 0409 0110210180 000</t>
  </si>
  <si>
    <t>Содержание и обслуживание сети автомобильных дорог местного значения и искусственных сооружений на них</t>
  </si>
  <si>
    <t>992 0409 0110210180 240</t>
  </si>
  <si>
    <t>992 0412 0000000000 000</t>
  </si>
  <si>
    <t>Другие вопросы в области национальной экономики</t>
  </si>
  <si>
    <t>992 0412 0610110190 000</t>
  </si>
  <si>
    <t>Прочие мероприятия в области поддержки и развития малого и среднего предпринимательства</t>
  </si>
  <si>
    <t>992 0412 0610110190 240</t>
  </si>
  <si>
    <t>992 0412 0810110140 000</t>
  </si>
  <si>
    <t>Мероприятия по землеустройству и землепользованию</t>
  </si>
  <si>
    <t>992 0412 0810110140 240</t>
  </si>
  <si>
    <t>992 0502 0000000000 000</t>
  </si>
  <si>
    <t>Коммунальное хозяйство</t>
  </si>
  <si>
    <t>992 0502 0910110390 000</t>
  </si>
  <si>
    <t>Мероприятия по организации и развитию газоснабжения населенных пунктов Дербентского сельского поселения Тимашевского района, включая проектные и изыскательские работы</t>
  </si>
  <si>
    <t>992 0502 0910110390 240</t>
  </si>
  <si>
    <t>992 0502 0910210400 000</t>
  </si>
  <si>
    <t>Мероприятия по организации и развитию водоснабжения населенных пунктов Дербентского сельского поселения Тимашевского района, включая проектные и изыскательские работы</t>
  </si>
  <si>
    <t>992 0502 0910210400 240</t>
  </si>
  <si>
    <t>992 0503 0000000000 000</t>
  </si>
  <si>
    <t>Благоустройство</t>
  </si>
  <si>
    <t>992 0503 0210110280 000</t>
  </si>
  <si>
    <t>Организация уличного освещения</t>
  </si>
  <si>
    <t>992 0503 0210110280 240</t>
  </si>
  <si>
    <t>992 0503 0210110300 000</t>
  </si>
  <si>
    <t>Организация и содержание мест захоронения</t>
  </si>
  <si>
    <t>992 0503 0210110300 240</t>
  </si>
  <si>
    <t>992 0503 0210110310 000</t>
  </si>
  <si>
    <t>Прочие мероприятия по благоустройству поселения</t>
  </si>
  <si>
    <t>992 0503 0210110310 240</t>
  </si>
  <si>
    <t>992 0503 1110110410 000</t>
  </si>
  <si>
    <t>Мероприятия направленные на формирование современной городской среды</t>
  </si>
  <si>
    <t>992 0503 1110110410 240</t>
  </si>
  <si>
    <t>992 0707 0000000000 000</t>
  </si>
  <si>
    <t>Молодежная политика</t>
  </si>
  <si>
    <t>992 0707 0310110070 000</t>
  </si>
  <si>
    <t>Проведение мероприятий для детей и молодежи</t>
  </si>
  <si>
    <t>992 0707 0310110070 240</t>
  </si>
  <si>
    <t>992 0707 0310110290 000</t>
  </si>
  <si>
    <t>Мероприятия по содержанию и организации работы дворовых площадок</t>
  </si>
  <si>
    <t>992 0707 0310110290 240</t>
  </si>
  <si>
    <t>992 0801 0000000000 000</t>
  </si>
  <si>
    <t>Культура</t>
  </si>
  <si>
    <t>992 0801 0410100590 000</t>
  </si>
  <si>
    <t>Расходы на обеспечение деятельности (оказание услуг) муниципальных учреждений</t>
  </si>
  <si>
    <t>992 0801 0410100590 610</t>
  </si>
  <si>
    <t xml:space="preserve">Субсидии бюджетным учреждениям	</t>
  </si>
  <si>
    <t>992 0801 04101S0120 000</t>
  </si>
  <si>
    <t xml:space="preserve">Повышение оплаты труда работников муниципальных учреждений Краснодарского края </t>
  </si>
  <si>
    <t>992 0801 04101S0120 610</t>
  </si>
  <si>
    <t>992 0801 0410200590 000</t>
  </si>
  <si>
    <t>992 0801 0410200590 610</t>
  </si>
  <si>
    <t>992 0801 0410210240 000</t>
  </si>
  <si>
    <t>Мероприятия по комплектованию и обеспечению сохранности книжных фондов библиотек</t>
  </si>
  <si>
    <t>992 0801 0410210240 610</t>
  </si>
  <si>
    <t>992 0801 04102S0120 000</t>
  </si>
  <si>
    <t>992 0801 04102S0120 610</t>
  </si>
  <si>
    <t>992 0801 0410310320 000</t>
  </si>
  <si>
    <t>Сохранение памятников истории и культуры, находящихся в собственности поселения</t>
  </si>
  <si>
    <t>992 0801 0410310320 240</t>
  </si>
  <si>
    <t>992 1101 0000000000 000</t>
  </si>
  <si>
    <t>Физическая культура</t>
  </si>
  <si>
    <t>992 1101 0510110340 000</t>
  </si>
  <si>
    <t>Мероприятие в области спорта и физической культуры</t>
  </si>
  <si>
    <t>992 1101 0510110340 240</t>
  </si>
  <si>
    <t>992 1202 0000000000 000</t>
  </si>
  <si>
    <t>Периодическая печать и издательства</t>
  </si>
  <si>
    <t>992 1202 0710110350 000</t>
  </si>
  <si>
    <t>Доведение официальной информации о социально-экономическом и культурном развитии посредством периодической печати</t>
  </si>
  <si>
    <t>992 1202 0710110350 240</t>
  </si>
  <si>
    <t>ИТОГО</t>
  </si>
  <si>
    <t>(дата)</t>
  </si>
  <si>
    <t> 991 0000 0000000000 000</t>
  </si>
  <si>
    <t> 991 0100 0000000000 000</t>
  </si>
  <si>
    <t> 991 0103 0000000000 000</t>
  </si>
  <si>
    <t> 991 0103 5100000000 000</t>
  </si>
  <si>
    <t> 991 0103 5110000000 000</t>
  </si>
  <si>
    <t> 991 0103 5110000190 000</t>
  </si>
  <si>
    <t> 991 0103 5110000190 200</t>
  </si>
  <si>
    <t> 991 0103 5110000190 240</t>
  </si>
  <si>
    <t> 991 0103 5110000190 244</t>
  </si>
  <si>
    <t> 991 0106 0000000000 000</t>
  </si>
  <si>
    <t> 991 0106 5100000000 000</t>
  </si>
  <si>
    <t> 991 0106 5120000000 000</t>
  </si>
  <si>
    <t> 991 0106 5120020010 000</t>
  </si>
  <si>
    <t> 991 0106 5120020010 540</t>
  </si>
  <si>
    <t> 991 0106 5120020010 500</t>
  </si>
  <si>
    <t> 992 0000 0000000000 000</t>
  </si>
  <si>
    <t> 991 0102 0000000000 000</t>
  </si>
  <si>
    <t>СОВЕТ ПОСЕЛЕНИЯ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</si>
  <si>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</si>
  <si>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</si>
  <si>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Совета Дербентского сельского поселения Тимашевского района</t>
  </si>
  <si>
    <t>Обеспечение функционирования Совета Дербентского сельского поселения Тимашевского района</t>
  </si>
  <si>
    <t xml:space="preserve">Закупка товаров, работ и услуг для государственных (муниципальных) нужд </t>
  </si>
  <si>
    <t xml:space="preserve">Иные закупки товаров, работ и услуг для обеспечения государственных (муниципальных) нужд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</si>
  <si>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</si>
  <si>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Прочая закупка товаров, работ и услуг для обеспечения государственных (муниципальных) нужд</t>
  </si>
  <si>
    <t>Обеспечение выполнения функций в области финансового надзора</t>
  </si>
  <si>
    <t>Иные межбюджетные трансферты на реализацию полномочий по осуществлению внешнего муниципального финансового контроля</t>
  </si>
  <si>
    <t xml:space="preserve">Межбюджетные трансферты </t>
  </si>
  <si>
    <t xml:space="preserve">Иные межбюджетные трансферты </t>
  </si>
</sst>
</file>

<file path=xl/styles.xml><?xml version="1.0" encoding="utf-8"?>
<styleSheet xmlns="http://schemas.openxmlformats.org/spreadsheetml/2006/main">
  <fonts count="10">
    <font>
      <sz val="10"/>
      <color indexed="64"/>
      <name val="Arial"/>
      <charset val="1"/>
    </font>
    <font>
      <b/>
      <sz val="10"/>
      <color indexed="8"/>
      <name val="Tahoma"/>
      <charset val="1"/>
    </font>
    <font>
      <sz val="8"/>
      <color indexed="8"/>
      <name val="Tahoma"/>
      <charset val="1"/>
    </font>
    <font>
      <b/>
      <sz val="8"/>
      <color indexed="8"/>
      <name val="Tahoma"/>
      <charset val="1"/>
    </font>
    <font>
      <i/>
      <sz val="9"/>
      <color indexed="8"/>
      <name val="Times New Roman"/>
      <charset val="1"/>
    </font>
    <font>
      <b/>
      <sz val="7"/>
      <color indexed="8"/>
      <name val="Tahoma"/>
      <charset val="1"/>
    </font>
    <font>
      <sz val="8"/>
      <color indexed="8"/>
      <name val="Arial"/>
      <charset val="1"/>
    </font>
    <font>
      <sz val="7"/>
      <color indexed="8"/>
      <name val="Arial"/>
      <charset val="1"/>
    </font>
    <font>
      <sz val="8"/>
      <color rgb="FF000000"/>
      <name val="Tahoma"/>
      <family val="2"/>
      <charset val="204"/>
    </font>
    <font>
      <sz val="8"/>
      <color indexed="8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NumberFormat="1"/>
    <xf numFmtId="0" fontId="3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right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top" wrapText="1"/>
    </xf>
    <xf numFmtId="0" fontId="8" fillId="0" borderId="0" xfId="0" applyFont="1"/>
    <xf numFmtId="0" fontId="7" fillId="2" borderId="19" xfId="0" applyNumberFormat="1" applyFont="1" applyFill="1" applyBorder="1" applyAlignment="1">
      <alignment horizontal="center" vertical="top" wrapText="1"/>
    </xf>
    <xf numFmtId="0" fontId="2" fillId="2" borderId="0" xfId="0" applyNumberFormat="1" applyFont="1" applyFill="1" applyAlignment="1">
      <alignment horizontal="left" vertical="top" wrapText="1"/>
    </xf>
    <xf numFmtId="0" fontId="2" fillId="2" borderId="15" xfId="0" applyNumberFormat="1" applyFont="1" applyFill="1" applyBorder="1" applyAlignment="1">
      <alignment horizontal="left" vertical="top" wrapText="1"/>
    </xf>
    <xf numFmtId="0" fontId="3" fillId="2" borderId="17" xfId="0" applyNumberFormat="1" applyFont="1" applyFill="1" applyBorder="1" applyAlignment="1">
      <alignment horizontal="left" vertical="center" wrapText="1"/>
    </xf>
    <xf numFmtId="4" fontId="3" fillId="2" borderId="18" xfId="0" applyNumberFormat="1" applyFont="1" applyFill="1" applyBorder="1" applyAlignment="1">
      <alignment horizontal="right" vertical="center" wrapText="1"/>
    </xf>
    <xf numFmtId="14" fontId="6" fillId="2" borderId="0" xfId="0" applyNumberFormat="1" applyFont="1" applyFill="1" applyAlignment="1">
      <alignment horizontal="center" vertical="top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left" vertical="center" wrapText="1"/>
    </xf>
    <xf numFmtId="4" fontId="2" fillId="2" borderId="16" xfId="0" applyNumberFormat="1" applyFont="1" applyFill="1" applyBorder="1" applyAlignment="1">
      <alignment horizontal="right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3" fontId="9" fillId="2" borderId="14" xfId="0" applyNumberFormat="1" applyFont="1" applyFill="1" applyBorder="1" applyAlignment="1">
      <alignment horizontal="center" vertical="center" wrapText="1"/>
    </xf>
    <xf numFmtId="3" fontId="9" fillId="2" borderId="23" xfId="0" applyNumberFormat="1" applyFont="1" applyFill="1" applyBorder="1" applyAlignment="1">
      <alignment horizontal="center" vertical="center" wrapText="1"/>
    </xf>
    <xf numFmtId="0" fontId="9" fillId="2" borderId="24" xfId="0" applyNumberFormat="1" applyFont="1" applyFill="1" applyBorder="1" applyAlignment="1">
      <alignment horizontal="center" vertical="center" wrapText="1"/>
    </xf>
    <xf numFmtId="0" fontId="9" fillId="2" borderId="25" xfId="0" applyNumberFormat="1" applyFont="1" applyFill="1" applyBorder="1" applyAlignment="1">
      <alignment horizontal="center" vertical="center" wrapText="1"/>
    </xf>
    <xf numFmtId="0" fontId="9" fillId="2" borderId="23" xfId="0" applyNumberFormat="1" applyFont="1" applyFill="1" applyBorder="1" applyAlignment="1">
      <alignment horizontal="center" vertical="center" wrapText="1"/>
    </xf>
    <xf numFmtId="0" fontId="9" fillId="2" borderId="30" xfId="0" applyNumberFormat="1" applyFont="1" applyFill="1" applyBorder="1" applyAlignment="1">
      <alignment horizontal="center" vertical="center" wrapText="1"/>
    </xf>
    <xf numFmtId="0" fontId="9" fillId="2" borderId="31" xfId="0" applyNumberFormat="1" applyFont="1" applyFill="1" applyBorder="1" applyAlignment="1">
      <alignment horizontal="center" vertical="center" wrapText="1"/>
    </xf>
    <xf numFmtId="0" fontId="9" fillId="2" borderId="32" xfId="0" applyNumberFormat="1" applyFont="1" applyFill="1" applyBorder="1" applyAlignment="1">
      <alignment horizontal="center" vertical="center" wrapText="1"/>
    </xf>
    <xf numFmtId="0" fontId="9" fillId="2" borderId="33" xfId="0" applyNumberFormat="1" applyFont="1" applyFill="1" applyBorder="1" applyAlignment="1">
      <alignment horizontal="left" vertical="center" wrapText="1"/>
    </xf>
    <xf numFmtId="0" fontId="9" fillId="2" borderId="31" xfId="0" applyNumberFormat="1" applyFont="1" applyFill="1" applyBorder="1" applyAlignment="1">
      <alignment horizontal="left" vertical="center" wrapText="1"/>
    </xf>
    <xf numFmtId="0" fontId="9" fillId="2" borderId="32" xfId="0" applyNumberFormat="1" applyFont="1" applyFill="1" applyBorder="1" applyAlignment="1">
      <alignment horizontal="left" vertical="center" wrapText="1"/>
    </xf>
    <xf numFmtId="0" fontId="9" fillId="2" borderId="26" xfId="0" applyNumberFormat="1" applyFont="1" applyFill="1" applyBorder="1" applyAlignment="1">
      <alignment horizontal="left" vertical="center" wrapText="1"/>
    </xf>
    <xf numFmtId="0" fontId="9" fillId="2" borderId="21" xfId="0" applyNumberFormat="1" applyFont="1" applyFill="1" applyBorder="1" applyAlignment="1">
      <alignment horizontal="left" vertical="center" wrapText="1"/>
    </xf>
    <xf numFmtId="0" fontId="9" fillId="2" borderId="22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4" fillId="2" borderId="3" xfId="0" applyNumberFormat="1" applyFont="1" applyFill="1" applyBorder="1" applyAlignment="1">
      <alignment horizontal="left" vertical="center" wrapText="1"/>
    </xf>
    <xf numFmtId="0" fontId="9" fillId="2" borderId="27" xfId="0" applyNumberFormat="1" applyFont="1" applyFill="1" applyBorder="1" applyAlignment="1">
      <alignment horizontal="left" vertical="center" wrapText="1"/>
    </xf>
    <xf numFmtId="0" fontId="9" fillId="2" borderId="24" xfId="0" applyNumberFormat="1" applyFont="1" applyFill="1" applyBorder="1" applyAlignment="1">
      <alignment horizontal="left" vertical="center" wrapText="1"/>
    </xf>
    <xf numFmtId="0" fontId="9" fillId="2" borderId="25" xfId="0" applyNumberFormat="1" applyFont="1" applyFill="1" applyBorder="1" applyAlignment="1">
      <alignment horizontal="left" vertical="center" wrapText="1"/>
    </xf>
    <xf numFmtId="4" fontId="9" fillId="2" borderId="33" xfId="0" applyNumberFormat="1" applyFont="1" applyFill="1" applyBorder="1" applyAlignment="1">
      <alignment horizontal="right" vertical="center" wrapText="1"/>
    </xf>
    <xf numFmtId="4" fontId="9" fillId="2" borderId="31" xfId="0" applyNumberFormat="1" applyFont="1" applyFill="1" applyBorder="1" applyAlignment="1">
      <alignment horizontal="right" vertical="center" wrapText="1"/>
    </xf>
    <xf numFmtId="4" fontId="9" fillId="2" borderId="34" xfId="0" applyNumberFormat="1" applyFont="1" applyFill="1" applyBorder="1" applyAlignment="1">
      <alignment horizontal="right"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horizontal="right" vertical="center" wrapText="1"/>
    </xf>
    <xf numFmtId="0" fontId="1" fillId="2" borderId="0" xfId="0" applyNumberFormat="1" applyFont="1" applyFill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Alignment="1">
      <alignment horizontal="right" vertical="center" wrapText="1"/>
    </xf>
    <xf numFmtId="3" fontId="9" fillId="2" borderId="20" xfId="0" applyNumberFormat="1" applyFont="1" applyFill="1" applyBorder="1" applyAlignment="1">
      <alignment horizontal="center" vertical="center" wrapText="1"/>
    </xf>
    <xf numFmtId="3" fontId="9" fillId="2" borderId="21" xfId="0" applyNumberFormat="1" applyFont="1" applyFill="1" applyBorder="1" applyAlignment="1">
      <alignment horizontal="center" vertical="center" wrapText="1"/>
    </xf>
    <xf numFmtId="3" fontId="9" fillId="2" borderId="22" xfId="0" applyNumberFormat="1" applyFont="1" applyFill="1" applyBorder="1" applyAlignment="1">
      <alignment horizontal="center" vertical="center" wrapText="1"/>
    </xf>
    <xf numFmtId="4" fontId="9" fillId="2" borderId="26" xfId="0" applyNumberFormat="1" applyFont="1" applyFill="1" applyBorder="1" applyAlignment="1">
      <alignment horizontal="right" vertical="center" wrapText="1"/>
    </xf>
    <xf numFmtId="4" fontId="9" fillId="2" borderId="21" xfId="0" applyNumberFormat="1" applyFont="1" applyFill="1" applyBorder="1" applyAlignment="1">
      <alignment horizontal="right" vertical="center" wrapText="1"/>
    </xf>
    <xf numFmtId="4" fontId="9" fillId="2" borderId="28" xfId="0" applyNumberFormat="1" applyFont="1" applyFill="1" applyBorder="1" applyAlignment="1">
      <alignment horizontal="right" vertical="center" wrapText="1"/>
    </xf>
    <xf numFmtId="4" fontId="9" fillId="2" borderId="27" xfId="0" applyNumberFormat="1" applyFont="1" applyFill="1" applyBorder="1" applyAlignment="1">
      <alignment horizontal="right" vertical="center" wrapText="1"/>
    </xf>
    <xf numFmtId="4" fontId="9" fillId="2" borderId="24" xfId="0" applyNumberFormat="1" applyFont="1" applyFill="1" applyBorder="1" applyAlignment="1">
      <alignment horizontal="right" vertical="center" wrapText="1"/>
    </xf>
    <xf numFmtId="4" fontId="9" fillId="2" borderId="29" xfId="0" applyNumberFormat="1" applyFont="1" applyFill="1" applyBorder="1" applyAlignment="1">
      <alignment horizontal="righ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9" fillId="2" borderId="27" xfId="0" applyNumberFormat="1" applyFont="1" applyFill="1" applyBorder="1" applyAlignment="1">
      <alignment vertical="center" wrapText="1"/>
    </xf>
    <xf numFmtId="0" fontId="9" fillId="2" borderId="24" xfId="0" applyNumberFormat="1" applyFont="1" applyFill="1" applyBorder="1" applyAlignment="1">
      <alignment vertical="center" wrapText="1"/>
    </xf>
    <xf numFmtId="0" fontId="9" fillId="2" borderId="25" xfId="0" applyNumberFormat="1" applyFont="1" applyFill="1" applyBorder="1" applyAlignment="1">
      <alignment vertical="center" wrapText="1"/>
    </xf>
    <xf numFmtId="14" fontId="1" fillId="2" borderId="3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U115"/>
  <sheetViews>
    <sheetView tabSelected="1" workbookViewId="0">
      <selection activeCell="I4" sqref="I4:J4"/>
    </sheetView>
  </sheetViews>
  <sheetFormatPr defaultRowHeight="12.75"/>
  <cols>
    <col min="1" max="1" width="10.7109375" style="1" customWidth="1"/>
    <col min="2" max="2" width="5.7109375" style="1" customWidth="1"/>
    <col min="3" max="3" width="3.7109375" style="1" customWidth="1"/>
    <col min="4" max="4" width="0.140625" style="1" customWidth="1"/>
    <col min="5" max="5" width="2.7109375" style="1" customWidth="1"/>
    <col min="6" max="6" width="1.7109375" style="1" customWidth="1"/>
    <col min="7" max="7" width="9.7109375" style="1" customWidth="1"/>
    <col min="8" max="8" width="29.7109375" style="1" customWidth="1"/>
    <col min="9" max="9" width="8.7109375" style="1" customWidth="1"/>
    <col min="10" max="10" width="6.7109375" style="1" customWidth="1"/>
    <col min="11" max="11" width="52.7109375" style="1" customWidth="1"/>
    <col min="12" max="12" width="1.7109375" style="1" customWidth="1"/>
    <col min="13" max="13" width="7.7109375" style="1" customWidth="1"/>
    <col min="14" max="14" width="9.7109375" style="1" customWidth="1"/>
  </cols>
  <sheetData>
    <row r="1" spans="1:21" s="1" customFormat="1" ht="15.95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21" s="1" customFormat="1" ht="14.1" customHeight="1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2" t="s">
        <v>2</v>
      </c>
    </row>
    <row r="3" spans="1:21" s="1" customFormat="1" ht="14.1" customHeight="1">
      <c r="A3" s="48" t="s">
        <v>3</v>
      </c>
      <c r="B3" s="48"/>
      <c r="C3" s="48"/>
      <c r="D3" s="48"/>
      <c r="E3" s="48"/>
      <c r="F3" s="48"/>
      <c r="G3" s="48"/>
      <c r="H3" s="48"/>
      <c r="I3" s="3" t="s">
        <v>4</v>
      </c>
      <c r="J3" s="49" t="s">
        <v>5</v>
      </c>
      <c r="K3" s="49"/>
      <c r="L3" s="49"/>
      <c r="M3" s="4" t="s">
        <v>6</v>
      </c>
      <c r="N3" s="5" t="s">
        <v>4</v>
      </c>
    </row>
    <row r="4" spans="1:21" s="1" customFormat="1" ht="15.95" customHeight="1">
      <c r="A4" s="48" t="s">
        <v>7</v>
      </c>
      <c r="B4" s="48"/>
      <c r="C4" s="48"/>
      <c r="D4" s="48"/>
      <c r="E4" s="48"/>
      <c r="F4" s="48"/>
      <c r="G4" s="48"/>
      <c r="H4" s="48"/>
      <c r="I4" s="68">
        <v>43101</v>
      </c>
      <c r="J4" s="50"/>
      <c r="K4" s="51" t="s">
        <v>8</v>
      </c>
      <c r="L4" s="51"/>
      <c r="M4" s="51"/>
      <c r="N4" s="6">
        <v>43190</v>
      </c>
    </row>
    <row r="5" spans="1:21" s="1" customFormat="1" ht="14.1" customHeight="1">
      <c r="A5" s="51" t="s">
        <v>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7" t="s">
        <v>1</v>
      </c>
    </row>
    <row r="6" spans="1:21" s="1" customFormat="1" ht="15" customHeight="1">
      <c r="A6" s="38" t="s">
        <v>9</v>
      </c>
      <c r="B6" s="38"/>
      <c r="C6" s="38"/>
      <c r="D6" s="38"/>
      <c r="E6" s="38"/>
      <c r="F6" s="39" t="s">
        <v>10</v>
      </c>
      <c r="G6" s="39"/>
      <c r="H6" s="39"/>
      <c r="I6" s="39"/>
      <c r="J6" s="39"/>
      <c r="K6" s="39"/>
      <c r="L6" s="39"/>
      <c r="M6" s="4" t="s">
        <v>11</v>
      </c>
      <c r="N6" s="8" t="s">
        <v>1</v>
      </c>
    </row>
    <row r="7" spans="1:21" s="1" customFormat="1" ht="15" customHeight="1">
      <c r="A7" s="38" t="s">
        <v>12</v>
      </c>
      <c r="B7" s="38"/>
      <c r="C7" s="38"/>
      <c r="D7" s="38"/>
      <c r="E7" s="38"/>
      <c r="F7" s="38"/>
      <c r="G7" s="38"/>
      <c r="H7" s="39" t="s">
        <v>10</v>
      </c>
      <c r="I7" s="39"/>
      <c r="J7" s="39"/>
      <c r="K7" s="39"/>
      <c r="L7" s="39"/>
      <c r="M7" s="4" t="s">
        <v>13</v>
      </c>
      <c r="N7" s="8" t="s">
        <v>1</v>
      </c>
    </row>
    <row r="8" spans="1:21" s="1" customFormat="1" ht="15" customHeight="1">
      <c r="A8" s="38" t="s">
        <v>14</v>
      </c>
      <c r="B8" s="38"/>
      <c r="C8" s="38"/>
      <c r="D8" s="39" t="s">
        <v>15</v>
      </c>
      <c r="E8" s="39"/>
      <c r="F8" s="39"/>
      <c r="G8" s="39"/>
      <c r="H8" s="39"/>
      <c r="I8" s="39"/>
      <c r="J8" s="39"/>
      <c r="K8" s="39"/>
      <c r="L8" s="39"/>
      <c r="M8" s="4" t="s">
        <v>1</v>
      </c>
      <c r="N8" s="8" t="s">
        <v>1</v>
      </c>
    </row>
    <row r="9" spans="1:21" s="1" customFormat="1" ht="14.1" customHeight="1">
      <c r="A9" s="38" t="s">
        <v>16</v>
      </c>
      <c r="B9" s="38"/>
      <c r="C9" s="38"/>
      <c r="D9" s="38"/>
      <c r="E9" s="61" t="s">
        <v>1</v>
      </c>
      <c r="F9" s="61"/>
      <c r="G9" s="61"/>
      <c r="H9" s="61"/>
      <c r="I9" s="61"/>
      <c r="J9" s="61"/>
      <c r="K9" s="61"/>
      <c r="L9" s="61"/>
      <c r="M9" s="4" t="s">
        <v>17</v>
      </c>
      <c r="N9" s="9" t="s">
        <v>18</v>
      </c>
    </row>
    <row r="10" spans="1:21" s="1" customFormat="1" ht="14.1" customHeight="1">
      <c r="A10" s="38" t="s">
        <v>1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21" s="1" customFormat="1" ht="14.1" customHeight="1">
      <c r="A11" s="10" t="s">
        <v>19</v>
      </c>
      <c r="B11" s="38" t="s">
        <v>20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1:21" s="1" customFormat="1" ht="14.1" customHeight="1" thickBot="1">
      <c r="A12" s="38" t="s">
        <v>1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</row>
    <row r="13" spans="1:21" s="1" customFormat="1" ht="24.95" customHeight="1">
      <c r="A13" s="62" t="s">
        <v>21</v>
      </c>
      <c r="B13" s="62"/>
      <c r="C13" s="62"/>
      <c r="D13" s="62"/>
      <c r="E13" s="62"/>
      <c r="F13" s="62"/>
      <c r="G13" s="63" t="s">
        <v>22</v>
      </c>
      <c r="H13" s="63"/>
      <c r="I13" s="63"/>
      <c r="J13" s="63"/>
      <c r="K13" s="63"/>
      <c r="L13" s="64" t="s">
        <v>23</v>
      </c>
      <c r="M13" s="64"/>
      <c r="N13" s="64"/>
      <c r="U13" s="11"/>
    </row>
    <row r="14" spans="1:21" s="1" customFormat="1" ht="12.95" customHeight="1" thickBot="1">
      <c r="A14" s="21" t="s">
        <v>24</v>
      </c>
      <c r="B14" s="21"/>
      <c r="C14" s="21"/>
      <c r="D14" s="21"/>
      <c r="E14" s="21"/>
      <c r="F14" s="21"/>
      <c r="G14" s="22" t="s">
        <v>25</v>
      </c>
      <c r="H14" s="22"/>
      <c r="I14" s="22"/>
      <c r="J14" s="22"/>
      <c r="K14" s="22"/>
      <c r="L14" s="23" t="s">
        <v>26</v>
      </c>
      <c r="M14" s="23"/>
      <c r="N14" s="23"/>
    </row>
    <row r="15" spans="1:21" s="1" customFormat="1" ht="12.95" customHeight="1" thickBot="1">
      <c r="A15" s="29" t="s">
        <v>155</v>
      </c>
      <c r="B15" s="30"/>
      <c r="C15" s="30"/>
      <c r="D15" s="30"/>
      <c r="E15" s="30"/>
      <c r="F15" s="31"/>
      <c r="G15" s="32" t="s">
        <v>172</v>
      </c>
      <c r="H15" s="33"/>
      <c r="I15" s="33"/>
      <c r="J15" s="33"/>
      <c r="K15" s="34"/>
      <c r="L15" s="43">
        <v>49700</v>
      </c>
      <c r="M15" s="44"/>
      <c r="N15" s="45"/>
    </row>
    <row r="16" spans="1:21" s="1" customFormat="1" ht="12.95" customHeight="1">
      <c r="A16" s="52" t="s">
        <v>156</v>
      </c>
      <c r="B16" s="53"/>
      <c r="C16" s="53"/>
      <c r="D16" s="53"/>
      <c r="E16" s="53"/>
      <c r="F16" s="54"/>
      <c r="G16" s="35" t="s">
        <v>173</v>
      </c>
      <c r="H16" s="36"/>
      <c r="I16" s="36"/>
      <c r="J16" s="36"/>
      <c r="K16" s="37"/>
      <c r="L16" s="55">
        <v>49700</v>
      </c>
      <c r="M16" s="56"/>
      <c r="N16" s="57"/>
    </row>
    <row r="17" spans="1:14" s="1" customFormat="1" ht="12.95" customHeight="1">
      <c r="A17" s="25" t="s">
        <v>157</v>
      </c>
      <c r="B17" s="26"/>
      <c r="C17" s="26"/>
      <c r="D17" s="26"/>
      <c r="E17" s="26"/>
      <c r="F17" s="27"/>
      <c r="G17" s="40" t="s">
        <v>174</v>
      </c>
      <c r="H17" s="41"/>
      <c r="I17" s="41"/>
      <c r="J17" s="41"/>
      <c r="K17" s="42"/>
      <c r="L17" s="58">
        <v>3000</v>
      </c>
      <c r="M17" s="59"/>
      <c r="N17" s="60"/>
    </row>
    <row r="18" spans="1:14" s="1" customFormat="1" ht="12.95" customHeight="1">
      <c r="A18" s="25" t="s">
        <v>158</v>
      </c>
      <c r="B18" s="26"/>
      <c r="C18" s="26"/>
      <c r="D18" s="26"/>
      <c r="E18" s="26"/>
      <c r="F18" s="27"/>
      <c r="G18" s="40" t="s">
        <v>175</v>
      </c>
      <c r="H18" s="41"/>
      <c r="I18" s="41"/>
      <c r="J18" s="41"/>
      <c r="K18" s="42"/>
      <c r="L18" s="58">
        <v>3000</v>
      </c>
      <c r="M18" s="59"/>
      <c r="N18" s="60"/>
    </row>
    <row r="19" spans="1:14" s="1" customFormat="1" ht="12.95" customHeight="1">
      <c r="A19" s="25" t="s">
        <v>159</v>
      </c>
      <c r="B19" s="26"/>
      <c r="C19" s="26"/>
      <c r="D19" s="26"/>
      <c r="E19" s="26"/>
      <c r="F19" s="27"/>
      <c r="G19" s="40" t="s">
        <v>176</v>
      </c>
      <c r="H19" s="41"/>
      <c r="I19" s="41"/>
      <c r="J19" s="41"/>
      <c r="K19" s="42"/>
      <c r="L19" s="58">
        <v>3000</v>
      </c>
      <c r="M19" s="59"/>
      <c r="N19" s="60"/>
    </row>
    <row r="20" spans="1:14" s="1" customFormat="1" ht="12.95" customHeight="1">
      <c r="A20" s="25" t="s">
        <v>160</v>
      </c>
      <c r="B20" s="26"/>
      <c r="C20" s="26"/>
      <c r="D20" s="26"/>
      <c r="E20" s="26"/>
      <c r="F20" s="27"/>
      <c r="G20" s="40" t="s">
        <v>30</v>
      </c>
      <c r="H20" s="41"/>
      <c r="I20" s="41"/>
      <c r="J20" s="41"/>
      <c r="K20" s="42"/>
      <c r="L20" s="58">
        <v>3000</v>
      </c>
      <c r="M20" s="59"/>
      <c r="N20" s="60"/>
    </row>
    <row r="21" spans="1:14" s="1" customFormat="1" ht="12.95" customHeight="1">
      <c r="A21" s="25" t="s">
        <v>161</v>
      </c>
      <c r="B21" s="26"/>
      <c r="C21" s="26"/>
      <c r="D21" s="26"/>
      <c r="E21" s="26"/>
      <c r="F21" s="27"/>
      <c r="G21" s="40" t="s">
        <v>177</v>
      </c>
      <c r="H21" s="41"/>
      <c r="I21" s="41"/>
      <c r="J21" s="41"/>
      <c r="K21" s="42"/>
      <c r="L21" s="58">
        <v>3000</v>
      </c>
      <c r="M21" s="59"/>
      <c r="N21" s="60"/>
    </row>
    <row r="22" spans="1:14" s="1" customFormat="1" ht="12.95" customHeight="1">
      <c r="A22" s="25" t="s">
        <v>162</v>
      </c>
      <c r="B22" s="26"/>
      <c r="C22" s="26"/>
      <c r="D22" s="26"/>
      <c r="E22" s="26"/>
      <c r="F22" s="27"/>
      <c r="G22" s="40" t="s">
        <v>178</v>
      </c>
      <c r="H22" s="41"/>
      <c r="I22" s="41"/>
      <c r="J22" s="41"/>
      <c r="K22" s="42"/>
      <c r="L22" s="58">
        <v>3000</v>
      </c>
      <c r="M22" s="59"/>
      <c r="N22" s="60"/>
    </row>
    <row r="23" spans="1:14" s="1" customFormat="1" ht="12.95" customHeight="1">
      <c r="A23" s="28" t="s">
        <v>163</v>
      </c>
      <c r="B23" s="26"/>
      <c r="C23" s="26"/>
      <c r="D23" s="26"/>
      <c r="E23" s="26"/>
      <c r="F23" s="27"/>
      <c r="G23" s="40" t="s">
        <v>180</v>
      </c>
      <c r="H23" s="41"/>
      <c r="I23" s="41"/>
      <c r="J23" s="41"/>
      <c r="K23" s="42"/>
      <c r="L23" s="58">
        <v>3000</v>
      </c>
      <c r="M23" s="59"/>
      <c r="N23" s="60"/>
    </row>
    <row r="24" spans="1:14" s="1" customFormat="1" ht="12.95" customHeight="1">
      <c r="A24" s="28" t="s">
        <v>164</v>
      </c>
      <c r="B24" s="26"/>
      <c r="C24" s="26"/>
      <c r="D24" s="26"/>
      <c r="E24" s="26"/>
      <c r="F24" s="27"/>
      <c r="G24" s="65" t="s">
        <v>179</v>
      </c>
      <c r="H24" s="66"/>
      <c r="I24" s="66"/>
      <c r="J24" s="66"/>
      <c r="K24" s="67"/>
      <c r="L24" s="58">
        <v>46700</v>
      </c>
      <c r="M24" s="59"/>
      <c r="N24" s="60"/>
    </row>
    <row r="25" spans="1:14" s="1" customFormat="1" ht="12.95" customHeight="1">
      <c r="A25" s="28" t="s">
        <v>165</v>
      </c>
      <c r="B25" s="26"/>
      <c r="C25" s="26"/>
      <c r="D25" s="26"/>
      <c r="E25" s="26"/>
      <c r="F25" s="27"/>
      <c r="G25" s="40" t="s">
        <v>175</v>
      </c>
      <c r="H25" s="41"/>
      <c r="I25" s="41"/>
      <c r="J25" s="41"/>
      <c r="K25" s="42"/>
      <c r="L25" s="58">
        <v>46700</v>
      </c>
      <c r="M25" s="59"/>
      <c r="N25" s="60"/>
    </row>
    <row r="26" spans="1:14" s="1" customFormat="1" ht="12.95" customHeight="1">
      <c r="A26" s="28" t="s">
        <v>166</v>
      </c>
      <c r="B26" s="26"/>
      <c r="C26" s="26"/>
      <c r="D26" s="26"/>
      <c r="E26" s="26"/>
      <c r="F26" s="27"/>
      <c r="G26" s="40" t="s">
        <v>181</v>
      </c>
      <c r="H26" s="41"/>
      <c r="I26" s="41"/>
      <c r="J26" s="41"/>
      <c r="K26" s="42"/>
      <c r="L26" s="58">
        <v>46700</v>
      </c>
      <c r="M26" s="59"/>
      <c r="N26" s="60"/>
    </row>
    <row r="27" spans="1:14" s="1" customFormat="1" ht="12.95" customHeight="1">
      <c r="A27" s="28" t="s">
        <v>167</v>
      </c>
      <c r="B27" s="26"/>
      <c r="C27" s="26"/>
      <c r="D27" s="26"/>
      <c r="E27" s="26"/>
      <c r="F27" s="27"/>
      <c r="G27" s="40" t="s">
        <v>182</v>
      </c>
      <c r="H27" s="41"/>
      <c r="I27" s="41"/>
      <c r="J27" s="41"/>
      <c r="K27" s="42"/>
      <c r="L27" s="58">
        <v>46700</v>
      </c>
      <c r="M27" s="59"/>
      <c r="N27" s="60"/>
    </row>
    <row r="28" spans="1:14" s="1" customFormat="1" ht="12.95" customHeight="1">
      <c r="A28" s="28" t="s">
        <v>169</v>
      </c>
      <c r="B28" s="26"/>
      <c r="C28" s="26"/>
      <c r="D28" s="26"/>
      <c r="E28" s="26"/>
      <c r="F28" s="27"/>
      <c r="G28" s="40" t="s">
        <v>183</v>
      </c>
      <c r="H28" s="41"/>
      <c r="I28" s="41"/>
      <c r="J28" s="41"/>
      <c r="K28" s="42"/>
      <c r="L28" s="58">
        <v>46700</v>
      </c>
      <c r="M28" s="59"/>
      <c r="N28" s="60"/>
    </row>
    <row r="29" spans="1:14" s="1" customFormat="1" ht="12.95" customHeight="1">
      <c r="A29" s="28" t="s">
        <v>168</v>
      </c>
      <c r="B29" s="26"/>
      <c r="C29" s="26"/>
      <c r="D29" s="26"/>
      <c r="E29" s="26"/>
      <c r="F29" s="27"/>
      <c r="G29" s="40" t="s">
        <v>184</v>
      </c>
      <c r="H29" s="41"/>
      <c r="I29" s="41"/>
      <c r="J29" s="41"/>
      <c r="K29" s="42"/>
      <c r="L29" s="58">
        <v>46700</v>
      </c>
      <c r="M29" s="59"/>
      <c r="N29" s="60"/>
    </row>
    <row r="30" spans="1:14" s="1" customFormat="1" ht="12.95" customHeight="1">
      <c r="A30" s="24" t="s">
        <v>170</v>
      </c>
      <c r="B30" s="18"/>
      <c r="C30" s="18"/>
      <c r="D30" s="18"/>
      <c r="E30" s="18"/>
      <c r="F30" s="18"/>
      <c r="G30" s="19" t="s">
        <v>27</v>
      </c>
      <c r="H30" s="19"/>
      <c r="I30" s="19"/>
      <c r="J30" s="19"/>
      <c r="K30" s="19"/>
      <c r="L30" s="20">
        <f>13673600</f>
        <v>13673600</v>
      </c>
      <c r="M30" s="20"/>
      <c r="N30" s="20"/>
    </row>
    <row r="31" spans="1:14" s="1" customFormat="1" ht="14.1" customHeight="1">
      <c r="A31" s="24" t="s">
        <v>171</v>
      </c>
      <c r="B31" s="18"/>
      <c r="C31" s="18"/>
      <c r="D31" s="18"/>
      <c r="E31" s="18"/>
      <c r="F31" s="18"/>
      <c r="G31" s="19" t="s">
        <v>28</v>
      </c>
      <c r="H31" s="19"/>
      <c r="I31" s="19"/>
      <c r="J31" s="19"/>
      <c r="K31" s="19"/>
      <c r="L31" s="20">
        <f>670400</f>
        <v>670400</v>
      </c>
      <c r="M31" s="20"/>
      <c r="N31" s="20"/>
    </row>
    <row r="32" spans="1:14" s="1" customFormat="1" ht="14.1" customHeight="1">
      <c r="A32" s="18" t="s">
        <v>29</v>
      </c>
      <c r="B32" s="18"/>
      <c r="C32" s="18"/>
      <c r="D32" s="18"/>
      <c r="E32" s="18"/>
      <c r="F32" s="18"/>
      <c r="G32" s="19" t="s">
        <v>30</v>
      </c>
      <c r="H32" s="19"/>
      <c r="I32" s="19"/>
      <c r="J32" s="19"/>
      <c r="K32" s="19"/>
      <c r="L32" s="20">
        <f>670400</f>
        <v>670400</v>
      </c>
      <c r="M32" s="20"/>
      <c r="N32" s="20"/>
    </row>
    <row r="33" spans="1:14" s="1" customFormat="1" ht="14.1" customHeight="1">
      <c r="A33" s="18" t="s">
        <v>31</v>
      </c>
      <c r="B33" s="18"/>
      <c r="C33" s="18"/>
      <c r="D33" s="18"/>
      <c r="E33" s="18"/>
      <c r="F33" s="18"/>
      <c r="G33" s="19" t="s">
        <v>32</v>
      </c>
      <c r="H33" s="19"/>
      <c r="I33" s="19"/>
      <c r="J33" s="19"/>
      <c r="K33" s="19"/>
      <c r="L33" s="20">
        <f>670400</f>
        <v>670400</v>
      </c>
      <c r="M33" s="20"/>
      <c r="N33" s="20"/>
    </row>
    <row r="34" spans="1:14" s="1" customFormat="1" ht="14.1" customHeight="1">
      <c r="A34" s="18" t="s">
        <v>33</v>
      </c>
      <c r="B34" s="18"/>
      <c r="C34" s="18"/>
      <c r="D34" s="18"/>
      <c r="E34" s="18"/>
      <c r="F34" s="18"/>
      <c r="G34" s="19" t="s">
        <v>34</v>
      </c>
      <c r="H34" s="19"/>
      <c r="I34" s="19"/>
      <c r="J34" s="19"/>
      <c r="K34" s="19"/>
      <c r="L34" s="20">
        <f>3394800</f>
        <v>3394800</v>
      </c>
      <c r="M34" s="20"/>
      <c r="N34" s="20"/>
    </row>
    <row r="35" spans="1:14" s="1" customFormat="1" ht="24" customHeight="1">
      <c r="A35" s="18" t="s">
        <v>35</v>
      </c>
      <c r="B35" s="18"/>
      <c r="C35" s="18"/>
      <c r="D35" s="18"/>
      <c r="E35" s="18"/>
      <c r="F35" s="18"/>
      <c r="G35" s="19" t="s">
        <v>30</v>
      </c>
      <c r="H35" s="19"/>
      <c r="I35" s="19"/>
      <c r="J35" s="19"/>
      <c r="K35" s="19"/>
      <c r="L35" s="20">
        <f>3391000</f>
        <v>3391000</v>
      </c>
      <c r="M35" s="20"/>
      <c r="N35" s="20"/>
    </row>
    <row r="36" spans="1:14" s="1" customFormat="1" ht="14.1" customHeight="1">
      <c r="A36" s="18" t="s">
        <v>36</v>
      </c>
      <c r="B36" s="18"/>
      <c r="C36" s="18"/>
      <c r="D36" s="18"/>
      <c r="E36" s="18"/>
      <c r="F36" s="18"/>
      <c r="G36" s="19" t="s">
        <v>32</v>
      </c>
      <c r="H36" s="19"/>
      <c r="I36" s="19"/>
      <c r="J36" s="19"/>
      <c r="K36" s="19"/>
      <c r="L36" s="20">
        <f>2851700</f>
        <v>2851700</v>
      </c>
      <c r="M36" s="20"/>
      <c r="N36" s="20"/>
    </row>
    <row r="37" spans="1:14" s="1" customFormat="1" ht="14.1" customHeight="1">
      <c r="A37" s="18" t="s">
        <v>37</v>
      </c>
      <c r="B37" s="18"/>
      <c r="C37" s="18"/>
      <c r="D37" s="18"/>
      <c r="E37" s="18"/>
      <c r="F37" s="18"/>
      <c r="G37" s="19" t="s">
        <v>38</v>
      </c>
      <c r="H37" s="19"/>
      <c r="I37" s="19"/>
      <c r="J37" s="19"/>
      <c r="K37" s="19"/>
      <c r="L37" s="20">
        <f>501900</f>
        <v>501900</v>
      </c>
      <c r="M37" s="20"/>
      <c r="N37" s="20"/>
    </row>
    <row r="38" spans="1:14" s="1" customFormat="1" ht="14.1" customHeight="1">
      <c r="A38" s="18" t="s">
        <v>39</v>
      </c>
      <c r="B38" s="18"/>
      <c r="C38" s="18"/>
      <c r="D38" s="18"/>
      <c r="E38" s="18"/>
      <c r="F38" s="18"/>
      <c r="G38" s="19" t="s">
        <v>40</v>
      </c>
      <c r="H38" s="19"/>
      <c r="I38" s="19"/>
      <c r="J38" s="19"/>
      <c r="K38" s="19"/>
      <c r="L38" s="20">
        <f>19700</f>
        <v>19700</v>
      </c>
      <c r="M38" s="20"/>
      <c r="N38" s="20"/>
    </row>
    <row r="39" spans="1:14" s="1" customFormat="1" ht="14.1" customHeight="1">
      <c r="A39" s="18" t="s">
        <v>41</v>
      </c>
      <c r="B39" s="18"/>
      <c r="C39" s="18"/>
      <c r="D39" s="18"/>
      <c r="E39" s="18"/>
      <c r="F39" s="18"/>
      <c r="G39" s="19" t="s">
        <v>42</v>
      </c>
      <c r="H39" s="19"/>
      <c r="I39" s="19"/>
      <c r="J39" s="19"/>
      <c r="K39" s="19"/>
      <c r="L39" s="20">
        <f>17700</f>
        <v>17700</v>
      </c>
      <c r="M39" s="20"/>
      <c r="N39" s="20"/>
    </row>
    <row r="40" spans="1:14" s="1" customFormat="1" ht="14.1" customHeight="1">
      <c r="A40" s="18" t="s">
        <v>43</v>
      </c>
      <c r="B40" s="18"/>
      <c r="C40" s="18"/>
      <c r="D40" s="18"/>
      <c r="E40" s="18"/>
      <c r="F40" s="18"/>
      <c r="G40" s="19" t="s">
        <v>44</v>
      </c>
      <c r="H40" s="19"/>
      <c r="I40" s="19"/>
      <c r="J40" s="19"/>
      <c r="K40" s="19"/>
      <c r="L40" s="20">
        <f>3800</f>
        <v>3800</v>
      </c>
      <c r="M40" s="20"/>
      <c r="N40" s="20"/>
    </row>
    <row r="41" spans="1:14" s="1" customFormat="1" ht="14.1" customHeight="1">
      <c r="A41" s="18" t="s">
        <v>45</v>
      </c>
      <c r="B41" s="18"/>
      <c r="C41" s="18"/>
      <c r="D41" s="18"/>
      <c r="E41" s="18"/>
      <c r="F41" s="18"/>
      <c r="G41" s="19" t="s">
        <v>38</v>
      </c>
      <c r="H41" s="19"/>
      <c r="I41" s="19"/>
      <c r="J41" s="19"/>
      <c r="K41" s="19"/>
      <c r="L41" s="20">
        <f>3800</f>
        <v>3800</v>
      </c>
      <c r="M41" s="20"/>
      <c r="N41" s="20"/>
    </row>
    <row r="42" spans="1:14" s="1" customFormat="1" ht="14.1" customHeight="1">
      <c r="A42" s="18" t="s">
        <v>46</v>
      </c>
      <c r="B42" s="18"/>
      <c r="C42" s="18"/>
      <c r="D42" s="18"/>
      <c r="E42" s="18"/>
      <c r="F42" s="18"/>
      <c r="G42" s="19" t="s">
        <v>47</v>
      </c>
      <c r="H42" s="19"/>
      <c r="I42" s="19"/>
      <c r="J42" s="19"/>
      <c r="K42" s="19"/>
      <c r="L42" s="20">
        <f>18000</f>
        <v>18000</v>
      </c>
      <c r="M42" s="20"/>
      <c r="N42" s="20"/>
    </row>
    <row r="43" spans="1:14" s="1" customFormat="1" ht="14.1" customHeight="1">
      <c r="A43" s="18" t="s">
        <v>48</v>
      </c>
      <c r="B43" s="18"/>
      <c r="C43" s="18"/>
      <c r="D43" s="18"/>
      <c r="E43" s="18"/>
      <c r="F43" s="18"/>
      <c r="G43" s="19" t="s">
        <v>49</v>
      </c>
      <c r="H43" s="19"/>
      <c r="I43" s="19"/>
      <c r="J43" s="19"/>
      <c r="K43" s="19"/>
      <c r="L43" s="20">
        <f>18000</f>
        <v>18000</v>
      </c>
      <c r="M43" s="20"/>
      <c r="N43" s="20"/>
    </row>
    <row r="44" spans="1:14" s="1" customFormat="1" ht="14.1" customHeight="1">
      <c r="A44" s="18" t="s">
        <v>50</v>
      </c>
      <c r="B44" s="18"/>
      <c r="C44" s="18"/>
      <c r="D44" s="18"/>
      <c r="E44" s="18"/>
      <c r="F44" s="18"/>
      <c r="G44" s="19" t="s">
        <v>51</v>
      </c>
      <c r="H44" s="19"/>
      <c r="I44" s="19"/>
      <c r="J44" s="19"/>
      <c r="K44" s="19"/>
      <c r="L44" s="20">
        <f>18000</f>
        <v>18000</v>
      </c>
      <c r="M44" s="20"/>
      <c r="N44" s="20"/>
    </row>
    <row r="45" spans="1:14" s="1" customFormat="1" ht="14.1" customHeight="1">
      <c r="A45" s="18" t="s">
        <v>52</v>
      </c>
      <c r="B45" s="18"/>
      <c r="C45" s="18"/>
      <c r="D45" s="18"/>
      <c r="E45" s="18"/>
      <c r="F45" s="18"/>
      <c r="G45" s="19" t="s">
        <v>53</v>
      </c>
      <c r="H45" s="19"/>
      <c r="I45" s="19"/>
      <c r="J45" s="19"/>
      <c r="K45" s="19"/>
      <c r="L45" s="20">
        <f>346400</f>
        <v>346400</v>
      </c>
      <c r="M45" s="20"/>
      <c r="N45" s="20"/>
    </row>
    <row r="46" spans="1:14" s="1" customFormat="1" ht="14.1" customHeight="1">
      <c r="A46" s="18" t="s">
        <v>54</v>
      </c>
      <c r="B46" s="18"/>
      <c r="C46" s="18"/>
      <c r="D46" s="18"/>
      <c r="E46" s="18"/>
      <c r="F46" s="18"/>
      <c r="G46" s="19" t="s">
        <v>55</v>
      </c>
      <c r="H46" s="19"/>
      <c r="I46" s="19"/>
      <c r="J46" s="19"/>
      <c r="K46" s="19"/>
      <c r="L46" s="20">
        <f>203800</f>
        <v>203800</v>
      </c>
      <c r="M46" s="20"/>
      <c r="N46" s="20"/>
    </row>
    <row r="47" spans="1:14" s="1" customFormat="1" ht="14.1" customHeight="1">
      <c r="A47" s="18" t="s">
        <v>56</v>
      </c>
      <c r="B47" s="18"/>
      <c r="C47" s="18"/>
      <c r="D47" s="18"/>
      <c r="E47" s="18"/>
      <c r="F47" s="18"/>
      <c r="G47" s="19" t="s">
        <v>38</v>
      </c>
      <c r="H47" s="19"/>
      <c r="I47" s="19"/>
      <c r="J47" s="19"/>
      <c r="K47" s="19"/>
      <c r="L47" s="20">
        <f>203800</f>
        <v>203800</v>
      </c>
      <c r="M47" s="20"/>
      <c r="N47" s="20"/>
    </row>
    <row r="48" spans="1:14" s="1" customFormat="1" ht="14.1" customHeight="1">
      <c r="A48" s="18" t="s">
        <v>57</v>
      </c>
      <c r="B48" s="18"/>
      <c r="C48" s="18"/>
      <c r="D48" s="18"/>
      <c r="E48" s="18"/>
      <c r="F48" s="18"/>
      <c r="G48" s="19" t="s">
        <v>58</v>
      </c>
      <c r="H48" s="19"/>
      <c r="I48" s="19"/>
      <c r="J48" s="19"/>
      <c r="K48" s="19"/>
      <c r="L48" s="20">
        <f>103000</f>
        <v>103000</v>
      </c>
      <c r="M48" s="20"/>
      <c r="N48" s="20"/>
    </row>
    <row r="49" spans="1:14" s="1" customFormat="1" ht="24" customHeight="1">
      <c r="A49" s="18" t="s">
        <v>59</v>
      </c>
      <c r="B49" s="18"/>
      <c r="C49" s="18"/>
      <c r="D49" s="18"/>
      <c r="E49" s="18"/>
      <c r="F49" s="18"/>
      <c r="G49" s="19" t="s">
        <v>38</v>
      </c>
      <c r="H49" s="19"/>
      <c r="I49" s="19"/>
      <c r="J49" s="19"/>
      <c r="K49" s="19"/>
      <c r="L49" s="20">
        <f>103000</f>
        <v>103000</v>
      </c>
      <c r="M49" s="20"/>
      <c r="N49" s="20"/>
    </row>
    <row r="50" spans="1:14" s="1" customFormat="1" ht="14.1" customHeight="1">
      <c r="A50" s="18" t="s">
        <v>60</v>
      </c>
      <c r="B50" s="18"/>
      <c r="C50" s="18"/>
      <c r="D50" s="18"/>
      <c r="E50" s="18"/>
      <c r="F50" s="18"/>
      <c r="G50" s="19" t="s">
        <v>61</v>
      </c>
      <c r="H50" s="19"/>
      <c r="I50" s="19"/>
      <c r="J50" s="19"/>
      <c r="K50" s="19"/>
      <c r="L50" s="20">
        <f>39600</f>
        <v>39600</v>
      </c>
      <c r="M50" s="20"/>
      <c r="N50" s="20"/>
    </row>
    <row r="51" spans="1:14" s="1" customFormat="1" ht="14.1" customHeight="1">
      <c r="A51" s="18" t="s">
        <v>62</v>
      </c>
      <c r="B51" s="18"/>
      <c r="C51" s="18"/>
      <c r="D51" s="18"/>
      <c r="E51" s="18"/>
      <c r="F51" s="18"/>
      <c r="G51" s="19" t="s">
        <v>38</v>
      </c>
      <c r="H51" s="19"/>
      <c r="I51" s="19"/>
      <c r="J51" s="19"/>
      <c r="K51" s="19"/>
      <c r="L51" s="20">
        <f>39600</f>
        <v>39600</v>
      </c>
      <c r="M51" s="20"/>
      <c r="N51" s="20"/>
    </row>
    <row r="52" spans="1:14" s="1" customFormat="1" ht="14.1" customHeight="1">
      <c r="A52" s="18" t="s">
        <v>63</v>
      </c>
      <c r="B52" s="18"/>
      <c r="C52" s="18"/>
      <c r="D52" s="18"/>
      <c r="E52" s="18"/>
      <c r="F52" s="18"/>
      <c r="G52" s="19" t="s">
        <v>64</v>
      </c>
      <c r="H52" s="19"/>
      <c r="I52" s="19"/>
      <c r="J52" s="19"/>
      <c r="K52" s="19"/>
      <c r="L52" s="20">
        <f>186800</f>
        <v>186800</v>
      </c>
      <c r="M52" s="20"/>
      <c r="N52" s="20"/>
    </row>
    <row r="53" spans="1:14" s="1" customFormat="1" ht="14.1" customHeight="1">
      <c r="A53" s="18" t="s">
        <v>65</v>
      </c>
      <c r="B53" s="18"/>
      <c r="C53" s="18"/>
      <c r="D53" s="18"/>
      <c r="E53" s="18"/>
      <c r="F53" s="18"/>
      <c r="G53" s="19" t="s">
        <v>66</v>
      </c>
      <c r="H53" s="19"/>
      <c r="I53" s="19"/>
      <c r="J53" s="19"/>
      <c r="K53" s="19"/>
      <c r="L53" s="20">
        <f>186800</f>
        <v>186800</v>
      </c>
      <c r="M53" s="20"/>
      <c r="N53" s="20"/>
    </row>
    <row r="54" spans="1:14" s="1" customFormat="1" ht="14.1" customHeight="1">
      <c r="A54" s="18" t="s">
        <v>67</v>
      </c>
      <c r="B54" s="18"/>
      <c r="C54" s="18"/>
      <c r="D54" s="18"/>
      <c r="E54" s="18"/>
      <c r="F54" s="18"/>
      <c r="G54" s="19" t="s">
        <v>32</v>
      </c>
      <c r="H54" s="19"/>
      <c r="I54" s="19"/>
      <c r="J54" s="19"/>
      <c r="K54" s="19"/>
      <c r="L54" s="20">
        <f>186800</f>
        <v>186800</v>
      </c>
      <c r="M54" s="20"/>
      <c r="N54" s="20"/>
    </row>
    <row r="55" spans="1:14" s="1" customFormat="1" ht="14.1" customHeight="1">
      <c r="A55" s="18" t="s">
        <v>68</v>
      </c>
      <c r="B55" s="18"/>
      <c r="C55" s="18"/>
      <c r="D55" s="18"/>
      <c r="E55" s="18"/>
      <c r="F55" s="18"/>
      <c r="G55" s="19" t="s">
        <v>69</v>
      </c>
      <c r="H55" s="19"/>
      <c r="I55" s="19"/>
      <c r="J55" s="19"/>
      <c r="K55" s="19"/>
      <c r="L55" s="20">
        <f>50000</f>
        <v>50000</v>
      </c>
      <c r="M55" s="20"/>
      <c r="N55" s="20"/>
    </row>
    <row r="56" spans="1:14" s="1" customFormat="1" ht="14.1" customHeight="1">
      <c r="A56" s="18" t="s">
        <v>70</v>
      </c>
      <c r="B56" s="18"/>
      <c r="C56" s="18"/>
      <c r="D56" s="18"/>
      <c r="E56" s="18"/>
      <c r="F56" s="18"/>
      <c r="G56" s="19" t="s">
        <v>71</v>
      </c>
      <c r="H56" s="19"/>
      <c r="I56" s="19"/>
      <c r="J56" s="19"/>
      <c r="K56" s="19"/>
      <c r="L56" s="20">
        <f>50000</f>
        <v>50000</v>
      </c>
      <c r="M56" s="20"/>
      <c r="N56" s="20"/>
    </row>
    <row r="57" spans="1:14" s="1" customFormat="1" ht="14.1" customHeight="1">
      <c r="A57" s="18" t="s">
        <v>72</v>
      </c>
      <c r="B57" s="18"/>
      <c r="C57" s="18"/>
      <c r="D57" s="18"/>
      <c r="E57" s="18"/>
      <c r="F57" s="18"/>
      <c r="G57" s="19" t="s">
        <v>38</v>
      </c>
      <c r="H57" s="19"/>
      <c r="I57" s="19"/>
      <c r="J57" s="19"/>
      <c r="K57" s="19"/>
      <c r="L57" s="20">
        <f>50000</f>
        <v>50000</v>
      </c>
      <c r="M57" s="20"/>
      <c r="N57" s="20"/>
    </row>
    <row r="58" spans="1:14" s="1" customFormat="1" ht="14.1" customHeight="1">
      <c r="A58" s="18" t="s">
        <v>73</v>
      </c>
      <c r="B58" s="18"/>
      <c r="C58" s="18"/>
      <c r="D58" s="18"/>
      <c r="E58" s="18"/>
      <c r="F58" s="18"/>
      <c r="G58" s="19" t="s">
        <v>74</v>
      </c>
      <c r="H58" s="19"/>
      <c r="I58" s="19"/>
      <c r="J58" s="19"/>
      <c r="K58" s="19"/>
      <c r="L58" s="20">
        <f>10000</f>
        <v>10000</v>
      </c>
      <c r="M58" s="20"/>
      <c r="N58" s="20"/>
    </row>
    <row r="59" spans="1:14" s="1" customFormat="1" ht="14.1" customHeight="1">
      <c r="A59" s="18" t="s">
        <v>75</v>
      </c>
      <c r="B59" s="18"/>
      <c r="C59" s="18"/>
      <c r="D59" s="18"/>
      <c r="E59" s="18"/>
      <c r="F59" s="18"/>
      <c r="G59" s="19" t="s">
        <v>76</v>
      </c>
      <c r="H59" s="19"/>
      <c r="I59" s="19"/>
      <c r="J59" s="19"/>
      <c r="K59" s="19"/>
      <c r="L59" s="20">
        <f>10000</f>
        <v>10000</v>
      </c>
      <c r="M59" s="20"/>
      <c r="N59" s="20"/>
    </row>
    <row r="60" spans="1:14" s="1" customFormat="1" ht="14.1" customHeight="1">
      <c r="A60" s="18" t="s">
        <v>77</v>
      </c>
      <c r="B60" s="18"/>
      <c r="C60" s="18"/>
      <c r="D60" s="18"/>
      <c r="E60" s="18"/>
      <c r="F60" s="18"/>
      <c r="G60" s="19" t="s">
        <v>38</v>
      </c>
      <c r="H60" s="19"/>
      <c r="I60" s="19"/>
      <c r="J60" s="19"/>
      <c r="K60" s="19"/>
      <c r="L60" s="20">
        <f>10000</f>
        <v>10000</v>
      </c>
      <c r="M60" s="20"/>
      <c r="N60" s="20"/>
    </row>
    <row r="61" spans="1:14" s="1" customFormat="1" ht="14.1" customHeight="1">
      <c r="A61" s="18" t="s">
        <v>78</v>
      </c>
      <c r="B61" s="18"/>
      <c r="C61" s="18"/>
      <c r="D61" s="18"/>
      <c r="E61" s="18"/>
      <c r="F61" s="18"/>
      <c r="G61" s="19" t="s">
        <v>79</v>
      </c>
      <c r="H61" s="19"/>
      <c r="I61" s="19"/>
      <c r="J61" s="19"/>
      <c r="K61" s="19"/>
      <c r="L61" s="20">
        <f>1884300</f>
        <v>1884300</v>
      </c>
      <c r="M61" s="20"/>
      <c r="N61" s="20"/>
    </row>
    <row r="62" spans="1:14" s="1" customFormat="1" ht="14.1" customHeight="1">
      <c r="A62" s="18" t="s">
        <v>80</v>
      </c>
      <c r="B62" s="18"/>
      <c r="C62" s="18"/>
      <c r="D62" s="18"/>
      <c r="E62" s="18"/>
      <c r="F62" s="18"/>
      <c r="G62" s="19" t="s">
        <v>81</v>
      </c>
      <c r="H62" s="19"/>
      <c r="I62" s="19"/>
      <c r="J62" s="19"/>
      <c r="K62" s="19"/>
      <c r="L62" s="20">
        <f>1699300</f>
        <v>1699300</v>
      </c>
      <c r="M62" s="20"/>
      <c r="N62" s="20"/>
    </row>
    <row r="63" spans="1:14" s="1" customFormat="1" ht="14.1" customHeight="1">
      <c r="A63" s="18" t="s">
        <v>82</v>
      </c>
      <c r="B63" s="18"/>
      <c r="C63" s="18"/>
      <c r="D63" s="18"/>
      <c r="E63" s="18"/>
      <c r="F63" s="18"/>
      <c r="G63" s="19" t="s">
        <v>38</v>
      </c>
      <c r="H63" s="19"/>
      <c r="I63" s="19"/>
      <c r="J63" s="19"/>
      <c r="K63" s="19"/>
      <c r="L63" s="20">
        <f>1699300</f>
        <v>1699300</v>
      </c>
      <c r="M63" s="20"/>
      <c r="N63" s="20"/>
    </row>
    <row r="64" spans="1:14" s="1" customFormat="1" ht="14.1" customHeight="1">
      <c r="A64" s="18" t="s">
        <v>83</v>
      </c>
      <c r="B64" s="18"/>
      <c r="C64" s="18"/>
      <c r="D64" s="18"/>
      <c r="E64" s="18"/>
      <c r="F64" s="18"/>
      <c r="G64" s="19" t="s">
        <v>84</v>
      </c>
      <c r="H64" s="19"/>
      <c r="I64" s="19"/>
      <c r="J64" s="19"/>
      <c r="K64" s="19"/>
      <c r="L64" s="20">
        <f>185000</f>
        <v>185000</v>
      </c>
      <c r="M64" s="20"/>
      <c r="N64" s="20"/>
    </row>
    <row r="65" spans="1:14" s="1" customFormat="1" ht="14.1" customHeight="1">
      <c r="A65" s="18" t="s">
        <v>85</v>
      </c>
      <c r="B65" s="18"/>
      <c r="C65" s="18"/>
      <c r="D65" s="18"/>
      <c r="E65" s="18"/>
      <c r="F65" s="18"/>
      <c r="G65" s="19" t="s">
        <v>38</v>
      </c>
      <c r="H65" s="19"/>
      <c r="I65" s="19"/>
      <c r="J65" s="19"/>
      <c r="K65" s="19"/>
      <c r="L65" s="20">
        <f>185000</f>
        <v>185000</v>
      </c>
      <c r="M65" s="20"/>
      <c r="N65" s="20"/>
    </row>
    <row r="66" spans="1:14" s="1" customFormat="1" ht="14.1" customHeight="1">
      <c r="A66" s="18" t="s">
        <v>86</v>
      </c>
      <c r="B66" s="18"/>
      <c r="C66" s="18"/>
      <c r="D66" s="18"/>
      <c r="E66" s="18"/>
      <c r="F66" s="18"/>
      <c r="G66" s="19" t="s">
        <v>87</v>
      </c>
      <c r="H66" s="19"/>
      <c r="I66" s="19"/>
      <c r="J66" s="19"/>
      <c r="K66" s="19"/>
      <c r="L66" s="20">
        <f>152000</f>
        <v>152000</v>
      </c>
      <c r="M66" s="20"/>
      <c r="N66" s="20"/>
    </row>
    <row r="67" spans="1:14" s="1" customFormat="1" ht="14.1" customHeight="1">
      <c r="A67" s="18" t="s">
        <v>88</v>
      </c>
      <c r="B67" s="18"/>
      <c r="C67" s="18"/>
      <c r="D67" s="18"/>
      <c r="E67" s="18"/>
      <c r="F67" s="18"/>
      <c r="G67" s="19" t="s">
        <v>89</v>
      </c>
      <c r="H67" s="19"/>
      <c r="I67" s="19"/>
      <c r="J67" s="19"/>
      <c r="K67" s="19"/>
      <c r="L67" s="20">
        <f>2000</f>
        <v>2000</v>
      </c>
      <c r="M67" s="20"/>
      <c r="N67" s="20"/>
    </row>
    <row r="68" spans="1:14" s="1" customFormat="1" ht="14.1" customHeight="1">
      <c r="A68" s="18" t="s">
        <v>90</v>
      </c>
      <c r="B68" s="18"/>
      <c r="C68" s="18"/>
      <c r="D68" s="18"/>
      <c r="E68" s="18"/>
      <c r="F68" s="18"/>
      <c r="G68" s="19" t="s">
        <v>38</v>
      </c>
      <c r="H68" s="19"/>
      <c r="I68" s="19"/>
      <c r="J68" s="19"/>
      <c r="K68" s="19"/>
      <c r="L68" s="20">
        <f>2000</f>
        <v>2000</v>
      </c>
      <c r="M68" s="20"/>
      <c r="N68" s="20"/>
    </row>
    <row r="69" spans="1:14" s="1" customFormat="1" ht="14.1" customHeight="1">
      <c r="A69" s="18" t="s">
        <v>91</v>
      </c>
      <c r="B69" s="18"/>
      <c r="C69" s="18"/>
      <c r="D69" s="18"/>
      <c r="E69" s="18"/>
      <c r="F69" s="18"/>
      <c r="G69" s="19" t="s">
        <v>92</v>
      </c>
      <c r="H69" s="19"/>
      <c r="I69" s="19"/>
      <c r="J69" s="19"/>
      <c r="K69" s="19"/>
      <c r="L69" s="20">
        <f>150000</f>
        <v>150000</v>
      </c>
      <c r="M69" s="20"/>
      <c r="N69" s="20"/>
    </row>
    <row r="70" spans="1:14" s="1" customFormat="1" ht="14.1" customHeight="1">
      <c r="A70" s="18" t="s">
        <v>93</v>
      </c>
      <c r="B70" s="18"/>
      <c r="C70" s="18"/>
      <c r="D70" s="18"/>
      <c r="E70" s="18"/>
      <c r="F70" s="18"/>
      <c r="G70" s="19" t="s">
        <v>38</v>
      </c>
      <c r="H70" s="19"/>
      <c r="I70" s="19"/>
      <c r="J70" s="19"/>
      <c r="K70" s="19"/>
      <c r="L70" s="20">
        <f>150000</f>
        <v>150000</v>
      </c>
      <c r="M70" s="20"/>
      <c r="N70" s="20"/>
    </row>
    <row r="71" spans="1:14" s="1" customFormat="1" ht="14.1" customHeight="1">
      <c r="A71" s="18" t="s">
        <v>94</v>
      </c>
      <c r="B71" s="18"/>
      <c r="C71" s="18"/>
      <c r="D71" s="18"/>
      <c r="E71" s="18"/>
      <c r="F71" s="18"/>
      <c r="G71" s="19" t="s">
        <v>95</v>
      </c>
      <c r="H71" s="19"/>
      <c r="I71" s="19"/>
      <c r="J71" s="19"/>
      <c r="K71" s="19"/>
      <c r="L71" s="20">
        <f>700000</f>
        <v>700000</v>
      </c>
      <c r="M71" s="20"/>
      <c r="N71" s="20"/>
    </row>
    <row r="72" spans="1:14" s="1" customFormat="1" ht="14.1" customHeight="1">
      <c r="A72" s="18" t="s">
        <v>96</v>
      </c>
      <c r="B72" s="18"/>
      <c r="C72" s="18"/>
      <c r="D72" s="18"/>
      <c r="E72" s="18"/>
      <c r="F72" s="18"/>
      <c r="G72" s="19" t="s">
        <v>97</v>
      </c>
      <c r="H72" s="19"/>
      <c r="I72" s="19"/>
      <c r="J72" s="19"/>
      <c r="K72" s="19"/>
      <c r="L72" s="20">
        <f>200000</f>
        <v>200000</v>
      </c>
      <c r="M72" s="20"/>
      <c r="N72" s="20"/>
    </row>
    <row r="73" spans="1:14" s="1" customFormat="1" ht="24" customHeight="1">
      <c r="A73" s="18" t="s">
        <v>98</v>
      </c>
      <c r="B73" s="18"/>
      <c r="C73" s="18"/>
      <c r="D73" s="18"/>
      <c r="E73" s="18"/>
      <c r="F73" s="18"/>
      <c r="G73" s="19" t="s">
        <v>38</v>
      </c>
      <c r="H73" s="19"/>
      <c r="I73" s="19"/>
      <c r="J73" s="19"/>
      <c r="K73" s="19"/>
      <c r="L73" s="20">
        <f>200000</f>
        <v>200000</v>
      </c>
      <c r="M73" s="20"/>
      <c r="N73" s="20"/>
    </row>
    <row r="74" spans="1:14" s="1" customFormat="1" ht="14.1" customHeight="1">
      <c r="A74" s="18" t="s">
        <v>99</v>
      </c>
      <c r="B74" s="18"/>
      <c r="C74" s="18"/>
      <c r="D74" s="18"/>
      <c r="E74" s="18"/>
      <c r="F74" s="18"/>
      <c r="G74" s="19" t="s">
        <v>100</v>
      </c>
      <c r="H74" s="19"/>
      <c r="I74" s="19"/>
      <c r="J74" s="19"/>
      <c r="K74" s="19"/>
      <c r="L74" s="20">
        <f>500000</f>
        <v>500000</v>
      </c>
      <c r="M74" s="20"/>
      <c r="N74" s="20"/>
    </row>
    <row r="75" spans="1:14" s="1" customFormat="1" ht="24" customHeight="1">
      <c r="A75" s="18" t="s">
        <v>101</v>
      </c>
      <c r="B75" s="18"/>
      <c r="C75" s="18"/>
      <c r="D75" s="18"/>
      <c r="E75" s="18"/>
      <c r="F75" s="18"/>
      <c r="G75" s="19" t="s">
        <v>38</v>
      </c>
      <c r="H75" s="19"/>
      <c r="I75" s="19"/>
      <c r="J75" s="19"/>
      <c r="K75" s="19"/>
      <c r="L75" s="20">
        <f>500000</f>
        <v>500000</v>
      </c>
      <c r="M75" s="20"/>
      <c r="N75" s="20"/>
    </row>
    <row r="76" spans="1:14" s="1" customFormat="1" ht="14.1" customHeight="1">
      <c r="A76" s="18" t="s">
        <v>102</v>
      </c>
      <c r="B76" s="18"/>
      <c r="C76" s="18"/>
      <c r="D76" s="18"/>
      <c r="E76" s="18"/>
      <c r="F76" s="18"/>
      <c r="G76" s="19" t="s">
        <v>103</v>
      </c>
      <c r="H76" s="19"/>
      <c r="I76" s="19"/>
      <c r="J76" s="19"/>
      <c r="K76" s="19"/>
      <c r="L76" s="20">
        <f>1481700</f>
        <v>1481700</v>
      </c>
      <c r="M76" s="20"/>
      <c r="N76" s="20"/>
    </row>
    <row r="77" spans="1:14" s="1" customFormat="1" ht="14.1" customHeight="1">
      <c r="A77" s="18" t="s">
        <v>104</v>
      </c>
      <c r="B77" s="18"/>
      <c r="C77" s="18"/>
      <c r="D77" s="18"/>
      <c r="E77" s="18"/>
      <c r="F77" s="18"/>
      <c r="G77" s="19" t="s">
        <v>105</v>
      </c>
      <c r="H77" s="19"/>
      <c r="I77" s="19"/>
      <c r="J77" s="19"/>
      <c r="K77" s="19"/>
      <c r="L77" s="20">
        <f>282000</f>
        <v>282000</v>
      </c>
      <c r="M77" s="20"/>
      <c r="N77" s="20"/>
    </row>
    <row r="78" spans="1:14" s="1" customFormat="1" ht="14.1" customHeight="1">
      <c r="A78" s="18" t="s">
        <v>106</v>
      </c>
      <c r="B78" s="18"/>
      <c r="C78" s="18"/>
      <c r="D78" s="18"/>
      <c r="E78" s="18"/>
      <c r="F78" s="18"/>
      <c r="G78" s="19" t="s">
        <v>38</v>
      </c>
      <c r="H78" s="19"/>
      <c r="I78" s="19"/>
      <c r="J78" s="19"/>
      <c r="K78" s="19"/>
      <c r="L78" s="20">
        <f>282000</f>
        <v>282000</v>
      </c>
      <c r="M78" s="20"/>
      <c r="N78" s="20"/>
    </row>
    <row r="79" spans="1:14" s="1" customFormat="1" ht="14.1" customHeight="1">
      <c r="A79" s="18" t="s">
        <v>107</v>
      </c>
      <c r="B79" s="18"/>
      <c r="C79" s="18"/>
      <c r="D79" s="18"/>
      <c r="E79" s="18"/>
      <c r="F79" s="18"/>
      <c r="G79" s="19" t="s">
        <v>108</v>
      </c>
      <c r="H79" s="19"/>
      <c r="I79" s="19"/>
      <c r="J79" s="19"/>
      <c r="K79" s="19"/>
      <c r="L79" s="20">
        <f>30000</f>
        <v>30000</v>
      </c>
      <c r="M79" s="20"/>
      <c r="N79" s="20"/>
    </row>
    <row r="80" spans="1:14" s="1" customFormat="1" ht="14.1" customHeight="1">
      <c r="A80" s="18" t="s">
        <v>109</v>
      </c>
      <c r="B80" s="18"/>
      <c r="C80" s="18"/>
      <c r="D80" s="18"/>
      <c r="E80" s="18"/>
      <c r="F80" s="18"/>
      <c r="G80" s="19" t="s">
        <v>38</v>
      </c>
      <c r="H80" s="19"/>
      <c r="I80" s="19"/>
      <c r="J80" s="19"/>
      <c r="K80" s="19"/>
      <c r="L80" s="20">
        <f>30000</f>
        <v>30000</v>
      </c>
      <c r="M80" s="20"/>
      <c r="N80" s="20"/>
    </row>
    <row r="81" spans="1:14" s="1" customFormat="1" ht="14.1" customHeight="1">
      <c r="A81" s="18" t="s">
        <v>110</v>
      </c>
      <c r="B81" s="18"/>
      <c r="C81" s="18"/>
      <c r="D81" s="18"/>
      <c r="E81" s="18"/>
      <c r="F81" s="18"/>
      <c r="G81" s="19" t="s">
        <v>111</v>
      </c>
      <c r="H81" s="19"/>
      <c r="I81" s="19"/>
      <c r="J81" s="19"/>
      <c r="K81" s="19"/>
      <c r="L81" s="20">
        <f>1072700</f>
        <v>1072700</v>
      </c>
      <c r="M81" s="20"/>
      <c r="N81" s="20"/>
    </row>
    <row r="82" spans="1:14" s="1" customFormat="1" ht="14.1" customHeight="1">
      <c r="A82" s="18" t="s">
        <v>112</v>
      </c>
      <c r="B82" s="18"/>
      <c r="C82" s="18"/>
      <c r="D82" s="18"/>
      <c r="E82" s="18"/>
      <c r="F82" s="18"/>
      <c r="G82" s="19" t="s">
        <v>38</v>
      </c>
      <c r="H82" s="19"/>
      <c r="I82" s="19"/>
      <c r="J82" s="19"/>
      <c r="K82" s="19"/>
      <c r="L82" s="20">
        <f>1072700</f>
        <v>1072700</v>
      </c>
      <c r="M82" s="20"/>
      <c r="N82" s="20"/>
    </row>
    <row r="83" spans="1:14" s="1" customFormat="1" ht="14.1" customHeight="1">
      <c r="A83" s="18" t="s">
        <v>113</v>
      </c>
      <c r="B83" s="18"/>
      <c r="C83" s="18"/>
      <c r="D83" s="18"/>
      <c r="E83" s="18"/>
      <c r="F83" s="18"/>
      <c r="G83" s="19" t="s">
        <v>114</v>
      </c>
      <c r="H83" s="19"/>
      <c r="I83" s="19"/>
      <c r="J83" s="19"/>
      <c r="K83" s="19"/>
      <c r="L83" s="20">
        <f>97000</f>
        <v>97000</v>
      </c>
      <c r="M83" s="20"/>
      <c r="N83" s="20"/>
    </row>
    <row r="84" spans="1:14" s="1" customFormat="1" ht="14.1" customHeight="1">
      <c r="A84" s="18" t="s">
        <v>115</v>
      </c>
      <c r="B84" s="18"/>
      <c r="C84" s="18"/>
      <c r="D84" s="18"/>
      <c r="E84" s="18"/>
      <c r="F84" s="18"/>
      <c r="G84" s="19" t="s">
        <v>38</v>
      </c>
      <c r="H84" s="19"/>
      <c r="I84" s="19"/>
      <c r="J84" s="19"/>
      <c r="K84" s="19"/>
      <c r="L84" s="20">
        <f>97000</f>
        <v>97000</v>
      </c>
      <c r="M84" s="20"/>
      <c r="N84" s="20"/>
    </row>
    <row r="85" spans="1:14" s="1" customFormat="1" ht="14.1" customHeight="1">
      <c r="A85" s="18" t="s">
        <v>116</v>
      </c>
      <c r="B85" s="18"/>
      <c r="C85" s="18"/>
      <c r="D85" s="18"/>
      <c r="E85" s="18"/>
      <c r="F85" s="18"/>
      <c r="G85" s="19" t="s">
        <v>117</v>
      </c>
      <c r="H85" s="19"/>
      <c r="I85" s="19"/>
      <c r="J85" s="19"/>
      <c r="K85" s="19"/>
      <c r="L85" s="20">
        <f>59800</f>
        <v>59800</v>
      </c>
      <c r="M85" s="20"/>
      <c r="N85" s="20"/>
    </row>
    <row r="86" spans="1:14" s="1" customFormat="1" ht="14.1" customHeight="1">
      <c r="A86" s="18" t="s">
        <v>118</v>
      </c>
      <c r="B86" s="18"/>
      <c r="C86" s="18"/>
      <c r="D86" s="18"/>
      <c r="E86" s="18"/>
      <c r="F86" s="18"/>
      <c r="G86" s="19" t="s">
        <v>119</v>
      </c>
      <c r="H86" s="19"/>
      <c r="I86" s="19"/>
      <c r="J86" s="19"/>
      <c r="K86" s="19"/>
      <c r="L86" s="20">
        <f>30000</f>
        <v>30000</v>
      </c>
      <c r="M86" s="20"/>
      <c r="N86" s="20"/>
    </row>
    <row r="87" spans="1:14" s="1" customFormat="1" ht="14.1" customHeight="1">
      <c r="A87" s="18" t="s">
        <v>120</v>
      </c>
      <c r="B87" s="18"/>
      <c r="C87" s="18"/>
      <c r="D87" s="18"/>
      <c r="E87" s="18"/>
      <c r="F87" s="18"/>
      <c r="G87" s="19" t="s">
        <v>38</v>
      </c>
      <c r="H87" s="19"/>
      <c r="I87" s="19"/>
      <c r="J87" s="19"/>
      <c r="K87" s="19"/>
      <c r="L87" s="20">
        <f>30000</f>
        <v>30000</v>
      </c>
      <c r="M87" s="20"/>
      <c r="N87" s="20"/>
    </row>
    <row r="88" spans="1:14" s="1" customFormat="1" ht="14.1" customHeight="1">
      <c r="A88" s="18" t="s">
        <v>121</v>
      </c>
      <c r="B88" s="18"/>
      <c r="C88" s="18"/>
      <c r="D88" s="18"/>
      <c r="E88" s="18"/>
      <c r="F88" s="18"/>
      <c r="G88" s="19" t="s">
        <v>122</v>
      </c>
      <c r="H88" s="19"/>
      <c r="I88" s="19"/>
      <c r="J88" s="19"/>
      <c r="K88" s="19"/>
      <c r="L88" s="20">
        <f>29800</f>
        <v>29800</v>
      </c>
      <c r="M88" s="20"/>
      <c r="N88" s="20"/>
    </row>
    <row r="89" spans="1:14" s="1" customFormat="1" ht="14.1" customHeight="1">
      <c r="A89" s="18" t="s">
        <v>123</v>
      </c>
      <c r="B89" s="18"/>
      <c r="C89" s="18"/>
      <c r="D89" s="18"/>
      <c r="E89" s="18"/>
      <c r="F89" s="18"/>
      <c r="G89" s="19" t="s">
        <v>38</v>
      </c>
      <c r="H89" s="19"/>
      <c r="I89" s="19"/>
      <c r="J89" s="19"/>
      <c r="K89" s="19"/>
      <c r="L89" s="20">
        <f>29800</f>
        <v>29800</v>
      </c>
      <c r="M89" s="20"/>
      <c r="N89" s="20"/>
    </row>
    <row r="90" spans="1:14" s="1" customFormat="1" ht="14.1" customHeight="1">
      <c r="A90" s="18" t="s">
        <v>124</v>
      </c>
      <c r="B90" s="18"/>
      <c r="C90" s="18"/>
      <c r="D90" s="18"/>
      <c r="E90" s="18"/>
      <c r="F90" s="18"/>
      <c r="G90" s="19" t="s">
        <v>125</v>
      </c>
      <c r="H90" s="19"/>
      <c r="I90" s="19"/>
      <c r="J90" s="19"/>
      <c r="K90" s="19"/>
      <c r="L90" s="20">
        <f>4629400</f>
        <v>4629400</v>
      </c>
      <c r="M90" s="20"/>
      <c r="N90" s="20"/>
    </row>
    <row r="91" spans="1:14" s="1" customFormat="1" ht="14.1" customHeight="1">
      <c r="A91" s="18" t="s">
        <v>126</v>
      </c>
      <c r="B91" s="18"/>
      <c r="C91" s="18"/>
      <c r="D91" s="18"/>
      <c r="E91" s="18"/>
      <c r="F91" s="18"/>
      <c r="G91" s="19" t="s">
        <v>127</v>
      </c>
      <c r="H91" s="19"/>
      <c r="I91" s="19"/>
      <c r="J91" s="19"/>
      <c r="K91" s="19"/>
      <c r="L91" s="20">
        <f>1473600</f>
        <v>1473600</v>
      </c>
      <c r="M91" s="20"/>
      <c r="N91" s="20"/>
    </row>
    <row r="92" spans="1:14" s="1" customFormat="1" ht="14.1" customHeight="1">
      <c r="A92" s="18" t="s">
        <v>128</v>
      </c>
      <c r="B92" s="18"/>
      <c r="C92" s="18"/>
      <c r="D92" s="18"/>
      <c r="E92" s="18"/>
      <c r="F92" s="18"/>
      <c r="G92" s="19" t="s">
        <v>129</v>
      </c>
      <c r="H92" s="19"/>
      <c r="I92" s="19"/>
      <c r="J92" s="19"/>
      <c r="K92" s="19"/>
      <c r="L92" s="20">
        <f>1473600</f>
        <v>1473600</v>
      </c>
      <c r="M92" s="20"/>
      <c r="N92" s="20"/>
    </row>
    <row r="93" spans="1:14" s="1" customFormat="1" ht="14.1" customHeight="1">
      <c r="A93" s="18" t="s">
        <v>130</v>
      </c>
      <c r="B93" s="18"/>
      <c r="C93" s="18"/>
      <c r="D93" s="18"/>
      <c r="E93" s="18"/>
      <c r="F93" s="18"/>
      <c r="G93" s="19" t="s">
        <v>131</v>
      </c>
      <c r="H93" s="19"/>
      <c r="I93" s="19"/>
      <c r="J93" s="19"/>
      <c r="K93" s="19"/>
      <c r="L93" s="20">
        <f>1296000</f>
        <v>1296000</v>
      </c>
      <c r="M93" s="20"/>
      <c r="N93" s="20"/>
    </row>
    <row r="94" spans="1:14" s="1" customFormat="1" ht="14.1" customHeight="1">
      <c r="A94" s="18" t="s">
        <v>132</v>
      </c>
      <c r="B94" s="18"/>
      <c r="C94" s="18"/>
      <c r="D94" s="18"/>
      <c r="E94" s="18"/>
      <c r="F94" s="18"/>
      <c r="G94" s="19" t="s">
        <v>129</v>
      </c>
      <c r="H94" s="19"/>
      <c r="I94" s="19"/>
      <c r="J94" s="19"/>
      <c r="K94" s="19"/>
      <c r="L94" s="20">
        <f>1296000</f>
        <v>1296000</v>
      </c>
      <c r="M94" s="20"/>
      <c r="N94" s="20"/>
    </row>
    <row r="95" spans="1:14" s="1" customFormat="1" ht="14.1" customHeight="1">
      <c r="A95" s="18" t="s">
        <v>133</v>
      </c>
      <c r="B95" s="18"/>
      <c r="C95" s="18"/>
      <c r="D95" s="18"/>
      <c r="E95" s="18"/>
      <c r="F95" s="18"/>
      <c r="G95" s="19" t="s">
        <v>127</v>
      </c>
      <c r="H95" s="19"/>
      <c r="I95" s="19"/>
      <c r="J95" s="19"/>
      <c r="K95" s="19"/>
      <c r="L95" s="20">
        <f>980500</f>
        <v>980500</v>
      </c>
      <c r="M95" s="20"/>
      <c r="N95" s="20"/>
    </row>
    <row r="96" spans="1:14" s="1" customFormat="1" ht="14.1" customHeight="1">
      <c r="A96" s="18" t="s">
        <v>134</v>
      </c>
      <c r="B96" s="18"/>
      <c r="C96" s="18"/>
      <c r="D96" s="18"/>
      <c r="E96" s="18"/>
      <c r="F96" s="18"/>
      <c r="G96" s="19" t="s">
        <v>129</v>
      </c>
      <c r="H96" s="19"/>
      <c r="I96" s="19"/>
      <c r="J96" s="19"/>
      <c r="K96" s="19"/>
      <c r="L96" s="20">
        <f>980500</f>
        <v>980500</v>
      </c>
      <c r="M96" s="20"/>
      <c r="N96" s="20"/>
    </row>
    <row r="97" spans="1:14" s="1" customFormat="1" ht="14.1" customHeight="1">
      <c r="A97" s="18" t="s">
        <v>135</v>
      </c>
      <c r="B97" s="18"/>
      <c r="C97" s="18"/>
      <c r="D97" s="18"/>
      <c r="E97" s="18"/>
      <c r="F97" s="18"/>
      <c r="G97" s="19" t="s">
        <v>136</v>
      </c>
      <c r="H97" s="19"/>
      <c r="I97" s="19"/>
      <c r="J97" s="19"/>
      <c r="K97" s="19"/>
      <c r="L97" s="20">
        <f>45000</f>
        <v>45000</v>
      </c>
      <c r="M97" s="20"/>
      <c r="N97" s="20"/>
    </row>
    <row r="98" spans="1:14" s="1" customFormat="1" ht="14.1" customHeight="1">
      <c r="A98" s="18" t="s">
        <v>137</v>
      </c>
      <c r="B98" s="18"/>
      <c r="C98" s="18"/>
      <c r="D98" s="18"/>
      <c r="E98" s="18"/>
      <c r="F98" s="18"/>
      <c r="G98" s="19" t="s">
        <v>129</v>
      </c>
      <c r="H98" s="19"/>
      <c r="I98" s="19"/>
      <c r="J98" s="19"/>
      <c r="K98" s="19"/>
      <c r="L98" s="20">
        <f>45000</f>
        <v>45000</v>
      </c>
      <c r="M98" s="20"/>
      <c r="N98" s="20"/>
    </row>
    <row r="99" spans="1:14" s="1" customFormat="1" ht="14.1" customHeight="1">
      <c r="A99" s="18" t="s">
        <v>138</v>
      </c>
      <c r="B99" s="18"/>
      <c r="C99" s="18"/>
      <c r="D99" s="18"/>
      <c r="E99" s="18"/>
      <c r="F99" s="18"/>
      <c r="G99" s="19" t="s">
        <v>131</v>
      </c>
      <c r="H99" s="19"/>
      <c r="I99" s="19"/>
      <c r="J99" s="19"/>
      <c r="K99" s="19"/>
      <c r="L99" s="20">
        <f>784300</f>
        <v>784300</v>
      </c>
      <c r="M99" s="20"/>
      <c r="N99" s="20"/>
    </row>
    <row r="100" spans="1:14" s="1" customFormat="1" ht="14.1" customHeight="1">
      <c r="A100" s="18" t="s">
        <v>139</v>
      </c>
      <c r="B100" s="18"/>
      <c r="C100" s="18"/>
      <c r="D100" s="18"/>
      <c r="E100" s="18"/>
      <c r="F100" s="18"/>
      <c r="G100" s="19" t="s">
        <v>129</v>
      </c>
      <c r="H100" s="19"/>
      <c r="I100" s="19"/>
      <c r="J100" s="19"/>
      <c r="K100" s="19"/>
      <c r="L100" s="20">
        <f>784300</f>
        <v>784300</v>
      </c>
      <c r="M100" s="20"/>
      <c r="N100" s="20"/>
    </row>
    <row r="101" spans="1:14" s="1" customFormat="1" ht="14.1" customHeight="1">
      <c r="A101" s="18" t="s">
        <v>140</v>
      </c>
      <c r="B101" s="18"/>
      <c r="C101" s="18"/>
      <c r="D101" s="18"/>
      <c r="E101" s="18"/>
      <c r="F101" s="18"/>
      <c r="G101" s="19" t="s">
        <v>141</v>
      </c>
      <c r="H101" s="19"/>
      <c r="I101" s="19"/>
      <c r="J101" s="19"/>
      <c r="K101" s="19"/>
      <c r="L101" s="20">
        <f>50000</f>
        <v>50000</v>
      </c>
      <c r="M101" s="20"/>
      <c r="N101" s="20"/>
    </row>
    <row r="102" spans="1:14" s="1" customFormat="1" ht="14.1" customHeight="1">
      <c r="A102" s="18" t="s">
        <v>142</v>
      </c>
      <c r="B102" s="18"/>
      <c r="C102" s="18"/>
      <c r="D102" s="18"/>
      <c r="E102" s="18"/>
      <c r="F102" s="18"/>
      <c r="G102" s="19" t="s">
        <v>38</v>
      </c>
      <c r="H102" s="19"/>
      <c r="I102" s="19"/>
      <c r="J102" s="19"/>
      <c r="K102" s="19"/>
      <c r="L102" s="20">
        <f>50000</f>
        <v>50000</v>
      </c>
      <c r="M102" s="20"/>
      <c r="N102" s="20"/>
    </row>
    <row r="103" spans="1:14" s="1" customFormat="1" ht="14.1" customHeight="1">
      <c r="A103" s="18" t="s">
        <v>143</v>
      </c>
      <c r="B103" s="18"/>
      <c r="C103" s="18"/>
      <c r="D103" s="18"/>
      <c r="E103" s="18"/>
      <c r="F103" s="18"/>
      <c r="G103" s="19" t="s">
        <v>144</v>
      </c>
      <c r="H103" s="19"/>
      <c r="I103" s="19"/>
      <c r="J103" s="19"/>
      <c r="K103" s="19"/>
      <c r="L103" s="20">
        <f>20000</f>
        <v>20000</v>
      </c>
      <c r="M103" s="20"/>
      <c r="N103" s="20"/>
    </row>
    <row r="104" spans="1:14" s="1" customFormat="1" ht="14.1" customHeight="1">
      <c r="A104" s="18" t="s">
        <v>145</v>
      </c>
      <c r="B104" s="18"/>
      <c r="C104" s="18"/>
      <c r="D104" s="18"/>
      <c r="E104" s="18"/>
      <c r="F104" s="18"/>
      <c r="G104" s="19" t="s">
        <v>146</v>
      </c>
      <c r="H104" s="19"/>
      <c r="I104" s="19"/>
      <c r="J104" s="19"/>
      <c r="K104" s="19"/>
      <c r="L104" s="20">
        <f>20000</f>
        <v>20000</v>
      </c>
      <c r="M104" s="20"/>
      <c r="N104" s="20"/>
    </row>
    <row r="105" spans="1:14" s="1" customFormat="1" ht="14.1" customHeight="1">
      <c r="A105" s="18" t="s">
        <v>147</v>
      </c>
      <c r="B105" s="18"/>
      <c r="C105" s="18"/>
      <c r="D105" s="18"/>
      <c r="E105" s="18"/>
      <c r="F105" s="18"/>
      <c r="G105" s="19" t="s">
        <v>38</v>
      </c>
      <c r="H105" s="19"/>
      <c r="I105" s="19"/>
      <c r="J105" s="19"/>
      <c r="K105" s="19"/>
      <c r="L105" s="20">
        <f>20000</f>
        <v>20000</v>
      </c>
      <c r="M105" s="20"/>
      <c r="N105" s="20"/>
    </row>
    <row r="106" spans="1:14" s="1" customFormat="1" ht="14.1" customHeight="1">
      <c r="A106" s="18" t="s">
        <v>148</v>
      </c>
      <c r="B106" s="18"/>
      <c r="C106" s="18"/>
      <c r="D106" s="18"/>
      <c r="E106" s="18"/>
      <c r="F106" s="18"/>
      <c r="G106" s="19" t="s">
        <v>149</v>
      </c>
      <c r="H106" s="19"/>
      <c r="I106" s="19"/>
      <c r="J106" s="19"/>
      <c r="K106" s="19"/>
      <c r="L106" s="20">
        <f>70000</f>
        <v>70000</v>
      </c>
      <c r="M106" s="20"/>
      <c r="N106" s="20"/>
    </row>
    <row r="107" spans="1:14" s="1" customFormat="1" ht="14.1" customHeight="1">
      <c r="A107" s="18" t="s">
        <v>150</v>
      </c>
      <c r="B107" s="18"/>
      <c r="C107" s="18"/>
      <c r="D107" s="18"/>
      <c r="E107" s="18"/>
      <c r="F107" s="18"/>
      <c r="G107" s="19" t="s">
        <v>151</v>
      </c>
      <c r="H107" s="19"/>
      <c r="I107" s="19"/>
      <c r="J107" s="19"/>
      <c r="K107" s="19"/>
      <c r="L107" s="20">
        <f>70000</f>
        <v>70000</v>
      </c>
      <c r="M107" s="20"/>
      <c r="N107" s="20"/>
    </row>
    <row r="108" spans="1:14" s="1" customFormat="1" ht="14.1" customHeight="1" thickBot="1">
      <c r="A108" s="18" t="s">
        <v>152</v>
      </c>
      <c r="B108" s="18"/>
      <c r="C108" s="18"/>
      <c r="D108" s="18"/>
      <c r="E108" s="18"/>
      <c r="F108" s="18"/>
      <c r="G108" s="19" t="s">
        <v>38</v>
      </c>
      <c r="H108" s="19"/>
      <c r="I108" s="19"/>
      <c r="J108" s="19"/>
      <c r="K108" s="19"/>
      <c r="L108" s="20">
        <f>70000</f>
        <v>70000</v>
      </c>
      <c r="M108" s="20"/>
      <c r="N108" s="20"/>
    </row>
    <row r="109" spans="1:14" s="1" customFormat="1" ht="14.1" customHeight="1" thickBot="1">
      <c r="A109" s="15" t="s">
        <v>153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6">
        <v>13723300</v>
      </c>
      <c r="M109" s="16"/>
      <c r="N109" s="16"/>
    </row>
    <row r="110" spans="1:14" s="1" customFormat="1" ht="15" customHeight="1">
      <c r="A110" s="13" t="s">
        <v>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</row>
    <row r="111" spans="1:14" s="1" customFormat="1" ht="15.95" customHeight="1">
      <c r="A111" s="13" t="s">
        <v>1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</row>
    <row r="112" spans="1:14" s="1" customFormat="1" ht="15.95" customHeight="1">
      <c r="A112" s="17">
        <v>43353</v>
      </c>
      <c r="B112" s="17"/>
      <c r="C112" s="13" t="s">
        <v>1</v>
      </c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</row>
    <row r="113" spans="1:14" s="1" customFormat="1" ht="14.1" customHeight="1">
      <c r="A113" s="12" t="s">
        <v>154</v>
      </c>
      <c r="B113" s="12"/>
      <c r="C113" s="13" t="s">
        <v>1</v>
      </c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</row>
    <row r="114" spans="1:14" s="1" customFormat="1" ht="14.1" customHeight="1">
      <c r="A114" s="14" t="s">
        <v>1</v>
      </c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</row>
    <row r="115" spans="1:14" s="1" customFormat="1" ht="14.1" customHeight="1"/>
  </sheetData>
  <mergeCells count="316">
    <mergeCell ref="L29:N29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A1:N1"/>
    <mergeCell ref="A2:M2"/>
    <mergeCell ref="A3:H3"/>
    <mergeCell ref="J3:L3"/>
    <mergeCell ref="A4:H4"/>
    <mergeCell ref="I4:J4"/>
    <mergeCell ref="K4:M4"/>
    <mergeCell ref="A16:F16"/>
    <mergeCell ref="A17:F17"/>
    <mergeCell ref="L16:N16"/>
    <mergeCell ref="L17:N17"/>
    <mergeCell ref="A9:D9"/>
    <mergeCell ref="E9:L9"/>
    <mergeCell ref="A10:N10"/>
    <mergeCell ref="B11:N11"/>
    <mergeCell ref="A12:N12"/>
    <mergeCell ref="A13:F13"/>
    <mergeCell ref="G13:K13"/>
    <mergeCell ref="L13:N13"/>
    <mergeCell ref="A5:M5"/>
    <mergeCell ref="G17:K17"/>
    <mergeCell ref="A6:E6"/>
    <mergeCell ref="F6:L6"/>
    <mergeCell ref="A7:G7"/>
    <mergeCell ref="H7:L7"/>
    <mergeCell ref="A8:C8"/>
    <mergeCell ref="D8:L8"/>
    <mergeCell ref="A31:F31"/>
    <mergeCell ref="G31:K31"/>
    <mergeCell ref="L31:N31"/>
    <mergeCell ref="G21:K21"/>
    <mergeCell ref="L15:N15"/>
    <mergeCell ref="G27:K27"/>
    <mergeCell ref="G28:K28"/>
    <mergeCell ref="G29:K29"/>
    <mergeCell ref="G18:K18"/>
    <mergeCell ref="G19:K19"/>
    <mergeCell ref="G20:K20"/>
    <mergeCell ref="G22:K22"/>
    <mergeCell ref="G23:K23"/>
    <mergeCell ref="G24:K24"/>
    <mergeCell ref="G25:K25"/>
    <mergeCell ref="G26:K26"/>
    <mergeCell ref="L27:N27"/>
    <mergeCell ref="L28:N28"/>
    <mergeCell ref="A32:F32"/>
    <mergeCell ref="G32:K32"/>
    <mergeCell ref="L32:N32"/>
    <mergeCell ref="A14:F14"/>
    <mergeCell ref="G14:K14"/>
    <mergeCell ref="L14:N14"/>
    <mergeCell ref="A30:F30"/>
    <mergeCell ref="G30:K30"/>
    <mergeCell ref="L30:N30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15:F15"/>
    <mergeCell ref="G15:K15"/>
    <mergeCell ref="G16:K16"/>
    <mergeCell ref="A35:F35"/>
    <mergeCell ref="G35:K35"/>
    <mergeCell ref="L35:N35"/>
    <mergeCell ref="A36:F36"/>
    <mergeCell ref="G36:K36"/>
    <mergeCell ref="L36:N36"/>
    <mergeCell ref="A33:F33"/>
    <mergeCell ref="G33:K33"/>
    <mergeCell ref="L33:N33"/>
    <mergeCell ref="A34:F34"/>
    <mergeCell ref="G34:K34"/>
    <mergeCell ref="L34:N34"/>
    <mergeCell ref="A39:F39"/>
    <mergeCell ref="G39:K39"/>
    <mergeCell ref="L39:N39"/>
    <mergeCell ref="A40:F40"/>
    <mergeCell ref="G40:K40"/>
    <mergeCell ref="L40:N40"/>
    <mergeCell ref="A37:F37"/>
    <mergeCell ref="G37:K37"/>
    <mergeCell ref="L37:N37"/>
    <mergeCell ref="A38:F38"/>
    <mergeCell ref="G38:K38"/>
    <mergeCell ref="L38:N38"/>
    <mergeCell ref="A43:F43"/>
    <mergeCell ref="G43:K43"/>
    <mergeCell ref="L43:N43"/>
    <mergeCell ref="A44:F44"/>
    <mergeCell ref="G44:K44"/>
    <mergeCell ref="L44:N44"/>
    <mergeCell ref="A41:F41"/>
    <mergeCell ref="G41:K41"/>
    <mergeCell ref="L41:N41"/>
    <mergeCell ref="A42:F42"/>
    <mergeCell ref="G42:K42"/>
    <mergeCell ref="L42:N42"/>
    <mergeCell ref="A47:F47"/>
    <mergeCell ref="G47:K47"/>
    <mergeCell ref="L47:N47"/>
    <mergeCell ref="A48:F48"/>
    <mergeCell ref="G48:K48"/>
    <mergeCell ref="L48:N48"/>
    <mergeCell ref="A45:F45"/>
    <mergeCell ref="G45:K45"/>
    <mergeCell ref="L45:N45"/>
    <mergeCell ref="A46:F46"/>
    <mergeCell ref="G46:K46"/>
    <mergeCell ref="L46:N46"/>
    <mergeCell ref="A51:F51"/>
    <mergeCell ref="G51:K51"/>
    <mergeCell ref="L51:N51"/>
    <mergeCell ref="A52:F52"/>
    <mergeCell ref="G52:K52"/>
    <mergeCell ref="L52:N52"/>
    <mergeCell ref="A49:F49"/>
    <mergeCell ref="G49:K49"/>
    <mergeCell ref="L49:N49"/>
    <mergeCell ref="A50:F50"/>
    <mergeCell ref="G50:K50"/>
    <mergeCell ref="L50:N50"/>
    <mergeCell ref="A55:F55"/>
    <mergeCell ref="G55:K55"/>
    <mergeCell ref="L55:N55"/>
    <mergeCell ref="A56:F56"/>
    <mergeCell ref="G56:K56"/>
    <mergeCell ref="L56:N56"/>
    <mergeCell ref="A53:F53"/>
    <mergeCell ref="G53:K53"/>
    <mergeCell ref="L53:N53"/>
    <mergeCell ref="A54:F54"/>
    <mergeCell ref="G54:K54"/>
    <mergeCell ref="L54:N54"/>
    <mergeCell ref="A59:F59"/>
    <mergeCell ref="G59:K59"/>
    <mergeCell ref="L59:N59"/>
    <mergeCell ref="A60:F60"/>
    <mergeCell ref="G60:K60"/>
    <mergeCell ref="L60:N60"/>
    <mergeCell ref="A57:F57"/>
    <mergeCell ref="G57:K57"/>
    <mergeCell ref="L57:N57"/>
    <mergeCell ref="A58:F58"/>
    <mergeCell ref="G58:K58"/>
    <mergeCell ref="L58:N58"/>
    <mergeCell ref="A63:F63"/>
    <mergeCell ref="G63:K63"/>
    <mergeCell ref="L63:N63"/>
    <mergeCell ref="A64:F64"/>
    <mergeCell ref="G64:K64"/>
    <mergeCell ref="L64:N64"/>
    <mergeCell ref="A61:F61"/>
    <mergeCell ref="G61:K61"/>
    <mergeCell ref="L61:N61"/>
    <mergeCell ref="A62:F62"/>
    <mergeCell ref="G62:K62"/>
    <mergeCell ref="L62:N62"/>
    <mergeCell ref="A67:F67"/>
    <mergeCell ref="G67:K67"/>
    <mergeCell ref="L67:N67"/>
    <mergeCell ref="A68:F68"/>
    <mergeCell ref="G68:K68"/>
    <mergeCell ref="L68:N68"/>
    <mergeCell ref="A65:F65"/>
    <mergeCell ref="G65:K65"/>
    <mergeCell ref="L65:N65"/>
    <mergeCell ref="A66:F66"/>
    <mergeCell ref="G66:K66"/>
    <mergeCell ref="L66:N66"/>
    <mergeCell ref="A71:F71"/>
    <mergeCell ref="G71:K71"/>
    <mergeCell ref="L71:N71"/>
    <mergeCell ref="A72:F72"/>
    <mergeCell ref="G72:K72"/>
    <mergeCell ref="L72:N72"/>
    <mergeCell ref="A69:F69"/>
    <mergeCell ref="G69:K69"/>
    <mergeCell ref="L69:N69"/>
    <mergeCell ref="A70:F70"/>
    <mergeCell ref="G70:K70"/>
    <mergeCell ref="L70:N70"/>
    <mergeCell ref="A75:F75"/>
    <mergeCell ref="G75:K75"/>
    <mergeCell ref="L75:N75"/>
    <mergeCell ref="A76:F76"/>
    <mergeCell ref="G76:K76"/>
    <mergeCell ref="L76:N76"/>
    <mergeCell ref="A73:F73"/>
    <mergeCell ref="G73:K73"/>
    <mergeCell ref="L73:N73"/>
    <mergeCell ref="A74:F74"/>
    <mergeCell ref="G74:K74"/>
    <mergeCell ref="L74:N74"/>
    <mergeCell ref="A79:F79"/>
    <mergeCell ref="G79:K79"/>
    <mergeCell ref="L79:N79"/>
    <mergeCell ref="A80:F80"/>
    <mergeCell ref="G80:K80"/>
    <mergeCell ref="L80:N80"/>
    <mergeCell ref="A77:F77"/>
    <mergeCell ref="G77:K77"/>
    <mergeCell ref="L77:N77"/>
    <mergeCell ref="A78:F78"/>
    <mergeCell ref="G78:K78"/>
    <mergeCell ref="L78:N78"/>
    <mergeCell ref="A83:F83"/>
    <mergeCell ref="G83:K83"/>
    <mergeCell ref="L83:N83"/>
    <mergeCell ref="A84:F84"/>
    <mergeCell ref="G84:K84"/>
    <mergeCell ref="L84:N84"/>
    <mergeCell ref="A81:F81"/>
    <mergeCell ref="G81:K81"/>
    <mergeCell ref="L81:N81"/>
    <mergeCell ref="A82:F82"/>
    <mergeCell ref="G82:K82"/>
    <mergeCell ref="L82:N82"/>
    <mergeCell ref="A87:F87"/>
    <mergeCell ref="G87:K87"/>
    <mergeCell ref="L87:N87"/>
    <mergeCell ref="A88:F88"/>
    <mergeCell ref="G88:K88"/>
    <mergeCell ref="L88:N88"/>
    <mergeCell ref="A85:F85"/>
    <mergeCell ref="G85:K85"/>
    <mergeCell ref="L85:N85"/>
    <mergeCell ref="A86:F86"/>
    <mergeCell ref="G86:K86"/>
    <mergeCell ref="L86:N86"/>
    <mergeCell ref="A91:F91"/>
    <mergeCell ref="G91:K91"/>
    <mergeCell ref="L91:N91"/>
    <mergeCell ref="A92:F92"/>
    <mergeCell ref="G92:K92"/>
    <mergeCell ref="L92:N92"/>
    <mergeCell ref="A89:F89"/>
    <mergeCell ref="G89:K89"/>
    <mergeCell ref="L89:N89"/>
    <mergeCell ref="A90:F90"/>
    <mergeCell ref="G90:K90"/>
    <mergeCell ref="L90:N90"/>
    <mergeCell ref="A95:F95"/>
    <mergeCell ref="G95:K95"/>
    <mergeCell ref="L95:N95"/>
    <mergeCell ref="A96:F96"/>
    <mergeCell ref="G96:K96"/>
    <mergeCell ref="L96:N96"/>
    <mergeCell ref="A93:F93"/>
    <mergeCell ref="G93:K93"/>
    <mergeCell ref="L93:N93"/>
    <mergeCell ref="A94:F94"/>
    <mergeCell ref="G94:K94"/>
    <mergeCell ref="L94:N94"/>
    <mergeCell ref="A99:F99"/>
    <mergeCell ref="G99:K99"/>
    <mergeCell ref="L99:N99"/>
    <mergeCell ref="A100:F100"/>
    <mergeCell ref="G100:K100"/>
    <mergeCell ref="L100:N100"/>
    <mergeCell ref="A97:F97"/>
    <mergeCell ref="G97:K97"/>
    <mergeCell ref="L97:N97"/>
    <mergeCell ref="A98:F98"/>
    <mergeCell ref="G98:K98"/>
    <mergeCell ref="L98:N98"/>
    <mergeCell ref="A103:F103"/>
    <mergeCell ref="G103:K103"/>
    <mergeCell ref="L103:N103"/>
    <mergeCell ref="A104:F104"/>
    <mergeCell ref="G104:K104"/>
    <mergeCell ref="L104:N104"/>
    <mergeCell ref="A101:F101"/>
    <mergeCell ref="G101:K101"/>
    <mergeCell ref="L101:N101"/>
    <mergeCell ref="A102:F102"/>
    <mergeCell ref="G102:K102"/>
    <mergeCell ref="L102:N102"/>
    <mergeCell ref="A107:F107"/>
    <mergeCell ref="G107:K107"/>
    <mergeCell ref="L107:N107"/>
    <mergeCell ref="A108:F108"/>
    <mergeCell ref="G108:K108"/>
    <mergeCell ref="L108:N108"/>
    <mergeCell ref="A105:F105"/>
    <mergeCell ref="G105:K105"/>
    <mergeCell ref="L105:N105"/>
    <mergeCell ref="A106:F106"/>
    <mergeCell ref="G106:K106"/>
    <mergeCell ref="L106:N106"/>
    <mergeCell ref="A113:B113"/>
    <mergeCell ref="C113:N113"/>
    <mergeCell ref="A114:N114"/>
    <mergeCell ref="A109:K109"/>
    <mergeCell ref="L109:N109"/>
    <mergeCell ref="A110:N110"/>
    <mergeCell ref="A111:N111"/>
    <mergeCell ref="A112:B112"/>
    <mergeCell ref="C112:N112"/>
  </mergeCells>
  <pageMargins left="0.39370078740157483" right="0" top="0.59055118110236215" bottom="0" header="0.5" footer="0.5"/>
  <pageSetup paperSize="9" firstPageNumber="4294967295" orientation="landscape" verticalDpi="0" r:id="rId1"/>
  <headerFooter alignWithMargins="0">
    <oddFooter>&amp;CСтраница &amp;С из &amp;К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Печатная форма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2018-09-10T11:44:29Z</dcterms:created>
  <dcterms:modified xsi:type="dcterms:W3CDTF">2018-09-11T12:44:05Z</dcterms:modified>
</cp:coreProperties>
</file>