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480" windowHeight="11040"/>
  </bookViews>
  <sheets>
    <sheet name="Свод" sheetId="1" r:id="rId1"/>
    <sheet name="Лист3" sheetId="3" r:id="rId2"/>
    <sheet name="Лист4" sheetId="4" r:id="rId3"/>
  </sheets>
  <definedNames>
    <definedName name="_xlnm.Print_Titles" localSheetId="0">Свод!$A:$B</definedName>
    <definedName name="_xlnm.Print_Area" localSheetId="0">Свод!$A$1:$Z$134</definedName>
  </definedNames>
  <calcPr calcId="145621"/>
</workbook>
</file>

<file path=xl/calcChain.xml><?xml version="1.0" encoding="utf-8"?>
<calcChain xmlns="http://schemas.openxmlformats.org/spreadsheetml/2006/main">
  <c r="N91" i="1" l="1"/>
  <c r="D70" i="1" l="1"/>
  <c r="S138" i="1" l="1"/>
  <c r="S70" i="1"/>
  <c r="I70" i="1"/>
  <c r="N70" i="1"/>
  <c r="T121" i="1" l="1"/>
  <c r="U121" i="1"/>
  <c r="V121" i="1"/>
  <c r="J121" i="1"/>
  <c r="K121" i="1"/>
  <c r="L121" i="1"/>
  <c r="M121" i="1"/>
  <c r="E121" i="1"/>
  <c r="F121" i="1"/>
  <c r="G121" i="1"/>
  <c r="H121" i="1"/>
  <c r="N97" i="1" l="1"/>
  <c r="N104" i="1" s="1"/>
  <c r="Y75" i="1"/>
  <c r="C121" i="1"/>
  <c r="C127" i="1"/>
  <c r="V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C126" i="1"/>
  <c r="V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C117" i="1"/>
  <c r="E110" i="1"/>
  <c r="F110" i="1"/>
  <c r="G110" i="1"/>
  <c r="H110" i="1"/>
  <c r="I110" i="1"/>
  <c r="J110" i="1"/>
  <c r="K110" i="1"/>
  <c r="L110" i="1"/>
  <c r="M110" i="1"/>
  <c r="N110" i="1"/>
  <c r="O110" i="1"/>
  <c r="R110" i="1"/>
  <c r="S110" i="1"/>
  <c r="T110" i="1"/>
  <c r="U110" i="1"/>
  <c r="V110" i="1"/>
  <c r="C110" i="1"/>
  <c r="D110" i="1"/>
  <c r="C97" i="1"/>
  <c r="C104" i="1" s="1"/>
  <c r="J97" i="1"/>
  <c r="J104" i="1" s="1"/>
  <c r="K97" i="1"/>
  <c r="K104" i="1" s="1"/>
  <c r="L97" i="1"/>
  <c r="L104" i="1" s="1"/>
  <c r="M97" i="1"/>
  <c r="M104" i="1" s="1"/>
  <c r="O97" i="1"/>
  <c r="O104" i="1" s="1"/>
  <c r="P97" i="1"/>
  <c r="P104" i="1" s="1"/>
  <c r="Q97" i="1"/>
  <c r="Q104" i="1" s="1"/>
  <c r="R97" i="1"/>
  <c r="R104" i="1" s="1"/>
  <c r="S97" i="1"/>
  <c r="S104" i="1" s="1"/>
  <c r="T97" i="1"/>
  <c r="T104" i="1" s="1"/>
  <c r="U97" i="1"/>
  <c r="U104" i="1" s="1"/>
  <c r="V97" i="1"/>
  <c r="V104" i="1" s="1"/>
  <c r="E97" i="1"/>
  <c r="E104" i="1" s="1"/>
  <c r="F97" i="1"/>
  <c r="F104" i="1" s="1"/>
  <c r="G97" i="1"/>
  <c r="G104" i="1" s="1"/>
  <c r="H97" i="1"/>
  <c r="H104" i="1" s="1"/>
  <c r="C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C72" i="1"/>
  <c r="T65" i="1"/>
  <c r="U65" i="1"/>
  <c r="V65" i="1"/>
  <c r="T62" i="1"/>
  <c r="U62" i="1"/>
  <c r="V62" i="1"/>
  <c r="T60" i="1"/>
  <c r="U60" i="1"/>
  <c r="V60" i="1"/>
  <c r="O65" i="1"/>
  <c r="P65" i="1"/>
  <c r="Q65" i="1"/>
  <c r="R65" i="1"/>
  <c r="O62" i="1"/>
  <c r="P62" i="1"/>
  <c r="Q62" i="1"/>
  <c r="R62" i="1"/>
  <c r="O60" i="1"/>
  <c r="P60" i="1"/>
  <c r="Q60" i="1"/>
  <c r="R60" i="1"/>
  <c r="T57" i="1"/>
  <c r="U57" i="1"/>
  <c r="V57" i="1"/>
  <c r="O57" i="1"/>
  <c r="P57" i="1"/>
  <c r="Q57" i="1"/>
  <c r="R57" i="1"/>
  <c r="J65" i="1"/>
  <c r="K65" i="1"/>
  <c r="L65" i="1"/>
  <c r="M65" i="1"/>
  <c r="J62" i="1"/>
  <c r="K62" i="1"/>
  <c r="L62" i="1"/>
  <c r="M62" i="1"/>
  <c r="J60" i="1"/>
  <c r="K60" i="1"/>
  <c r="L60" i="1"/>
  <c r="M60" i="1"/>
  <c r="E65" i="1"/>
  <c r="F65" i="1"/>
  <c r="G65" i="1"/>
  <c r="H65" i="1"/>
  <c r="F62" i="1"/>
  <c r="G62" i="1"/>
  <c r="H62" i="1"/>
  <c r="E62" i="1"/>
  <c r="E57" i="1"/>
  <c r="F57" i="1"/>
  <c r="G57" i="1"/>
  <c r="H57" i="1"/>
  <c r="E60" i="1"/>
  <c r="F60" i="1"/>
  <c r="G60" i="1"/>
  <c r="H60" i="1"/>
  <c r="D62" i="1"/>
  <c r="D57" i="1"/>
  <c r="D60" i="1"/>
  <c r="D34" i="1" l="1"/>
  <c r="E34" i="1"/>
  <c r="F34" i="1"/>
  <c r="G34" i="1"/>
  <c r="H34" i="1"/>
  <c r="I34" i="1"/>
  <c r="J34" i="1"/>
  <c r="K34" i="1"/>
  <c r="L34" i="1"/>
  <c r="M34" i="1"/>
  <c r="N34" i="1"/>
  <c r="O34" i="1"/>
  <c r="R34" i="1"/>
  <c r="S34" i="1"/>
  <c r="T34" i="1"/>
  <c r="U34" i="1"/>
  <c r="V34" i="1"/>
  <c r="C34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D27" i="1"/>
  <c r="C27" i="1"/>
  <c r="D79" i="1" l="1"/>
  <c r="S65" i="1" l="1"/>
  <c r="N65" i="1"/>
  <c r="I65" i="1"/>
  <c r="D65" i="1"/>
  <c r="Y106" i="1" l="1"/>
  <c r="Y98" i="1" l="1"/>
  <c r="Y87" i="1"/>
  <c r="Y85" i="1"/>
  <c r="Y82" i="1"/>
  <c r="Y44" i="1"/>
  <c r="S55" i="1" l="1"/>
  <c r="N55" i="1"/>
  <c r="D55" i="1"/>
  <c r="Y80" i="1" l="1"/>
  <c r="I60" i="1"/>
  <c r="Y92" i="1" l="1"/>
  <c r="E55" i="1" l="1"/>
  <c r="F55" i="1"/>
  <c r="G55" i="1"/>
  <c r="H55" i="1"/>
  <c r="J55" i="1"/>
  <c r="K55" i="1"/>
  <c r="L55" i="1"/>
  <c r="M55" i="1"/>
  <c r="O55" i="1"/>
  <c r="P55" i="1"/>
  <c r="Q55" i="1"/>
  <c r="R55" i="1"/>
  <c r="T55" i="1"/>
  <c r="U55" i="1"/>
  <c r="V55" i="1"/>
  <c r="I55" i="1"/>
  <c r="I97" i="1" l="1"/>
  <c r="I104" i="1" s="1"/>
  <c r="D97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U70" i="1"/>
  <c r="P70" i="1"/>
  <c r="S50" i="1"/>
  <c r="N50" i="1"/>
  <c r="I50" i="1"/>
  <c r="D50" i="1"/>
  <c r="V70" i="1"/>
  <c r="T70" i="1"/>
  <c r="R70" i="1"/>
  <c r="Q70" i="1"/>
  <c r="O70" i="1"/>
  <c r="M70" i="1"/>
  <c r="L70" i="1"/>
  <c r="K70" i="1"/>
  <c r="J70" i="1"/>
  <c r="H70" i="1"/>
  <c r="G70" i="1"/>
  <c r="F70" i="1"/>
  <c r="E70" i="1"/>
  <c r="S57" i="1"/>
  <c r="N57" i="1"/>
  <c r="I57" i="1"/>
  <c r="S121" i="1"/>
  <c r="N121" i="1"/>
  <c r="I121" i="1"/>
  <c r="D121" i="1"/>
  <c r="D126" i="1"/>
  <c r="D117" i="1"/>
  <c r="V75" i="1"/>
  <c r="U75" i="1"/>
  <c r="T75" i="1"/>
  <c r="R75" i="1"/>
  <c r="Q75" i="1"/>
  <c r="P75" i="1"/>
  <c r="O75" i="1"/>
  <c r="M75" i="1"/>
  <c r="L75" i="1"/>
  <c r="K75" i="1"/>
  <c r="J75" i="1"/>
  <c r="H75" i="1"/>
  <c r="G75" i="1"/>
  <c r="F75" i="1"/>
  <c r="S60" i="1"/>
  <c r="D89" i="1"/>
  <c r="N60" i="1"/>
  <c r="S62" i="1"/>
  <c r="N62" i="1"/>
  <c r="I62" i="1"/>
  <c r="J83" i="1" l="1"/>
  <c r="J127" i="1" s="1"/>
  <c r="R83" i="1"/>
  <c r="R127" i="1" s="1"/>
  <c r="V83" i="1"/>
  <c r="V127" i="1" s="1"/>
  <c r="K83" i="1"/>
  <c r="K127" i="1" s="1"/>
  <c r="O83" i="1"/>
  <c r="O127" i="1" s="1"/>
  <c r="L83" i="1"/>
  <c r="L127" i="1" s="1"/>
  <c r="P83" i="1"/>
  <c r="P127" i="1" s="1"/>
  <c r="T83" i="1"/>
  <c r="T127" i="1" s="1"/>
  <c r="M83" i="1"/>
  <c r="M127" i="1" s="1"/>
  <c r="Q83" i="1"/>
  <c r="Q127" i="1" s="1"/>
  <c r="U83" i="1"/>
  <c r="U127" i="1" s="1"/>
  <c r="I83" i="1"/>
  <c r="D83" i="1"/>
  <c r="S83" i="1"/>
  <c r="N83" i="1"/>
  <c r="I127" i="1"/>
  <c r="I138" i="1" s="1"/>
  <c r="AB70" i="1"/>
  <c r="N127" i="1"/>
  <c r="D104" i="1"/>
  <c r="AB104" i="1" s="1"/>
  <c r="H83" i="1"/>
  <c r="H127" i="1" s="1"/>
  <c r="F83" i="1"/>
  <c r="F127" i="1" s="1"/>
  <c r="G83" i="1"/>
  <c r="G127" i="1" s="1"/>
  <c r="S127" i="1"/>
  <c r="E83" i="1"/>
  <c r="E127" i="1" s="1"/>
  <c r="N138" i="1" l="1"/>
  <c r="D127" i="1"/>
  <c r="D138" i="1" s="1"/>
</calcChain>
</file>

<file path=xl/sharedStrings.xml><?xml version="1.0" encoding="utf-8"?>
<sst xmlns="http://schemas.openxmlformats.org/spreadsheetml/2006/main" count="303" uniqueCount="234">
  <si>
    <t>план</t>
  </si>
  <si>
    <t>факт</t>
  </si>
  <si>
    <t>1.</t>
  </si>
  <si>
    <t>софинансирование</t>
  </si>
  <si>
    <t>Наименование показателя (индикатора)</t>
  </si>
  <si>
    <t>краевой бюджет</t>
  </si>
  <si>
    <t>феде-ральный бюджет</t>
  </si>
  <si>
    <t>I</t>
  </si>
  <si>
    <t>внебюд-жетные источники</t>
  </si>
  <si>
    <t>Израсходовано, тыс .руб.</t>
  </si>
  <si>
    <t>Получено, тыс .руб.</t>
  </si>
  <si>
    <t>Наименование мероприятия программы</t>
  </si>
  <si>
    <t>районный бюджет</t>
  </si>
  <si>
    <t xml:space="preserve"> бюджет поселений</t>
  </si>
  <si>
    <t>Целевые индикаторы и показатели эффективности, предусмотренные программой</t>
  </si>
  <si>
    <t>№        п/п</t>
  </si>
  <si>
    <t xml:space="preserve">ОПЕРАТИВНЫЙ (ГОДОВОЙ) ОТЧЕТ О РЕАЛИЗАЦИИ МУНИЦИПАЛЬНЫХ ПРОГРАММ </t>
  </si>
  <si>
    <t>1.1</t>
  </si>
  <si>
    <t>2.</t>
  </si>
  <si>
    <t>3.</t>
  </si>
  <si>
    <t>3.1.</t>
  </si>
  <si>
    <t>4.1.</t>
  </si>
  <si>
    <t>4.2.</t>
  </si>
  <si>
    <t>ИТОГО по программе</t>
  </si>
  <si>
    <t>1.1.</t>
  </si>
  <si>
    <t>100 % обеспечение руководства и управления в сфере установленных функций</t>
  </si>
  <si>
    <t>Темп роста налоговых и неналоговых доходов местного бюджета (бюджета Роговского се6льского поселения)</t>
  </si>
  <si>
    <t>Участие в организации и проведении публичных слушаний по отчёту об исполнении местного бюджета (бюджета Роговского сельского поселения Тимашевского района) за отчётный финансовый год</t>
  </si>
  <si>
    <t>Опубликование на официальном сайте администрации Роговского сельского поселения в сети Интернет аналитических материалов по отчёту об исполнении местного бюджета %</t>
  </si>
  <si>
    <t>4</t>
  </si>
  <si>
    <t>2</t>
  </si>
  <si>
    <t>Мероприятия в области водоснабжения и водоотведения</t>
  </si>
  <si>
    <t>Уличное освещение, в том числе:</t>
  </si>
  <si>
    <t>Озеленение</t>
  </si>
  <si>
    <t>Приобретение посадочного материала, шт.</t>
  </si>
  <si>
    <t xml:space="preserve">Прочие мероприятия по благоустройству территории поселения, в том числе: </t>
  </si>
  <si>
    <t>Исполнение %</t>
  </si>
  <si>
    <t>Содержание и обслуживание территории поселения</t>
  </si>
  <si>
    <t>Организация благоустройства территории поселения</t>
  </si>
  <si>
    <t>5.</t>
  </si>
  <si>
    <t>Содержание автомобильных дорог местного значения,  в том числе:</t>
  </si>
  <si>
    <t>6.</t>
  </si>
  <si>
    <t>7.</t>
  </si>
  <si>
    <t>3</t>
  </si>
  <si>
    <t>Количество культурно-массовых мероприятий, проведенных муниципальными учреждениями культуры</t>
  </si>
  <si>
    <t>8.</t>
  </si>
  <si>
    <t>9.</t>
  </si>
  <si>
    <t>10.</t>
  </si>
  <si>
    <t xml:space="preserve"> Обеспечение доведения официальной информации до жителей поселения    </t>
  </si>
  <si>
    <t>11.</t>
  </si>
  <si>
    <t>6</t>
  </si>
  <si>
    <t>Исполение %</t>
  </si>
  <si>
    <t>Организация уличного освещения автомобильных дорог местного значения</t>
  </si>
  <si>
    <t>Привлечение молодежи в количестве</t>
  </si>
  <si>
    <t xml:space="preserve"> Ежемесячный выпуск газеты "Роговчанка", не менее 24 выпусков, ежегодно</t>
  </si>
  <si>
    <t xml:space="preserve">ИТОГО </t>
  </si>
  <si>
    <t>Исполнение, %</t>
  </si>
  <si>
    <t>Роговского сельского поселения Тимашевского района</t>
  </si>
  <si>
    <t>3.1</t>
  </si>
  <si>
    <t>3.2</t>
  </si>
  <si>
    <t xml:space="preserve">Мероприятия по землеустройству и землепользованию, </t>
  </si>
  <si>
    <t>___________________________</t>
  </si>
  <si>
    <t>7</t>
  </si>
  <si>
    <t>своевременное составление проекта местного бюджета</t>
  </si>
  <si>
    <t>переход на программный метод формирования местного бюджета</t>
  </si>
  <si>
    <t>доля расходов местного бюджета , увязанных с реестром расходных обязательств в общем объеме расходов местного бюджета, %</t>
  </si>
  <si>
    <t>Составление реестра расходных обязательств Роговского сельского поселения Тимашевского района</t>
  </si>
  <si>
    <t>своевременное сотавление реестра расходных обязательств</t>
  </si>
  <si>
    <t xml:space="preserve">Участие в организации и проведении публичных слушаний по проекту  местного бюджета </t>
  </si>
  <si>
    <t>проведение публичных слушаний по проекту местного бюджета, ед.</t>
  </si>
  <si>
    <t xml:space="preserve">Разработка и публикация проекта  местного бюджета  в доступной для граждан форме на официальном сайте администрации Роговского сельского поселения Тимашевского района </t>
  </si>
  <si>
    <t>Составление сводной бюджетной росписи местного бюджета</t>
  </si>
  <si>
    <t>Доведение бюджетных ассигнований и лимитов бюджетных обязательств в соответствие с утвержденной СБР до главных распорядителей средств местного бюджета</t>
  </si>
  <si>
    <t>составление кассового плана исполнения местного бюджета</t>
  </si>
  <si>
    <t>Проведение заседаний межведомственной комиссии</t>
  </si>
  <si>
    <t xml:space="preserve">Проведение заседаний Межведомственной комиссии по мобилизации дополнительных доходов в консолидированный бюджет Краснодарского края и местный бюджет </t>
  </si>
  <si>
    <t>Организация исполнения местного бюджета, формирование бюджетной и бухгалтерской отчётности</t>
  </si>
  <si>
    <t>Проведение публичных слушаний по отчету об исполнении местного бюджета за отчетный финасовый год</t>
  </si>
  <si>
    <t xml:space="preserve">Разработка и публикация отчёта об исполнении   местного бюджета  за отчётный финансовый год в доступной для граждан форме на официальном сайте администрации Роговского сельского поселения в сети Интернет </t>
  </si>
  <si>
    <t>количество технически обслуженного газового оборудования/ протяженность технически обслуженнного газопровода, шт. /км</t>
  </si>
  <si>
    <t>Протяженность отремонтированных водопроводных сетей, м</t>
  </si>
  <si>
    <t>количество проведенных субботников</t>
  </si>
  <si>
    <t xml:space="preserve"> Ежегодное содержание муниципального бюджетного учреждения "ЖКХ" . Содержание  территории поселения в надлежащем санитарном состоянии 171000 кв.м., ежегодно. % исполнения</t>
  </si>
  <si>
    <t>Площадь кладбища, на которой проводится санитарная очистка 13200 кв.м., ежегодно.</t>
  </si>
  <si>
    <t xml:space="preserve">протяженность отремонтированных участков дорог в асфальтобетонном исполнении, в том числе доведенных до нормативного состояния путем текущего ямочного ремонта, км </t>
  </si>
  <si>
    <t>1</t>
  </si>
  <si>
    <t>12</t>
  </si>
  <si>
    <t>оплата уличного освещения</t>
  </si>
  <si>
    <t>ТО и ремонт уличного освещения</t>
  </si>
  <si>
    <t>протяженность линий уличного освещения, на которых произведен ремонт и ТО/ протяженность новых линий, км/км</t>
  </si>
  <si>
    <t>Количество проведенных мероприятий с участием молодежи</t>
  </si>
  <si>
    <t>Количество молодых людей, принявших участие в программных мероприятиях, чел.</t>
  </si>
  <si>
    <t>количество спортивных мероприятий, проведенных на территории Роговского сельского поселения Тимашевского района, ед.</t>
  </si>
  <si>
    <t>количество спортивныз мероприятий районного и краевого значения, в которых участвовалаи спортивные команды Роговского сельского поселения Тимашевского района, ед.</t>
  </si>
  <si>
    <t>количество приобретенного инвентаря, шт.</t>
  </si>
  <si>
    <t>Заместитель главы Роговского  сельского поселения Тимашевского района</t>
  </si>
  <si>
    <t>С.П. Янчук</t>
  </si>
  <si>
    <t xml:space="preserve">Муниципальная  программа "Безопасность жизнедеятельности населения и территорий поселения» на 2024-2026 годы 
                                                                         </t>
  </si>
  <si>
    <t xml:space="preserve">Муниципальная  программа "Управление муниципальным имуществом" на 2024-2026 годы
                                                                         </t>
  </si>
  <si>
    <t>Межевание земельных участков, для постановки на учет, шт.</t>
  </si>
  <si>
    <t>Мероприятия по управлению муниципальным имуществом</t>
  </si>
  <si>
    <t>количество актов обследования по сносу объекта недвижимости, шт.</t>
  </si>
  <si>
    <t xml:space="preserve">Муниципальная  программа "Управление муниципальными финансами" на 2024-2026 годы
                                                                         </t>
  </si>
  <si>
    <t xml:space="preserve">Муниципальная  программа "Благоустройство территории" на 2024-2026 годы
                                                                          </t>
  </si>
  <si>
    <t xml:space="preserve">Муниципальная  программа "Коммунальное хозяйство" на 2024-2026 годы
                                                                          </t>
  </si>
  <si>
    <t xml:space="preserve">Муниципальная  программа "Дорожное хозяйство" на 2024-2026 годы
                                                                         </t>
  </si>
  <si>
    <t xml:space="preserve">Муниципальная  программа "Молодежь поселения" на 2024-2026 годы
                                                                       </t>
  </si>
  <si>
    <t xml:space="preserve">Муниципальная  программа "Культура" на 2024-2026 годы
                                                                          </t>
  </si>
  <si>
    <t xml:space="preserve">Муниципальная  программа "Развитие физической культуры и спорта" на 2024-2026 годы
                                                                          </t>
  </si>
  <si>
    <t xml:space="preserve">Муниципальная  программа "Поддержка малого и среднего предпринимательства, физических лиц и индивидуальных предпринимателей, использующих специальный налоговый режим, самозанятые"  на 2024-2026 годы
                                                                          </t>
  </si>
  <si>
    <t xml:space="preserve">Муниципальная  программа "Информационное обеспечение поселения" на 2024-2026 годы
                                                                         </t>
  </si>
  <si>
    <t>100% использование бюджетных средств, предусмотренное на реализацию мероприятия</t>
  </si>
  <si>
    <t>Проведение не менее 4-х заседаний в год  Координационного совета по развитию малого и среднего предпринимательства, физических лиц и индивидуальных предпринимателей, использующих специальный налогоаый режим, самозанятые при администрации Роговского сельского поселения Тимашевского района</t>
  </si>
  <si>
    <t>Предоставление помещений для субъекта малого ипредпринимательства, физических лиц и индивидуальных предпринимателей, использующих специальный налоговый режим, самозанятые</t>
  </si>
  <si>
    <t>Поддержка малого и среднего предпринимательства, осуществляющих сельскохозяйственную деятельность</t>
  </si>
  <si>
    <t>Информационное сопровождение официального сайта поселения</t>
  </si>
  <si>
    <t>Процент оплаты договоров на обслуживание сайта поселения</t>
  </si>
  <si>
    <t>Муниципальная программа "Развитие архивного дела" на 2024-2026 годы</t>
  </si>
  <si>
    <t>13</t>
  </si>
  <si>
    <t xml:space="preserve">Мероприятия по развитию архивного дела </t>
  </si>
  <si>
    <t>приобретение архивных коробов, шт.</t>
  </si>
  <si>
    <t>архивный переплет документов, шт.</t>
  </si>
  <si>
    <t>Мероприятия в области газификации поселения</t>
  </si>
  <si>
    <t>7/10,16</t>
  </si>
  <si>
    <t>Формирование проекта местного бюджета на очередной финансовый год и плановый период</t>
  </si>
  <si>
    <t>5</t>
  </si>
  <si>
    <t>доля размещенной информации на официальном сайте администрации Роговского сельского поселения в сети Интернет от общего объема информации, подлежащей обязательному опубликованию, %</t>
  </si>
  <si>
    <t>8</t>
  </si>
  <si>
    <t>9</t>
  </si>
  <si>
    <t>Расходы на обеспечение деятельности муниципального казенного учреждения «Финансово-расчетного учреждение»</t>
  </si>
  <si>
    <t>Организация работы с главными администраторами доходов местного бюджета (бюджета Роговского сельского поселения Тимашевского района) по прогнозированию налоговых и неналоговых доходов</t>
  </si>
  <si>
    <t>10</t>
  </si>
  <si>
    <t>11</t>
  </si>
  <si>
    <t>Исполнение местного бюджета по налоговым и неналоговым доходам %</t>
  </si>
  <si>
    <t>14</t>
  </si>
  <si>
    <t>Число участников клубных формирований учреждений культурно-досугового типа, чел.</t>
  </si>
  <si>
    <t>количество клубных формирований, ед.</t>
  </si>
  <si>
    <t>темп роста заработной платы работников  учреждений культуры</t>
  </si>
  <si>
    <t>Мероприятия в области спорта и физической культуры</t>
  </si>
  <si>
    <t>не менее 20</t>
  </si>
  <si>
    <t>Реализация мероприятий по развитию молодежи поселения</t>
  </si>
  <si>
    <t>Обеспечение безопасности людей на водных объектах,в том числе:</t>
  </si>
  <si>
    <t xml:space="preserve">Обеспечение пожарной безопасности </t>
  </si>
  <si>
    <t>Приобретения знаков "Пожарный гидрант", шт.</t>
  </si>
  <si>
    <t>Приоретение листовок, шт.</t>
  </si>
  <si>
    <t>количество отремонтированных уличных фонарей, ед.</t>
  </si>
  <si>
    <t>Объем вывезенного мусора с  территории кладбища, куб м</t>
  </si>
  <si>
    <t>Спил и обрезка сухостойных, суховершиняшних и аварино-опасных деревьев, ед.</t>
  </si>
  <si>
    <t>100% выполнение муниципального задания</t>
  </si>
  <si>
    <t>Капитальный ремонт,  ремонт и содержание  автомобильных дорог местного значения</t>
  </si>
  <si>
    <t xml:space="preserve">протяженность отремонтированных участков дорог в гравийном исполнении, погонный метр </t>
  </si>
  <si>
    <t>3500</t>
  </si>
  <si>
    <t>исправление профиля  гравийных  дорог, 1000 кв. м</t>
  </si>
  <si>
    <t>количество приобретенных и установленных дорожных знаков/ обустройство пешеходных переходов, шт./ кол-во</t>
  </si>
  <si>
    <t>уровень исполнения контракта по электроснабжению уличного освещения, %</t>
  </si>
  <si>
    <t>20/0</t>
  </si>
  <si>
    <t>Обеспечение участия сельскохозяйственных товаропроизводителей Роговского сельского поселения в выставочно-ярмарочных мероприятиях, проводимых на территории Краснодарского края</t>
  </si>
  <si>
    <t>12.</t>
  </si>
  <si>
    <t>Количество застрахованных ГТС, шт.</t>
  </si>
  <si>
    <t>100-% оплата договора расчета, кол-во объектов</t>
  </si>
  <si>
    <t>Изготовление паспорта безопасности, шт.</t>
  </si>
  <si>
    <t>Количество установленных камер видеонаблюдения, шт.</t>
  </si>
  <si>
    <t>Количество обслуженных пожарных гидрантов, шт.</t>
  </si>
  <si>
    <t>Количество приобретенных знаков, шт.</t>
  </si>
  <si>
    <t>Предупреждение и ликвидация чрезвычайных ситуаций, стихийных бедствий и их последствий</t>
  </si>
  <si>
    <t>количество  отчетов о рыночной оценке  объектов недвижимости, шт.</t>
  </si>
  <si>
    <t>доля расходов местного бюджета, сформированных в рамках муниципальных программ, в общем объеме расходов местного бюджета,%</t>
  </si>
  <si>
    <t>количество отчетов о рыночной стоимости годовой арендной платы за пользование нежилым помещением, шт.</t>
  </si>
  <si>
    <t>количество выполненных кадастровых работ по изготовлению технических планов зданий, шт.</t>
  </si>
  <si>
    <t xml:space="preserve">Исполнение договоров по содержанию и ремонту памятников, % </t>
  </si>
  <si>
    <t>Поддержка клубных учреждений</t>
  </si>
  <si>
    <t>пополнение книжного фонда, экз.</t>
  </si>
  <si>
    <t>Количество посещений мероприятий  учреждений культурно-досугового типа, чел.</t>
  </si>
  <si>
    <t>Организация библиотечного обслуживания населения, комплектование и обеспечение сохранности библиотечных фондов</t>
  </si>
  <si>
    <t>Информационная поддержка  субъектов малого и среднего предпринимательства, физических лиц и индивидуальных предпринимателей, использующих специальный налоговый режим, самозанятые</t>
  </si>
  <si>
    <t>ежегодное осуществление закупок по производству не менее 200 информационных буклетов формата А4, (шт.)</t>
  </si>
  <si>
    <t xml:space="preserve">яс </t>
  </si>
  <si>
    <t>Утверждаю</t>
  </si>
  <si>
    <t>Тимашевского муниципального района</t>
  </si>
  <si>
    <t xml:space="preserve">Глава Роговского сельского поселения                                                               </t>
  </si>
  <si>
    <t xml:space="preserve">Краснодарского края      </t>
  </si>
  <si>
    <t>_________________________ О.А. Ракитянская</t>
  </si>
  <si>
    <t xml:space="preserve">               М П</t>
  </si>
  <si>
    <t>количество разработанных схем газификации населенных пунктов поселения</t>
  </si>
  <si>
    <t>Количество посещений библиотек</t>
  </si>
  <si>
    <t>Содержание памятников истории и культуры, находящихся в собственности поселения</t>
  </si>
  <si>
    <t xml:space="preserve"> Предоставление субсидй бюджетным учреждениям на организацию и проведение капитального и текущего ремонта, а также содержание имущества, находящееся в оперативном управлении</t>
  </si>
  <si>
    <t>Предоставление субсидий на материально-техническое обеспечение деятельности бюджетных учреждений культуры</t>
  </si>
  <si>
    <t xml:space="preserve"> Кадровое обеспечение сферы культуры и искусства (осуществление денежных выплат стимулирующего характера отдельным категориям работников культуры</t>
  </si>
  <si>
    <t xml:space="preserve"> Проведение общепоселенческих праздничных мероприятий</t>
  </si>
  <si>
    <t xml:space="preserve">% исполнения договоров по разработке сметной документации и ремонту зданий </t>
  </si>
  <si>
    <t>Закупка праздничной атрибутики</t>
  </si>
  <si>
    <t>% исполнения договора по приобретению светового и звукового оборудования</t>
  </si>
  <si>
    <t>Площадь территории, на которой производится санитарная очистка (уборка территории от снега, вывоз мусора, покос сорной растительности), тыс. кв. м</t>
  </si>
  <si>
    <t>Приобретение соли техническойи, тн.</t>
  </si>
  <si>
    <t>ФИО исполнителя Роговская Е.Е. 8613066433</t>
  </si>
  <si>
    <t>% исполнеия договора закупки</t>
  </si>
  <si>
    <t>4.</t>
  </si>
  <si>
    <t>% исполнения договора закупки</t>
  </si>
  <si>
    <t>2,5</t>
  </si>
  <si>
    <t>% исполнения мероприятия</t>
  </si>
  <si>
    <t xml:space="preserve">Предусмотрено программой с учетом внесенных изменений по состоянию на 31.12.2025 г., тыс .руб.
</t>
  </si>
  <si>
    <t>Лимиты, утвержденные соответствующим решением (законом) о бюджете по состоянию на 31.12.2025г., тыс .руб.</t>
  </si>
  <si>
    <t>Причины отклонения</t>
  </si>
  <si>
    <t>Содержание и ремонт объектов  уличного освещения</t>
  </si>
  <si>
    <t>Организация и содержание мест захоронения, в том числе:</t>
  </si>
  <si>
    <t>Осуществление муниципальными учреждениями капитального ремонта</t>
  </si>
  <si>
    <t>Реализация мероприятий муниципальной программы</t>
  </si>
  <si>
    <t>5.2</t>
  </si>
  <si>
    <t>Обеспечение деятельности муниципального бюджетного учреждения, в том числе:</t>
  </si>
  <si>
    <t>5.1</t>
  </si>
  <si>
    <t>Расходы на обеспечение деятельности(оказание услуг) муниципальных учреждений</t>
  </si>
  <si>
    <t>Капитальный ремонт и ремонт автомобильных дорог местного значения</t>
  </si>
  <si>
    <t>В связи с тем ,что перплёт дел постоянного хранения за 2019 год был осуществлен в количестве 21 шт. сэканрмленные средства были использованы для приобретения коробов</t>
  </si>
  <si>
    <t>В соответствии с описью №2(продолжение) дел постоянного хранения за 2019 год к передаче в архив подготовлены 32 шт., из них 11 шт. были уже переплетены.</t>
  </si>
  <si>
    <t>освоение средств местного бюджета</t>
  </si>
  <si>
    <t>оставшиеся денежные средства были отданы на другое мероприятие</t>
  </si>
  <si>
    <t>не было необходимости</t>
  </si>
  <si>
    <t>возникла необходимость в изготовлении данной услуги</t>
  </si>
  <si>
    <t>Устройство тротуара</t>
  </si>
  <si>
    <t>0,5</t>
  </si>
  <si>
    <t>доведение до нормативного состояния асфальтобетоннго покрытия путем проведения ямочного ремонта кв.м</t>
  </si>
  <si>
    <t>экономия средств</t>
  </si>
  <si>
    <t>Поступило больше доходов в бюджет</t>
  </si>
  <si>
    <t>возникла необходимость</t>
  </si>
  <si>
    <t>0/0</t>
  </si>
  <si>
    <t>15/0</t>
  </si>
  <si>
    <t>в пределах нормы по МЗ</t>
  </si>
  <si>
    <t>в связи с увеличением сетей подлежащих кап.ремонту</t>
  </si>
  <si>
    <t>возникла необходимость в увеличении объемов закупки</t>
  </si>
  <si>
    <t>возникла необходимость в вывозе большего объема</t>
  </si>
  <si>
    <t>в связи с ухудшением состояния дорог в асфальтобетонном исполнении, возникла необходимость в увеличении объема</t>
  </si>
  <si>
    <t xml:space="preserve">в связи с тем, что стоимость услуг на данное мероприятие возросла </t>
  </si>
  <si>
    <t>возникла необходимость в выполнении данных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</si>
</sst>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0" xfId="0" applyFill="1"/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5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1" fontId="13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3" fillId="3" borderId="1" xfId="0" applyFont="1" applyFill="1" applyBorder="1"/>
    <xf numFmtId="0" fontId="0" fillId="3" borderId="0" xfId="0" applyFill="1"/>
    <xf numFmtId="0" fontId="8" fillId="2" borderId="1" xfId="0" applyNumberFormat="1" applyFont="1" applyFill="1" applyBorder="1" applyAlignment="1">
      <alignment horizontal="center" vertical="top" wrapText="1"/>
    </xf>
    <xf numFmtId="1" fontId="13" fillId="2" borderId="2" xfId="0" applyNumberFormat="1" applyFont="1" applyFill="1" applyBorder="1"/>
    <xf numFmtId="0" fontId="7" fillId="2" borderId="1" xfId="0" applyFont="1" applyFill="1" applyBorder="1" applyAlignment="1">
      <alignment vertical="top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Fill="1" applyAlignment="1"/>
    <xf numFmtId="164" fontId="5" fillId="2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/>
    <xf numFmtId="0" fontId="10" fillId="2" borderId="0" xfId="0" applyFont="1" applyFill="1"/>
    <xf numFmtId="0" fontId="5" fillId="0" borderId="1" xfId="0" applyFont="1" applyBorder="1" applyAlignment="1">
      <alignment vertical="top" wrapText="1"/>
    </xf>
    <xf numFmtId="0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3" fillId="0" borderId="0" xfId="0" applyFont="1" applyFill="1" applyBorder="1"/>
    <xf numFmtId="0" fontId="13" fillId="0" borderId="0" xfId="0" applyFont="1" applyFill="1" applyBorder="1" applyAlignment="1"/>
    <xf numFmtId="165" fontId="13" fillId="0" borderId="0" xfId="0" applyNumberFormat="1" applyFont="1" applyFill="1" applyBorder="1"/>
    <xf numFmtId="164" fontId="7" fillId="3" borderId="1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/>
    <xf numFmtId="0" fontId="15" fillId="2" borderId="0" xfId="0" applyFont="1" applyFill="1"/>
    <xf numFmtId="1" fontId="5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4" fillId="3" borderId="0" xfId="0" applyFont="1" applyFill="1"/>
    <xf numFmtId="0" fontId="7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0" fillId="0" borderId="0" xfId="0" applyFont="1" applyFill="1"/>
    <xf numFmtId="0" fontId="13" fillId="0" borderId="1" xfId="0" applyFont="1" applyBorder="1" applyAlignment="1">
      <alignment horizontal="center"/>
    </xf>
    <xf numFmtId="164" fontId="13" fillId="0" borderId="0" xfId="0" applyNumberFormat="1" applyFont="1" applyFill="1" applyBorder="1"/>
    <xf numFmtId="0" fontId="16" fillId="0" borderId="0" xfId="0" applyFont="1" applyFill="1"/>
    <xf numFmtId="165" fontId="0" fillId="0" borderId="0" xfId="0" applyNumberFormat="1" applyFill="1"/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0" fillId="0" borderId="0" xfId="0" applyNumberFormat="1" applyFill="1"/>
    <xf numFmtId="164" fontId="1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 wrapText="1"/>
    </xf>
    <xf numFmtId="9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vertical="center"/>
    </xf>
    <xf numFmtId="9" fontId="13" fillId="3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16" fillId="0" borderId="1" xfId="0" applyFont="1" applyFill="1" applyBorder="1"/>
    <xf numFmtId="164" fontId="12" fillId="0" borderId="1" xfId="0" applyNumberFormat="1" applyFont="1" applyFill="1" applyBorder="1"/>
    <xf numFmtId="164" fontId="12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13" fillId="0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0" fillId="3" borderId="0" xfId="0" applyNumberFormat="1" applyFill="1"/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" fontId="12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vertical="center"/>
    </xf>
    <xf numFmtId="164" fontId="13" fillId="0" borderId="2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 wrapText="1"/>
    </xf>
    <xf numFmtId="2" fontId="13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top" wrapText="1"/>
    </xf>
    <xf numFmtId="0" fontId="14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4" fillId="3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0" fillId="2" borderId="1" xfId="0" applyFont="1" applyFill="1" applyBorder="1"/>
    <xf numFmtId="0" fontId="17" fillId="2" borderId="1" xfId="0" applyFont="1" applyFill="1" applyBorder="1"/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wrapText="1"/>
    </xf>
    <xf numFmtId="0" fontId="16" fillId="2" borderId="1" xfId="0" applyFont="1" applyFill="1" applyBorder="1"/>
    <xf numFmtId="49" fontId="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1" fontId="16" fillId="0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vertical="top" wrapText="1"/>
    </xf>
    <xf numFmtId="0" fontId="16" fillId="3" borderId="1" xfId="0" applyFont="1" applyFill="1" applyBorder="1"/>
    <xf numFmtId="49" fontId="8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/>
    </xf>
    <xf numFmtId="164" fontId="17" fillId="0" borderId="1" xfId="0" applyNumberFormat="1" applyFont="1" applyFill="1" applyBorder="1" applyAlignment="1">
      <alignment horizontal="center" vertical="top"/>
    </xf>
    <xf numFmtId="164" fontId="16" fillId="0" borderId="4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/>
    </xf>
    <xf numFmtId="164" fontId="5" fillId="0" borderId="3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2" borderId="1" xfId="0" applyNumberFormat="1" applyFont="1" applyFill="1" applyBorder="1" applyAlignment="1">
      <alignment horizontal="center" vertical="top"/>
    </xf>
    <xf numFmtId="164" fontId="16" fillId="2" borderId="1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Fill="1" applyAlignment="1">
      <alignment horizontal="center" vertical="top"/>
    </xf>
    <xf numFmtId="164" fontId="17" fillId="0" borderId="4" xfId="0" applyNumberFormat="1" applyFont="1" applyFill="1" applyBorder="1" applyAlignment="1">
      <alignment horizontal="center" vertical="top"/>
    </xf>
    <xf numFmtId="164" fontId="16" fillId="0" borderId="1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/>
    </xf>
    <xf numFmtId="164" fontId="16" fillId="3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 wrapText="1"/>
    </xf>
    <xf numFmtId="49" fontId="16" fillId="0" borderId="2" xfId="0" applyNumberFormat="1" applyFont="1" applyFill="1" applyBorder="1" applyAlignment="1">
      <alignment horizontal="right" vertical="center"/>
    </xf>
    <xf numFmtId="1" fontId="16" fillId="0" borderId="2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/>
    <xf numFmtId="164" fontId="13" fillId="3" borderId="1" xfId="0" applyNumberFormat="1" applyFont="1" applyFill="1" applyBorder="1"/>
    <xf numFmtId="0" fontId="0" fillId="0" borderId="1" xfId="0" applyBorder="1" applyAlignment="1">
      <alignment vertical="top"/>
    </xf>
    <xf numFmtId="164" fontId="13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center" vertical="top"/>
    </xf>
    <xf numFmtId="164" fontId="16" fillId="0" borderId="6" xfId="0" applyNumberFormat="1" applyFont="1" applyFill="1" applyBorder="1" applyAlignment="1">
      <alignment horizontal="center" vertical="top"/>
    </xf>
    <xf numFmtId="164" fontId="16" fillId="0" borderId="7" xfId="0" applyNumberFormat="1" applyFont="1" applyFill="1" applyBorder="1" applyAlignment="1">
      <alignment horizontal="center" vertical="top"/>
    </xf>
    <xf numFmtId="164" fontId="17" fillId="0" borderId="4" xfId="0" applyNumberFormat="1" applyFont="1" applyFill="1" applyBorder="1" applyAlignment="1">
      <alignment horizontal="center" vertical="top"/>
    </xf>
    <xf numFmtId="164" fontId="17" fillId="0" borderId="6" xfId="0" applyNumberFormat="1" applyFont="1" applyFill="1" applyBorder="1" applyAlignment="1">
      <alignment horizontal="center" vertical="top"/>
    </xf>
    <xf numFmtId="164" fontId="17" fillId="0" borderId="7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6" xfId="0" applyNumberFormat="1" applyFont="1" applyFill="1" applyBorder="1" applyAlignment="1">
      <alignment horizontal="center" vertical="top" wrapText="1"/>
    </xf>
    <xf numFmtId="49" fontId="8" fillId="0" borderId="7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164" fontId="16" fillId="2" borderId="4" xfId="0" applyNumberFormat="1" applyFont="1" applyFill="1" applyBorder="1" applyAlignment="1">
      <alignment horizontal="center" vertical="top"/>
    </xf>
    <xf numFmtId="164" fontId="16" fillId="2" borderId="6" xfId="0" applyNumberFormat="1" applyFont="1" applyFill="1" applyBorder="1" applyAlignment="1">
      <alignment horizontal="center" vertical="top"/>
    </xf>
    <xf numFmtId="164" fontId="16" fillId="2" borderId="7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9" fontId="8" fillId="3" borderId="2" xfId="0" applyNumberFormat="1" applyFont="1" applyFill="1" applyBorder="1" applyAlignment="1">
      <alignment horizontal="center" vertical="top" wrapText="1"/>
    </xf>
    <xf numFmtId="49" fontId="8" fillId="3" borderId="3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3" borderId="8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5"/>
  <sheetViews>
    <sheetView tabSelected="1" showRuler="0" showWhiteSpace="0" zoomScale="82" zoomScaleNormal="82" zoomScaleSheetLayoutView="80" workbookViewId="0">
      <pane ySplit="1" topLeftCell="A80" activePane="bottomLeft" state="frozen"/>
      <selection pane="bottomLeft" activeCell="M106" sqref="M106:M109"/>
    </sheetView>
  </sheetViews>
  <sheetFormatPr defaultRowHeight="15" x14ac:dyDescent="0.25"/>
  <cols>
    <col min="1" max="1" width="4.140625" style="1" customWidth="1"/>
    <col min="2" max="2" width="31.7109375" style="50" customWidth="1"/>
    <col min="3" max="3" width="5.85546875" style="1" customWidth="1"/>
    <col min="4" max="4" width="9.28515625" style="1" customWidth="1"/>
    <col min="5" max="5" width="8.42578125" style="1" customWidth="1"/>
    <col min="6" max="6" width="9.85546875" style="1" customWidth="1"/>
    <col min="7" max="7" width="8.140625" style="1" customWidth="1"/>
    <col min="8" max="8" width="5" style="1" customWidth="1"/>
    <col min="9" max="9" width="10" style="1" customWidth="1"/>
    <col min="10" max="10" width="9" style="1" customWidth="1"/>
    <col min="11" max="11" width="10.42578125" style="1" customWidth="1"/>
    <col min="12" max="12" width="8.5703125" style="1" customWidth="1"/>
    <col min="13" max="13" width="4.7109375" style="1" customWidth="1"/>
    <col min="14" max="14" width="14.7109375" style="1" customWidth="1"/>
    <col min="15" max="15" width="8.42578125" style="1" customWidth="1"/>
    <col min="16" max="16" width="8.85546875" style="1" customWidth="1"/>
    <col min="17" max="17" width="9.7109375" style="1" customWidth="1"/>
    <col min="18" max="18" width="5.42578125" style="1" customWidth="1"/>
    <col min="19" max="19" width="10.42578125" style="1" customWidth="1"/>
    <col min="20" max="20" width="9" style="1" customWidth="1"/>
    <col min="21" max="21" width="9.140625" style="1" customWidth="1"/>
    <col min="22" max="22" width="7.140625" style="1" customWidth="1"/>
    <col min="23" max="23" width="42.7109375" style="1" customWidth="1"/>
    <col min="24" max="24" width="9.140625" style="32" customWidth="1"/>
    <col min="25" max="25" width="9.28515625" style="32" customWidth="1"/>
    <col min="26" max="26" width="35.42578125" style="1" customWidth="1"/>
    <col min="27" max="16384" width="9.140625" style="1"/>
  </cols>
  <sheetData>
    <row r="1" spans="1:28" s="28" customFormat="1" ht="20.100000000000001" customHeight="1" x14ac:dyDescent="0.3">
      <c r="A1" s="27"/>
      <c r="B1" s="27"/>
      <c r="C1" s="27"/>
      <c r="D1" s="27"/>
      <c r="E1" s="27"/>
      <c r="F1" s="27"/>
      <c r="G1" s="27"/>
      <c r="H1" s="27"/>
      <c r="I1" s="278"/>
      <c r="J1" s="278"/>
      <c r="K1" s="278"/>
      <c r="L1" s="278"/>
      <c r="M1" s="2"/>
      <c r="N1" s="27"/>
      <c r="U1" s="2"/>
      <c r="V1" s="2"/>
      <c r="W1" s="278" t="s">
        <v>177</v>
      </c>
      <c r="X1" s="278"/>
      <c r="Y1" s="278"/>
      <c r="Z1" s="27"/>
      <c r="AA1" s="27"/>
      <c r="AB1" s="2"/>
    </row>
    <row r="2" spans="1:28" s="28" customFormat="1" ht="20.100000000000001" customHeight="1" x14ac:dyDescent="0.3">
      <c r="A2" s="27"/>
      <c r="B2" s="29"/>
      <c r="C2" s="27"/>
      <c r="D2" s="27"/>
      <c r="E2" s="27"/>
      <c r="F2" s="27"/>
      <c r="G2" s="27"/>
      <c r="H2" s="27"/>
      <c r="I2" s="279"/>
      <c r="J2" s="279"/>
      <c r="K2" s="279"/>
      <c r="L2" s="279"/>
      <c r="M2" s="279"/>
      <c r="N2" s="279"/>
      <c r="U2" s="5"/>
      <c r="V2" s="5"/>
      <c r="W2" s="281" t="s">
        <v>179</v>
      </c>
      <c r="X2" s="281"/>
      <c r="Y2" s="281"/>
      <c r="Z2" s="5"/>
      <c r="AA2" s="5"/>
      <c r="AB2" s="5"/>
    </row>
    <row r="3" spans="1:28" s="28" customFormat="1" ht="20.100000000000001" customHeight="1" x14ac:dyDescent="0.3">
      <c r="A3" s="27"/>
      <c r="B3" s="29"/>
      <c r="C3" s="27"/>
      <c r="D3" s="27"/>
      <c r="E3" s="27"/>
      <c r="F3" s="27"/>
      <c r="G3" s="27"/>
      <c r="H3" s="27"/>
      <c r="I3" s="119"/>
      <c r="J3" s="119"/>
      <c r="K3" s="119"/>
      <c r="L3" s="119"/>
      <c r="M3" s="119"/>
      <c r="N3" s="119"/>
      <c r="U3" s="5"/>
      <c r="V3" s="5"/>
      <c r="W3" s="287" t="s">
        <v>178</v>
      </c>
      <c r="X3" s="287"/>
      <c r="Y3" s="287"/>
      <c r="Z3" s="5"/>
      <c r="AA3" s="5"/>
      <c r="AB3" s="5"/>
    </row>
    <row r="4" spans="1:28" s="28" customFormat="1" ht="20.100000000000001" customHeight="1" x14ac:dyDescent="0.3">
      <c r="A4" s="27"/>
      <c r="B4" s="29"/>
      <c r="C4" s="27"/>
      <c r="D4" s="27"/>
      <c r="E4" s="27"/>
      <c r="F4" s="27"/>
      <c r="G4" s="27"/>
      <c r="H4" s="27"/>
      <c r="I4" s="119"/>
      <c r="J4" s="119"/>
      <c r="K4" s="119"/>
      <c r="L4" s="119"/>
      <c r="M4" s="119"/>
      <c r="N4" s="119"/>
      <c r="U4" s="5"/>
      <c r="V4" s="5"/>
      <c r="W4" s="281" t="s">
        <v>180</v>
      </c>
      <c r="X4" s="281"/>
      <c r="Y4" s="281"/>
      <c r="Z4" s="5"/>
      <c r="AA4" s="5"/>
      <c r="AB4" s="5"/>
    </row>
    <row r="5" spans="1:28" s="4" customFormat="1" ht="35.25" customHeight="1" x14ac:dyDescent="0.25">
      <c r="U5" s="3"/>
      <c r="V5" s="3"/>
      <c r="W5" s="286" t="s">
        <v>181</v>
      </c>
      <c r="X5" s="286"/>
      <c r="Y5" s="286"/>
      <c r="Z5" s="121"/>
      <c r="AA5" s="121"/>
      <c r="AB5" s="3"/>
    </row>
    <row r="6" spans="1:28" s="4" customFormat="1" ht="15" customHeight="1" x14ac:dyDescent="0.25">
      <c r="Q6" s="3"/>
      <c r="R6" s="3"/>
      <c r="S6" s="3"/>
      <c r="T6" s="3"/>
      <c r="U6" s="3"/>
      <c r="V6" s="3"/>
      <c r="W6" s="122" t="s">
        <v>182</v>
      </c>
      <c r="X6" s="31"/>
      <c r="Y6" s="31"/>
    </row>
    <row r="7" spans="1:28" s="4" customFormat="1" ht="15" customHeight="1" x14ac:dyDescent="0.25">
      <c r="Q7" s="3"/>
      <c r="R7" s="3"/>
      <c r="S7" s="3"/>
      <c r="T7" s="3"/>
      <c r="U7" s="3"/>
      <c r="V7" s="3"/>
      <c r="W7" s="122"/>
      <c r="X7" s="31"/>
      <c r="Y7" s="31"/>
    </row>
    <row r="8" spans="1:28" ht="29.25" customHeight="1" x14ac:dyDescent="0.25">
      <c r="A8" s="288" t="s">
        <v>16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</row>
    <row r="9" spans="1:28" ht="17.25" customHeight="1" x14ac:dyDescent="0.3">
      <c r="A9" s="289" t="s">
        <v>57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</row>
    <row r="10" spans="1:28" ht="21.75" customHeight="1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</row>
    <row r="11" spans="1:28" ht="43.5" customHeight="1" x14ac:dyDescent="0.25">
      <c r="A11" s="280" t="s">
        <v>15</v>
      </c>
      <c r="B11" s="280" t="s">
        <v>11</v>
      </c>
      <c r="C11" s="280" t="s">
        <v>201</v>
      </c>
      <c r="D11" s="280"/>
      <c r="E11" s="280"/>
      <c r="F11" s="280"/>
      <c r="G11" s="280"/>
      <c r="H11" s="280" t="s">
        <v>202</v>
      </c>
      <c r="I11" s="280"/>
      <c r="J11" s="280"/>
      <c r="K11" s="280"/>
      <c r="L11" s="280"/>
      <c r="M11" s="280" t="s">
        <v>10</v>
      </c>
      <c r="N11" s="280"/>
      <c r="O11" s="280"/>
      <c r="P11" s="280"/>
      <c r="Q11" s="280"/>
      <c r="R11" s="280" t="s">
        <v>9</v>
      </c>
      <c r="S11" s="280"/>
      <c r="T11" s="280"/>
      <c r="U11" s="280"/>
      <c r="V11" s="280"/>
      <c r="W11" s="280" t="s">
        <v>14</v>
      </c>
      <c r="X11" s="280"/>
      <c r="Y11" s="282"/>
      <c r="Z11" s="209" t="s">
        <v>203</v>
      </c>
    </row>
    <row r="12" spans="1:28" ht="18.75" customHeight="1" x14ac:dyDescent="0.25">
      <c r="A12" s="280"/>
      <c r="B12" s="280"/>
      <c r="C12" s="280" t="s">
        <v>12</v>
      </c>
      <c r="D12" s="280" t="s">
        <v>13</v>
      </c>
      <c r="E12" s="280" t="s">
        <v>3</v>
      </c>
      <c r="F12" s="280"/>
      <c r="G12" s="280"/>
      <c r="H12" s="280" t="s">
        <v>12</v>
      </c>
      <c r="I12" s="280" t="s">
        <v>13</v>
      </c>
      <c r="J12" s="280" t="s">
        <v>3</v>
      </c>
      <c r="K12" s="280"/>
      <c r="L12" s="280"/>
      <c r="M12" s="280" t="s">
        <v>12</v>
      </c>
      <c r="N12" s="280" t="s">
        <v>13</v>
      </c>
      <c r="O12" s="280" t="s">
        <v>3</v>
      </c>
      <c r="P12" s="280"/>
      <c r="Q12" s="280"/>
      <c r="R12" s="280" t="s">
        <v>12</v>
      </c>
      <c r="S12" s="280" t="s">
        <v>13</v>
      </c>
      <c r="T12" s="280" t="s">
        <v>3</v>
      </c>
      <c r="U12" s="280"/>
      <c r="V12" s="280"/>
      <c r="W12" s="280" t="s">
        <v>4</v>
      </c>
      <c r="X12" s="284" t="s">
        <v>0</v>
      </c>
      <c r="Y12" s="285" t="s">
        <v>1</v>
      </c>
      <c r="Z12" s="210"/>
    </row>
    <row r="13" spans="1:28" ht="61.5" customHeight="1" x14ac:dyDescent="0.25">
      <c r="A13" s="280"/>
      <c r="B13" s="280"/>
      <c r="C13" s="280"/>
      <c r="D13" s="280"/>
      <c r="E13" s="6" t="s">
        <v>6</v>
      </c>
      <c r="F13" s="6" t="s">
        <v>5</v>
      </c>
      <c r="G13" s="6" t="s">
        <v>8</v>
      </c>
      <c r="H13" s="280"/>
      <c r="I13" s="280"/>
      <c r="J13" s="6" t="s">
        <v>6</v>
      </c>
      <c r="K13" s="6" t="s">
        <v>5</v>
      </c>
      <c r="L13" s="6" t="s">
        <v>8</v>
      </c>
      <c r="M13" s="280"/>
      <c r="N13" s="280"/>
      <c r="O13" s="6" t="s">
        <v>6</v>
      </c>
      <c r="P13" s="6" t="s">
        <v>5</v>
      </c>
      <c r="Q13" s="6" t="s">
        <v>8</v>
      </c>
      <c r="R13" s="280"/>
      <c r="S13" s="280"/>
      <c r="T13" s="6" t="s">
        <v>6</v>
      </c>
      <c r="U13" s="6" t="s">
        <v>5</v>
      </c>
      <c r="V13" s="6" t="s">
        <v>8</v>
      </c>
      <c r="W13" s="280"/>
      <c r="X13" s="284"/>
      <c r="Y13" s="285"/>
      <c r="Z13" s="211"/>
    </row>
    <row r="14" spans="1:28" ht="17.25" customHeight="1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17</v>
      </c>
      <c r="R14" s="6">
        <v>18</v>
      </c>
      <c r="S14" s="6">
        <v>19</v>
      </c>
      <c r="T14" s="6">
        <v>20</v>
      </c>
      <c r="U14" s="6">
        <v>21</v>
      </c>
      <c r="V14" s="6">
        <v>22</v>
      </c>
      <c r="W14" s="6">
        <v>23</v>
      </c>
      <c r="X14" s="7">
        <v>24</v>
      </c>
      <c r="Y14" s="126">
        <v>25</v>
      </c>
      <c r="Z14" s="126">
        <v>26</v>
      </c>
    </row>
    <row r="15" spans="1:28" s="42" customFormat="1" ht="21.75" customHeight="1" x14ac:dyDescent="0.25">
      <c r="A15" s="41" t="s">
        <v>7</v>
      </c>
      <c r="B15" s="245" t="s">
        <v>97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148"/>
    </row>
    <row r="16" spans="1:28" s="14" customFormat="1" ht="60" customHeight="1" x14ac:dyDescent="0.25">
      <c r="A16" s="227" t="s">
        <v>2</v>
      </c>
      <c r="B16" s="296" t="s">
        <v>164</v>
      </c>
      <c r="C16" s="233">
        <v>0</v>
      </c>
      <c r="D16" s="233">
        <v>923.7</v>
      </c>
      <c r="E16" s="293">
        <v>0</v>
      </c>
      <c r="F16" s="293">
        <v>0</v>
      </c>
      <c r="G16" s="293">
        <v>0</v>
      </c>
      <c r="H16" s="293">
        <v>0</v>
      </c>
      <c r="I16" s="293">
        <v>923.7</v>
      </c>
      <c r="J16" s="293">
        <v>0</v>
      </c>
      <c r="K16" s="293">
        <v>0</v>
      </c>
      <c r="L16" s="293">
        <v>0</v>
      </c>
      <c r="M16" s="293">
        <v>0</v>
      </c>
      <c r="N16" s="293">
        <v>923.7</v>
      </c>
      <c r="O16" s="293">
        <v>0</v>
      </c>
      <c r="P16" s="293">
        <v>0</v>
      </c>
      <c r="Q16" s="293">
        <v>0</v>
      </c>
      <c r="R16" s="293">
        <v>0</v>
      </c>
      <c r="S16" s="293">
        <v>923.6</v>
      </c>
      <c r="T16" s="233">
        <v>0</v>
      </c>
      <c r="U16" s="233">
        <v>0</v>
      </c>
      <c r="V16" s="233">
        <v>0</v>
      </c>
      <c r="W16" s="91"/>
      <c r="X16" s="117"/>
      <c r="Y16" s="127"/>
      <c r="Z16" s="149"/>
    </row>
    <row r="17" spans="1:26" s="14" customFormat="1" ht="30" customHeight="1" x14ac:dyDescent="0.25">
      <c r="A17" s="228"/>
      <c r="B17" s="297"/>
      <c r="C17" s="234"/>
      <c r="D17" s="23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34"/>
      <c r="U17" s="234"/>
      <c r="V17" s="234"/>
      <c r="W17" s="91" t="s">
        <v>158</v>
      </c>
      <c r="X17" s="116">
        <v>6</v>
      </c>
      <c r="Y17" s="127">
        <v>6</v>
      </c>
      <c r="Z17" s="149"/>
    </row>
    <row r="18" spans="1:26" s="14" customFormat="1" ht="31.5" customHeight="1" x14ac:dyDescent="0.25">
      <c r="A18" s="228"/>
      <c r="B18" s="297"/>
      <c r="C18" s="234"/>
      <c r="D18" s="23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34"/>
      <c r="U18" s="234"/>
      <c r="V18" s="234"/>
      <c r="W18" s="91" t="s">
        <v>159</v>
      </c>
      <c r="X18" s="93">
        <v>1</v>
      </c>
      <c r="Y18" s="128">
        <v>2</v>
      </c>
      <c r="Z18" s="177" t="s">
        <v>218</v>
      </c>
    </row>
    <row r="19" spans="1:26" s="14" customFormat="1" ht="31.5" customHeight="1" x14ac:dyDescent="0.25">
      <c r="A19" s="228"/>
      <c r="B19" s="297"/>
      <c r="C19" s="234"/>
      <c r="D19" s="23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34"/>
      <c r="U19" s="234"/>
      <c r="V19" s="234"/>
      <c r="W19" s="91" t="s">
        <v>160</v>
      </c>
      <c r="X19" s="93">
        <v>1</v>
      </c>
      <c r="Y19" s="128">
        <v>1</v>
      </c>
      <c r="Z19" s="149"/>
    </row>
    <row r="20" spans="1:26" s="14" customFormat="1" ht="31.5" customHeight="1" x14ac:dyDescent="0.25">
      <c r="A20" s="229"/>
      <c r="B20" s="298"/>
      <c r="C20" s="235"/>
      <c r="D20" s="23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35"/>
      <c r="U20" s="235"/>
      <c r="V20" s="235"/>
      <c r="W20" s="91" t="s">
        <v>161</v>
      </c>
      <c r="X20" s="93">
        <v>12</v>
      </c>
      <c r="Y20" s="128">
        <v>14</v>
      </c>
      <c r="Z20" s="177" t="s">
        <v>218</v>
      </c>
    </row>
    <row r="21" spans="1:26" s="14" customFormat="1" ht="32.25" customHeight="1" x14ac:dyDescent="0.25">
      <c r="A21" s="303" t="s">
        <v>30</v>
      </c>
      <c r="B21" s="296" t="s">
        <v>142</v>
      </c>
      <c r="C21" s="233">
        <v>0</v>
      </c>
      <c r="D21" s="293">
        <v>459.4</v>
      </c>
      <c r="E21" s="233">
        <v>0</v>
      </c>
      <c r="F21" s="233">
        <v>0</v>
      </c>
      <c r="G21" s="233">
        <v>0</v>
      </c>
      <c r="H21" s="233">
        <v>0</v>
      </c>
      <c r="I21" s="293">
        <v>459.4</v>
      </c>
      <c r="J21" s="233">
        <v>0</v>
      </c>
      <c r="K21" s="233">
        <v>0</v>
      </c>
      <c r="L21" s="233">
        <v>0</v>
      </c>
      <c r="M21" s="233">
        <v>0</v>
      </c>
      <c r="N21" s="293">
        <v>459.4</v>
      </c>
      <c r="O21" s="233">
        <v>0</v>
      </c>
      <c r="P21" s="233">
        <v>0</v>
      </c>
      <c r="Q21" s="233">
        <v>0</v>
      </c>
      <c r="R21" s="233">
        <v>0</v>
      </c>
      <c r="S21" s="293">
        <v>459.3</v>
      </c>
      <c r="T21" s="233">
        <v>0</v>
      </c>
      <c r="U21" s="233">
        <v>1</v>
      </c>
      <c r="V21" s="233">
        <v>0</v>
      </c>
      <c r="W21" s="91"/>
      <c r="X21" s="93"/>
      <c r="Y21" s="128"/>
      <c r="Z21" s="149"/>
    </row>
    <row r="22" spans="1:26" s="14" customFormat="1" ht="30.75" customHeight="1" x14ac:dyDescent="0.25">
      <c r="A22" s="304"/>
      <c r="B22" s="297"/>
      <c r="C22" s="234"/>
      <c r="D22" s="294"/>
      <c r="E22" s="234"/>
      <c r="F22" s="234"/>
      <c r="G22" s="234"/>
      <c r="H22" s="234"/>
      <c r="I22" s="294"/>
      <c r="J22" s="234"/>
      <c r="K22" s="234"/>
      <c r="L22" s="234"/>
      <c r="M22" s="234"/>
      <c r="N22" s="294"/>
      <c r="O22" s="234"/>
      <c r="P22" s="234"/>
      <c r="Q22" s="234"/>
      <c r="R22" s="234"/>
      <c r="S22" s="294"/>
      <c r="T22" s="234"/>
      <c r="U22" s="234"/>
      <c r="V22" s="234"/>
      <c r="W22" s="91" t="s">
        <v>143</v>
      </c>
      <c r="X22" s="93">
        <v>14</v>
      </c>
      <c r="Y22" s="128">
        <v>14</v>
      </c>
      <c r="Z22" s="149"/>
    </row>
    <row r="23" spans="1:26" s="14" customFormat="1" ht="32.25" customHeight="1" x14ac:dyDescent="0.25">
      <c r="A23" s="304"/>
      <c r="B23" s="297"/>
      <c r="C23" s="234"/>
      <c r="D23" s="294"/>
      <c r="E23" s="234"/>
      <c r="F23" s="234"/>
      <c r="G23" s="234"/>
      <c r="H23" s="234"/>
      <c r="I23" s="294"/>
      <c r="J23" s="234"/>
      <c r="K23" s="234"/>
      <c r="L23" s="234"/>
      <c r="M23" s="234"/>
      <c r="N23" s="294"/>
      <c r="O23" s="234"/>
      <c r="P23" s="234"/>
      <c r="Q23" s="234"/>
      <c r="R23" s="234"/>
      <c r="S23" s="294"/>
      <c r="T23" s="234"/>
      <c r="U23" s="234"/>
      <c r="V23" s="234"/>
      <c r="W23" s="91" t="s">
        <v>162</v>
      </c>
      <c r="X23" s="93">
        <v>5</v>
      </c>
      <c r="Y23" s="128">
        <v>5</v>
      </c>
      <c r="Z23" s="149"/>
    </row>
    <row r="24" spans="1:26" s="14" customFormat="1" ht="32.25" customHeight="1" x14ac:dyDescent="0.25">
      <c r="A24" s="304"/>
      <c r="B24" s="297"/>
      <c r="C24" s="234"/>
      <c r="D24" s="294"/>
      <c r="E24" s="234"/>
      <c r="F24" s="234"/>
      <c r="G24" s="234"/>
      <c r="H24" s="234"/>
      <c r="I24" s="294"/>
      <c r="J24" s="234"/>
      <c r="K24" s="234"/>
      <c r="L24" s="234"/>
      <c r="M24" s="234"/>
      <c r="N24" s="294"/>
      <c r="O24" s="234"/>
      <c r="P24" s="234"/>
      <c r="Q24" s="234"/>
      <c r="R24" s="234"/>
      <c r="S24" s="294"/>
      <c r="T24" s="234"/>
      <c r="U24" s="234"/>
      <c r="V24" s="234"/>
      <c r="W24" s="91" t="s">
        <v>196</v>
      </c>
      <c r="X24" s="93">
        <v>100</v>
      </c>
      <c r="Y24" s="128">
        <v>100</v>
      </c>
      <c r="Z24" s="149"/>
    </row>
    <row r="25" spans="1:26" s="14" customFormat="1" ht="32.25" customHeight="1" x14ac:dyDescent="0.25">
      <c r="A25" s="305"/>
      <c r="B25" s="298"/>
      <c r="C25" s="235"/>
      <c r="D25" s="295"/>
      <c r="E25" s="235"/>
      <c r="F25" s="235"/>
      <c r="G25" s="235"/>
      <c r="H25" s="235"/>
      <c r="I25" s="295"/>
      <c r="J25" s="235"/>
      <c r="K25" s="235"/>
      <c r="L25" s="235"/>
      <c r="M25" s="235"/>
      <c r="N25" s="295"/>
      <c r="O25" s="235"/>
      <c r="P25" s="235"/>
      <c r="Q25" s="235"/>
      <c r="R25" s="235"/>
      <c r="S25" s="295"/>
      <c r="T25" s="235"/>
      <c r="U25" s="235"/>
      <c r="V25" s="235"/>
      <c r="W25" s="91" t="s">
        <v>144</v>
      </c>
      <c r="X25" s="93">
        <v>500</v>
      </c>
      <c r="Y25" s="128">
        <v>1000</v>
      </c>
      <c r="Z25" s="177" t="s">
        <v>218</v>
      </c>
    </row>
    <row r="26" spans="1:26" s="14" customFormat="1" ht="30.75" customHeight="1" x14ac:dyDescent="0.25">
      <c r="A26" s="78" t="s">
        <v>19</v>
      </c>
      <c r="B26" s="118" t="s">
        <v>141</v>
      </c>
      <c r="C26" s="158">
        <v>0</v>
      </c>
      <c r="D26" s="179">
        <v>2.7</v>
      </c>
      <c r="E26" s="179">
        <v>0</v>
      </c>
      <c r="F26" s="179">
        <v>0</v>
      </c>
      <c r="G26" s="179">
        <v>0</v>
      </c>
      <c r="H26" s="179">
        <v>0</v>
      </c>
      <c r="I26" s="179">
        <v>2.7</v>
      </c>
      <c r="J26" s="179">
        <v>0</v>
      </c>
      <c r="K26" s="179">
        <v>0</v>
      </c>
      <c r="L26" s="179">
        <v>0</v>
      </c>
      <c r="M26" s="179">
        <v>0</v>
      </c>
      <c r="N26" s="179">
        <v>2.7</v>
      </c>
      <c r="O26" s="179">
        <v>0</v>
      </c>
      <c r="P26" s="179">
        <v>0</v>
      </c>
      <c r="Q26" s="179">
        <v>0</v>
      </c>
      <c r="R26" s="179">
        <v>0</v>
      </c>
      <c r="S26" s="179">
        <v>2.7</v>
      </c>
      <c r="T26" s="179">
        <v>0</v>
      </c>
      <c r="U26" s="179">
        <v>0</v>
      </c>
      <c r="V26" s="179">
        <v>0</v>
      </c>
      <c r="W26" s="91" t="s">
        <v>163</v>
      </c>
      <c r="X26" s="117" t="s">
        <v>30</v>
      </c>
      <c r="Y26" s="127">
        <v>4</v>
      </c>
      <c r="Z26" s="177" t="s">
        <v>218</v>
      </c>
    </row>
    <row r="27" spans="1:26" s="23" customFormat="1" ht="21.75" customHeight="1" x14ac:dyDescent="0.25">
      <c r="A27" s="241" t="s">
        <v>23</v>
      </c>
      <c r="B27" s="242"/>
      <c r="C27" s="178">
        <f>SUM(C16:C26)</f>
        <v>0</v>
      </c>
      <c r="D27" s="178">
        <f>SUM(D16:D26)</f>
        <v>1385.8</v>
      </c>
      <c r="E27" s="178">
        <f t="shared" ref="E27:V27" si="0">SUM(E16:E26)</f>
        <v>0</v>
      </c>
      <c r="F27" s="178">
        <f t="shared" si="0"/>
        <v>0</v>
      </c>
      <c r="G27" s="178">
        <f t="shared" si="0"/>
        <v>0</v>
      </c>
      <c r="H27" s="178">
        <f t="shared" si="0"/>
        <v>0</v>
      </c>
      <c r="I27" s="178">
        <f t="shared" si="0"/>
        <v>1385.8</v>
      </c>
      <c r="J27" s="178">
        <f t="shared" si="0"/>
        <v>0</v>
      </c>
      <c r="K27" s="178">
        <f t="shared" si="0"/>
        <v>0</v>
      </c>
      <c r="L27" s="178">
        <f t="shared" si="0"/>
        <v>0</v>
      </c>
      <c r="M27" s="178">
        <f t="shared" si="0"/>
        <v>0</v>
      </c>
      <c r="N27" s="178">
        <f t="shared" si="0"/>
        <v>1385.8</v>
      </c>
      <c r="O27" s="178">
        <f t="shared" si="0"/>
        <v>0</v>
      </c>
      <c r="P27" s="178">
        <f t="shared" si="0"/>
        <v>0</v>
      </c>
      <c r="Q27" s="178">
        <f t="shared" si="0"/>
        <v>0</v>
      </c>
      <c r="R27" s="178">
        <f t="shared" si="0"/>
        <v>0</v>
      </c>
      <c r="S27" s="178">
        <f t="shared" si="0"/>
        <v>1385.6000000000001</v>
      </c>
      <c r="T27" s="178">
        <f t="shared" si="0"/>
        <v>0</v>
      </c>
      <c r="U27" s="178">
        <f t="shared" si="0"/>
        <v>1</v>
      </c>
      <c r="V27" s="178">
        <f t="shared" si="0"/>
        <v>0</v>
      </c>
      <c r="W27" s="21"/>
      <c r="X27" s="20"/>
      <c r="Y27" s="129"/>
      <c r="Z27" s="150"/>
    </row>
    <row r="28" spans="1:26" s="42" customFormat="1" ht="25.5" customHeight="1" x14ac:dyDescent="0.25">
      <c r="A28" s="41">
        <v>2</v>
      </c>
      <c r="B28" s="248" t="s">
        <v>98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50"/>
      <c r="X28" s="15"/>
      <c r="Y28" s="130"/>
      <c r="Z28" s="148"/>
    </row>
    <row r="29" spans="1:26" s="14" customFormat="1" ht="30" customHeight="1" x14ac:dyDescent="0.25">
      <c r="A29" s="111" t="s">
        <v>2</v>
      </c>
      <c r="B29" s="89" t="s">
        <v>60</v>
      </c>
      <c r="C29" s="180">
        <v>0</v>
      </c>
      <c r="D29" s="180">
        <v>129</v>
      </c>
      <c r="E29" s="180">
        <v>0</v>
      </c>
      <c r="F29" s="180">
        <v>0</v>
      </c>
      <c r="G29" s="180">
        <v>0</v>
      </c>
      <c r="H29" s="180">
        <v>0</v>
      </c>
      <c r="I29" s="180">
        <v>129</v>
      </c>
      <c r="J29" s="180">
        <v>0</v>
      </c>
      <c r="K29" s="180">
        <v>0</v>
      </c>
      <c r="L29" s="180">
        <v>0</v>
      </c>
      <c r="M29" s="180">
        <v>0</v>
      </c>
      <c r="N29" s="180">
        <v>129</v>
      </c>
      <c r="O29" s="180">
        <v>0</v>
      </c>
      <c r="P29" s="180">
        <v>0</v>
      </c>
      <c r="Q29" s="180">
        <v>0</v>
      </c>
      <c r="R29" s="180">
        <v>0</v>
      </c>
      <c r="S29" s="180">
        <v>129</v>
      </c>
      <c r="T29" s="180">
        <v>0</v>
      </c>
      <c r="U29" s="180">
        <v>0</v>
      </c>
      <c r="V29" s="180">
        <v>0</v>
      </c>
      <c r="W29" s="88" t="s">
        <v>99</v>
      </c>
      <c r="X29" s="93">
        <v>11</v>
      </c>
      <c r="Y29" s="128">
        <v>10</v>
      </c>
      <c r="Z29" s="175" t="s">
        <v>216</v>
      </c>
    </row>
    <row r="30" spans="1:26" s="14" customFormat="1" ht="30" customHeight="1" x14ac:dyDescent="0.25">
      <c r="A30" s="243" t="s">
        <v>18</v>
      </c>
      <c r="B30" s="290" t="s">
        <v>100</v>
      </c>
      <c r="C30" s="260">
        <v>0</v>
      </c>
      <c r="D30" s="260">
        <v>221.4</v>
      </c>
      <c r="E30" s="260">
        <v>0</v>
      </c>
      <c r="F30" s="260">
        <v>0</v>
      </c>
      <c r="G30" s="260">
        <v>0</v>
      </c>
      <c r="H30" s="260">
        <v>0</v>
      </c>
      <c r="I30" s="260">
        <v>221.4</v>
      </c>
      <c r="J30" s="260">
        <v>0</v>
      </c>
      <c r="K30" s="260">
        <v>0</v>
      </c>
      <c r="L30" s="260">
        <v>0</v>
      </c>
      <c r="M30" s="260">
        <v>0</v>
      </c>
      <c r="N30" s="260">
        <v>221.4</v>
      </c>
      <c r="O30" s="260">
        <v>0</v>
      </c>
      <c r="P30" s="260">
        <v>1</v>
      </c>
      <c r="Q30" s="260">
        <v>2</v>
      </c>
      <c r="R30" s="260">
        <v>0</v>
      </c>
      <c r="S30" s="260">
        <v>220.9</v>
      </c>
      <c r="T30" s="260">
        <v>0</v>
      </c>
      <c r="U30" s="260">
        <v>0</v>
      </c>
      <c r="V30" s="260">
        <v>0</v>
      </c>
      <c r="W30" s="87" t="s">
        <v>165</v>
      </c>
      <c r="X30" s="94">
        <v>5</v>
      </c>
      <c r="Y30" s="94">
        <v>4</v>
      </c>
      <c r="Z30" s="149"/>
    </row>
    <row r="31" spans="1:26" s="14" customFormat="1" ht="28.5" customHeight="1" x14ac:dyDescent="0.25">
      <c r="A31" s="244"/>
      <c r="B31" s="29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87" t="s">
        <v>101</v>
      </c>
      <c r="X31" s="94">
        <v>1</v>
      </c>
      <c r="Y31" s="94">
        <v>0</v>
      </c>
      <c r="Z31" s="149" t="s">
        <v>217</v>
      </c>
    </row>
    <row r="32" spans="1:26" s="14" customFormat="1" ht="46.5" customHeight="1" x14ac:dyDescent="0.25">
      <c r="A32" s="244"/>
      <c r="B32" s="29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87" t="s">
        <v>167</v>
      </c>
      <c r="X32" s="94">
        <v>2</v>
      </c>
      <c r="Y32" s="94">
        <v>3</v>
      </c>
      <c r="Z32" s="174" t="s">
        <v>218</v>
      </c>
    </row>
    <row r="33" spans="1:26" s="14" customFormat="1" ht="45" customHeight="1" x14ac:dyDescent="0.25">
      <c r="A33" s="257"/>
      <c r="B33" s="29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87" t="s">
        <v>168</v>
      </c>
      <c r="X33" s="94">
        <v>0</v>
      </c>
      <c r="Y33" s="94">
        <v>2</v>
      </c>
      <c r="Z33" s="174" t="s">
        <v>218</v>
      </c>
    </row>
    <row r="34" spans="1:26" s="23" customFormat="1" ht="23.25" customHeight="1" x14ac:dyDescent="0.25">
      <c r="A34" s="241" t="s">
        <v>23</v>
      </c>
      <c r="B34" s="242"/>
      <c r="C34" s="178">
        <f>SUM(C29:C33)</f>
        <v>0</v>
      </c>
      <c r="D34" s="178">
        <f t="shared" ref="D34:V34" si="1">SUM(D29:D33)</f>
        <v>350.4</v>
      </c>
      <c r="E34" s="178">
        <f t="shared" si="1"/>
        <v>0</v>
      </c>
      <c r="F34" s="178">
        <f t="shared" si="1"/>
        <v>0</v>
      </c>
      <c r="G34" s="178">
        <f t="shared" si="1"/>
        <v>0</v>
      </c>
      <c r="H34" s="178">
        <f t="shared" si="1"/>
        <v>0</v>
      </c>
      <c r="I34" s="178">
        <f t="shared" si="1"/>
        <v>350.4</v>
      </c>
      <c r="J34" s="178">
        <f t="shared" si="1"/>
        <v>0</v>
      </c>
      <c r="K34" s="178">
        <f t="shared" si="1"/>
        <v>0</v>
      </c>
      <c r="L34" s="178">
        <f t="shared" si="1"/>
        <v>0</v>
      </c>
      <c r="M34" s="178">
        <f t="shared" si="1"/>
        <v>0</v>
      </c>
      <c r="N34" s="178">
        <f t="shared" si="1"/>
        <v>350.4</v>
      </c>
      <c r="O34" s="178">
        <f t="shared" si="1"/>
        <v>0</v>
      </c>
      <c r="P34" s="178">
        <v>0</v>
      </c>
      <c r="Q34" s="178">
        <v>0</v>
      </c>
      <c r="R34" s="178">
        <f t="shared" si="1"/>
        <v>0</v>
      </c>
      <c r="S34" s="178">
        <f t="shared" si="1"/>
        <v>349.9</v>
      </c>
      <c r="T34" s="178">
        <f t="shared" si="1"/>
        <v>0</v>
      </c>
      <c r="U34" s="178">
        <f t="shared" si="1"/>
        <v>0</v>
      </c>
      <c r="V34" s="178">
        <f t="shared" si="1"/>
        <v>0</v>
      </c>
      <c r="W34" s="21"/>
      <c r="X34" s="20"/>
      <c r="Y34" s="129"/>
      <c r="Z34" s="150"/>
    </row>
    <row r="35" spans="1:26" s="42" customFormat="1" ht="26.25" customHeight="1" x14ac:dyDescent="0.25">
      <c r="A35" s="41" t="s">
        <v>19</v>
      </c>
      <c r="B35" s="245" t="s">
        <v>102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7"/>
      <c r="X35" s="26"/>
      <c r="Y35" s="131"/>
      <c r="Z35" s="148"/>
    </row>
    <row r="36" spans="1:26" s="14" customFormat="1" ht="40.5" customHeight="1" x14ac:dyDescent="0.25">
      <c r="A36" s="71" t="s">
        <v>85</v>
      </c>
      <c r="B36" s="61" t="s">
        <v>124</v>
      </c>
      <c r="C36" s="72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73"/>
      <c r="S36" s="9"/>
      <c r="T36" s="9"/>
      <c r="U36" s="9"/>
      <c r="V36" s="9"/>
      <c r="W36" s="8" t="s">
        <v>63</v>
      </c>
      <c r="X36" s="95">
        <v>1</v>
      </c>
      <c r="Y36" s="120">
        <v>1</v>
      </c>
      <c r="Z36" s="149"/>
    </row>
    <row r="37" spans="1:26" s="14" customFormat="1" ht="41.25" customHeight="1" x14ac:dyDescent="0.25">
      <c r="A37" s="71" t="s">
        <v>30</v>
      </c>
      <c r="B37" s="61" t="s">
        <v>64</v>
      </c>
      <c r="C37" s="7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8" t="s">
        <v>65</v>
      </c>
      <c r="X37" s="95">
        <v>100</v>
      </c>
      <c r="Y37" s="120">
        <v>100</v>
      </c>
      <c r="Z37" s="149"/>
    </row>
    <row r="38" spans="1:26" s="14" customFormat="1" ht="37.5" customHeight="1" x14ac:dyDescent="0.25">
      <c r="A38" s="71" t="s">
        <v>43</v>
      </c>
      <c r="B38" s="61" t="s">
        <v>66</v>
      </c>
      <c r="C38" s="7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8" t="s">
        <v>67</v>
      </c>
      <c r="X38" s="95">
        <v>1</v>
      </c>
      <c r="Y38" s="120">
        <v>1</v>
      </c>
      <c r="Z38" s="149"/>
    </row>
    <row r="39" spans="1:26" s="14" customFormat="1" ht="39.75" customHeight="1" x14ac:dyDescent="0.25">
      <c r="A39" s="71" t="s">
        <v>29</v>
      </c>
      <c r="B39" s="61" t="s">
        <v>68</v>
      </c>
      <c r="C39" s="7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8" t="s">
        <v>69</v>
      </c>
      <c r="X39" s="95">
        <v>1</v>
      </c>
      <c r="Y39" s="120">
        <v>1</v>
      </c>
      <c r="Z39" s="149"/>
    </row>
    <row r="40" spans="1:26" s="14" customFormat="1" ht="79.5" customHeight="1" x14ac:dyDescent="0.25">
      <c r="A40" s="71" t="s">
        <v>125</v>
      </c>
      <c r="B40" s="61" t="s">
        <v>70</v>
      </c>
      <c r="C40" s="72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8" t="s">
        <v>126</v>
      </c>
      <c r="X40" s="95">
        <v>100</v>
      </c>
      <c r="Y40" s="120">
        <v>100</v>
      </c>
      <c r="Z40" s="149"/>
    </row>
    <row r="41" spans="1:26" s="14" customFormat="1" ht="28.5" customHeight="1" x14ac:dyDescent="0.25">
      <c r="A41" s="71" t="s">
        <v>50</v>
      </c>
      <c r="B41" s="61" t="s">
        <v>71</v>
      </c>
      <c r="C41" s="72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258" t="s">
        <v>166</v>
      </c>
      <c r="X41" s="299">
        <v>80</v>
      </c>
      <c r="Y41" s="301">
        <v>87</v>
      </c>
      <c r="Z41" s="306"/>
    </row>
    <row r="42" spans="1:26" s="14" customFormat="1" ht="78.75" customHeight="1" x14ac:dyDescent="0.25">
      <c r="A42" s="71" t="s">
        <v>62</v>
      </c>
      <c r="B42" s="61" t="s">
        <v>72</v>
      </c>
      <c r="C42" s="72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259"/>
      <c r="X42" s="300"/>
      <c r="Y42" s="302"/>
      <c r="Z42" s="307"/>
    </row>
    <row r="43" spans="1:26" s="14" customFormat="1" ht="30" customHeight="1" x14ac:dyDescent="0.25">
      <c r="A43" s="71" t="s">
        <v>127</v>
      </c>
      <c r="B43" s="61" t="s">
        <v>73</v>
      </c>
      <c r="C43" s="72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8"/>
      <c r="X43" s="95"/>
      <c r="Y43" s="120"/>
      <c r="Z43" s="149"/>
    </row>
    <row r="44" spans="1:26" s="14" customFormat="1" ht="54" customHeight="1" x14ac:dyDescent="0.25">
      <c r="A44" s="71" t="s">
        <v>128</v>
      </c>
      <c r="B44" s="59" t="s">
        <v>129</v>
      </c>
      <c r="C44" s="74"/>
      <c r="D44" s="75">
        <v>8142.5</v>
      </c>
      <c r="E44" s="76"/>
      <c r="F44" s="77"/>
      <c r="G44" s="76"/>
      <c r="H44" s="74"/>
      <c r="I44" s="75">
        <v>8142.5</v>
      </c>
      <c r="J44" s="76"/>
      <c r="K44" s="77"/>
      <c r="L44" s="74"/>
      <c r="M44" s="74"/>
      <c r="N44" s="75">
        <v>8142.5</v>
      </c>
      <c r="O44" s="76"/>
      <c r="P44" s="77"/>
      <c r="Q44" s="74"/>
      <c r="R44" s="74"/>
      <c r="S44" s="74">
        <v>7965.7</v>
      </c>
      <c r="T44" s="74"/>
      <c r="U44" s="74"/>
      <c r="V44" s="74"/>
      <c r="W44" s="59" t="s">
        <v>25</v>
      </c>
      <c r="X44" s="96">
        <v>100</v>
      </c>
      <c r="Y44" s="132">
        <f>S44/I44*100</f>
        <v>97.828676696346335</v>
      </c>
      <c r="Z44" s="200" t="s">
        <v>222</v>
      </c>
    </row>
    <row r="45" spans="1:26" s="14" customFormat="1" ht="78" customHeight="1" x14ac:dyDescent="0.25">
      <c r="A45" s="71" t="s">
        <v>131</v>
      </c>
      <c r="B45" s="59" t="s">
        <v>130</v>
      </c>
      <c r="C45" s="74"/>
      <c r="D45" s="76"/>
      <c r="E45" s="76"/>
      <c r="F45" s="77"/>
      <c r="G45" s="76"/>
      <c r="H45" s="74"/>
      <c r="I45" s="76"/>
      <c r="J45" s="76"/>
      <c r="K45" s="77"/>
      <c r="L45" s="74"/>
      <c r="M45" s="74"/>
      <c r="N45" s="76"/>
      <c r="O45" s="76"/>
      <c r="P45" s="77"/>
      <c r="Q45" s="74"/>
      <c r="R45" s="74"/>
      <c r="S45" s="74"/>
      <c r="T45" s="74"/>
      <c r="U45" s="74"/>
      <c r="V45" s="74"/>
      <c r="W45" s="59" t="s">
        <v>26</v>
      </c>
      <c r="X45" s="114">
        <v>105.5</v>
      </c>
      <c r="Y45" s="133">
        <v>128.1</v>
      </c>
      <c r="Z45" s="199" t="s">
        <v>223</v>
      </c>
    </row>
    <row r="46" spans="1:26" s="14" customFormat="1" ht="78" customHeight="1" x14ac:dyDescent="0.25">
      <c r="A46" s="71" t="s">
        <v>132</v>
      </c>
      <c r="B46" s="59" t="s">
        <v>75</v>
      </c>
      <c r="C46" s="74"/>
      <c r="D46" s="76"/>
      <c r="E46" s="76"/>
      <c r="F46" s="77"/>
      <c r="G46" s="76"/>
      <c r="H46" s="74"/>
      <c r="I46" s="76"/>
      <c r="J46" s="76"/>
      <c r="K46" s="77"/>
      <c r="L46" s="74"/>
      <c r="M46" s="74"/>
      <c r="N46" s="76"/>
      <c r="O46" s="76"/>
      <c r="P46" s="77"/>
      <c r="Q46" s="74"/>
      <c r="R46" s="74"/>
      <c r="S46" s="74"/>
      <c r="T46" s="74"/>
      <c r="U46" s="74"/>
      <c r="V46" s="74"/>
      <c r="W46" s="59" t="s">
        <v>74</v>
      </c>
      <c r="X46" s="96">
        <v>42</v>
      </c>
      <c r="Y46" s="132">
        <v>47</v>
      </c>
      <c r="Z46" s="201" t="s">
        <v>224</v>
      </c>
    </row>
    <row r="47" spans="1:26" s="14" customFormat="1" ht="42" customHeight="1" x14ac:dyDescent="0.25">
      <c r="A47" s="78" t="s">
        <v>86</v>
      </c>
      <c r="B47" s="59" t="s">
        <v>76</v>
      </c>
      <c r="C47" s="74"/>
      <c r="D47" s="76"/>
      <c r="E47" s="76"/>
      <c r="F47" s="77"/>
      <c r="G47" s="76"/>
      <c r="H47" s="74"/>
      <c r="I47" s="76"/>
      <c r="J47" s="76"/>
      <c r="K47" s="77"/>
      <c r="L47" s="74"/>
      <c r="M47" s="74"/>
      <c r="N47" s="76"/>
      <c r="O47" s="76"/>
      <c r="P47" s="77"/>
      <c r="Q47" s="74"/>
      <c r="R47" s="74"/>
      <c r="S47" s="74"/>
      <c r="T47" s="74"/>
      <c r="U47" s="74"/>
      <c r="V47" s="74"/>
      <c r="W47" s="59" t="s">
        <v>133</v>
      </c>
      <c r="X47" s="114">
        <v>104.5</v>
      </c>
      <c r="Y47" s="133">
        <v>108.1</v>
      </c>
      <c r="Z47" s="198" t="s">
        <v>223</v>
      </c>
    </row>
    <row r="48" spans="1:26" s="14" customFormat="1" ht="77.25" customHeight="1" x14ac:dyDescent="0.25">
      <c r="A48" s="71" t="s">
        <v>118</v>
      </c>
      <c r="B48" s="59" t="s">
        <v>27</v>
      </c>
      <c r="C48" s="74"/>
      <c r="D48" s="76"/>
      <c r="E48" s="76"/>
      <c r="F48" s="77"/>
      <c r="G48" s="76"/>
      <c r="H48" s="74"/>
      <c r="I48" s="76"/>
      <c r="J48" s="76"/>
      <c r="K48" s="77"/>
      <c r="L48" s="74"/>
      <c r="M48" s="74"/>
      <c r="N48" s="76"/>
      <c r="O48" s="76"/>
      <c r="P48" s="77"/>
      <c r="Q48" s="74"/>
      <c r="R48" s="74"/>
      <c r="S48" s="74"/>
      <c r="T48" s="74"/>
      <c r="U48" s="74"/>
      <c r="V48" s="74"/>
      <c r="W48" s="59" t="s">
        <v>77</v>
      </c>
      <c r="X48" s="96">
        <v>1</v>
      </c>
      <c r="Y48" s="132">
        <v>1</v>
      </c>
      <c r="Z48" s="148"/>
    </row>
    <row r="49" spans="1:26" s="14" customFormat="1" ht="91.5" customHeight="1" x14ac:dyDescent="0.25">
      <c r="A49" s="71" t="s">
        <v>134</v>
      </c>
      <c r="B49" s="59" t="s">
        <v>78</v>
      </c>
      <c r="C49" s="74"/>
      <c r="D49" s="76"/>
      <c r="E49" s="76"/>
      <c r="F49" s="77"/>
      <c r="G49" s="76"/>
      <c r="H49" s="74"/>
      <c r="I49" s="76"/>
      <c r="J49" s="76"/>
      <c r="K49" s="77"/>
      <c r="L49" s="74"/>
      <c r="M49" s="74"/>
      <c r="N49" s="76"/>
      <c r="O49" s="76"/>
      <c r="P49" s="77"/>
      <c r="Q49" s="74"/>
      <c r="R49" s="74"/>
      <c r="S49" s="74"/>
      <c r="T49" s="74"/>
      <c r="U49" s="74"/>
      <c r="V49" s="74"/>
      <c r="W49" s="59" t="s">
        <v>28</v>
      </c>
      <c r="X49" s="96">
        <v>100</v>
      </c>
      <c r="Y49" s="132">
        <v>100</v>
      </c>
      <c r="Z49" s="149"/>
    </row>
    <row r="50" spans="1:26" s="47" customFormat="1" ht="27" customHeight="1" x14ac:dyDescent="0.25">
      <c r="A50" s="241" t="s">
        <v>23</v>
      </c>
      <c r="B50" s="242"/>
      <c r="C50" s="44"/>
      <c r="D50" s="40">
        <f>D44</f>
        <v>8142.5</v>
      </c>
      <c r="E50" s="40"/>
      <c r="F50" s="40"/>
      <c r="G50" s="40"/>
      <c r="H50" s="40"/>
      <c r="I50" s="40">
        <f>I44</f>
        <v>8142.5</v>
      </c>
      <c r="J50" s="40"/>
      <c r="K50" s="40"/>
      <c r="L50" s="40"/>
      <c r="M50" s="40"/>
      <c r="N50" s="40">
        <f>N44</f>
        <v>8142.5</v>
      </c>
      <c r="O50" s="40"/>
      <c r="P50" s="40"/>
      <c r="Q50" s="40"/>
      <c r="R50" s="40"/>
      <c r="S50" s="40">
        <f>S44</f>
        <v>7965.7</v>
      </c>
      <c r="T50" s="45"/>
      <c r="U50" s="45"/>
      <c r="V50" s="45"/>
      <c r="W50" s="46"/>
      <c r="X50" s="45"/>
      <c r="Y50" s="134"/>
      <c r="Z50" s="151"/>
    </row>
    <row r="51" spans="1:26" s="42" customFormat="1" ht="24" customHeight="1" x14ac:dyDescent="0.25">
      <c r="A51" s="41">
        <v>4</v>
      </c>
      <c r="B51" s="245" t="s">
        <v>104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7"/>
      <c r="X51" s="30"/>
      <c r="Y51" s="135"/>
      <c r="Z51" s="148"/>
    </row>
    <row r="52" spans="1:26" s="14" customFormat="1" ht="48" customHeight="1" x14ac:dyDescent="0.25">
      <c r="A52" s="111" t="s">
        <v>2</v>
      </c>
      <c r="B52" s="86" t="s">
        <v>122</v>
      </c>
      <c r="C52" s="72">
        <v>0</v>
      </c>
      <c r="D52" s="176">
        <v>1223.3</v>
      </c>
      <c r="E52" s="176">
        <v>0</v>
      </c>
      <c r="F52" s="176">
        <v>0</v>
      </c>
      <c r="G52" s="176">
        <v>0</v>
      </c>
      <c r="H52" s="176">
        <v>0</v>
      </c>
      <c r="I52" s="176">
        <v>1223.3</v>
      </c>
      <c r="J52" s="176">
        <v>0</v>
      </c>
      <c r="K52" s="176">
        <v>0</v>
      </c>
      <c r="L52" s="176">
        <v>0</v>
      </c>
      <c r="M52" s="176">
        <v>0</v>
      </c>
      <c r="N52" s="176">
        <v>1223.3</v>
      </c>
      <c r="O52" s="176">
        <v>0</v>
      </c>
      <c r="P52" s="176">
        <v>0</v>
      </c>
      <c r="Q52" s="176">
        <v>0</v>
      </c>
      <c r="R52" s="176">
        <v>0</v>
      </c>
      <c r="S52" s="176">
        <v>1223.0999999999999</v>
      </c>
      <c r="T52" s="176">
        <v>0</v>
      </c>
      <c r="U52" s="176">
        <v>0</v>
      </c>
      <c r="V52" s="176">
        <v>0</v>
      </c>
      <c r="W52" s="91" t="s">
        <v>79</v>
      </c>
      <c r="X52" s="92" t="s">
        <v>123</v>
      </c>
      <c r="Y52" s="92" t="s">
        <v>123</v>
      </c>
      <c r="Z52" s="91"/>
    </row>
    <row r="53" spans="1:26" s="14" customFormat="1" ht="30" customHeight="1" x14ac:dyDescent="0.25">
      <c r="A53" s="111"/>
      <c r="B53" s="90"/>
      <c r="C53" s="184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4"/>
      <c r="W53" s="91" t="s">
        <v>183</v>
      </c>
      <c r="X53" s="92">
        <v>2</v>
      </c>
      <c r="Y53" s="136">
        <v>2</v>
      </c>
      <c r="Z53" s="91"/>
    </row>
    <row r="54" spans="1:26" s="14" customFormat="1" ht="48" customHeight="1" x14ac:dyDescent="0.25">
      <c r="A54" s="171" t="s">
        <v>30</v>
      </c>
      <c r="B54" s="90" t="s">
        <v>31</v>
      </c>
      <c r="C54" s="185">
        <v>0</v>
      </c>
      <c r="D54" s="185">
        <v>2719.2</v>
      </c>
      <c r="E54" s="185">
        <v>0</v>
      </c>
      <c r="F54" s="185">
        <v>0</v>
      </c>
      <c r="G54" s="185">
        <v>0</v>
      </c>
      <c r="H54" s="185"/>
      <c r="I54" s="185">
        <v>2719.2</v>
      </c>
      <c r="J54" s="185">
        <v>0</v>
      </c>
      <c r="K54" s="185">
        <v>0</v>
      </c>
      <c r="L54" s="185">
        <v>0</v>
      </c>
      <c r="M54" s="185">
        <v>0</v>
      </c>
      <c r="N54" s="185">
        <v>2719.2</v>
      </c>
      <c r="O54" s="185">
        <v>0</v>
      </c>
      <c r="P54" s="185">
        <v>0</v>
      </c>
      <c r="Q54" s="185">
        <v>0</v>
      </c>
      <c r="R54" s="185">
        <v>0</v>
      </c>
      <c r="S54" s="185">
        <v>2544.1999999999998</v>
      </c>
      <c r="T54" s="185">
        <v>0</v>
      </c>
      <c r="U54" s="185">
        <v>0</v>
      </c>
      <c r="V54" s="185">
        <v>0</v>
      </c>
      <c r="W54" s="91" t="s">
        <v>80</v>
      </c>
      <c r="X54" s="92">
        <v>500</v>
      </c>
      <c r="Y54" s="136">
        <v>1845</v>
      </c>
      <c r="Z54" s="91" t="s">
        <v>228</v>
      </c>
    </row>
    <row r="55" spans="1:26" s="23" customFormat="1" ht="27" customHeight="1" x14ac:dyDescent="0.25">
      <c r="A55" s="241" t="s">
        <v>23</v>
      </c>
      <c r="B55" s="242"/>
      <c r="C55" s="19"/>
      <c r="D55" s="178">
        <f>D52+D53+D54</f>
        <v>3942.5</v>
      </c>
      <c r="E55" s="178">
        <f t="shared" ref="E55:H55" si="2">E52+E53+E54</f>
        <v>0</v>
      </c>
      <c r="F55" s="178">
        <f t="shared" si="2"/>
        <v>0</v>
      </c>
      <c r="G55" s="178">
        <f t="shared" si="2"/>
        <v>0</v>
      </c>
      <c r="H55" s="178">
        <f t="shared" si="2"/>
        <v>0</v>
      </c>
      <c r="I55" s="178">
        <f>I52+I53+I54</f>
        <v>3942.5</v>
      </c>
      <c r="J55" s="178">
        <f t="shared" ref="J55:V55" si="3">J52+J53+J54</f>
        <v>0</v>
      </c>
      <c r="K55" s="178">
        <f t="shared" si="3"/>
        <v>0</v>
      </c>
      <c r="L55" s="178">
        <f t="shared" si="3"/>
        <v>0</v>
      </c>
      <c r="M55" s="178">
        <f t="shared" si="3"/>
        <v>0</v>
      </c>
      <c r="N55" s="178">
        <f>N52+N53+N54</f>
        <v>3942.5</v>
      </c>
      <c r="O55" s="178">
        <f t="shared" si="3"/>
        <v>0</v>
      </c>
      <c r="P55" s="178">
        <f t="shared" si="3"/>
        <v>0</v>
      </c>
      <c r="Q55" s="178">
        <f t="shared" si="3"/>
        <v>0</v>
      </c>
      <c r="R55" s="178">
        <f t="shared" si="3"/>
        <v>0</v>
      </c>
      <c r="S55" s="178">
        <f>S52+S53+S54</f>
        <v>3767.2999999999997</v>
      </c>
      <c r="T55" s="178">
        <f t="shared" si="3"/>
        <v>0</v>
      </c>
      <c r="U55" s="178">
        <f t="shared" si="3"/>
        <v>0</v>
      </c>
      <c r="V55" s="178">
        <f t="shared" si="3"/>
        <v>0</v>
      </c>
      <c r="W55" s="21"/>
      <c r="X55" s="20"/>
      <c r="Y55" s="129"/>
      <c r="Z55" s="150"/>
    </row>
    <row r="56" spans="1:26" s="43" customFormat="1" ht="21.75" customHeight="1" x14ac:dyDescent="0.25">
      <c r="A56" s="41" t="s">
        <v>39</v>
      </c>
      <c r="B56" s="224" t="s">
        <v>103</v>
      </c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6"/>
      <c r="X56" s="26"/>
      <c r="Y56" s="131"/>
      <c r="Z56" s="155"/>
    </row>
    <row r="57" spans="1:26" s="14" customFormat="1" ht="30" customHeight="1" x14ac:dyDescent="0.25">
      <c r="A57" s="156" t="s">
        <v>2</v>
      </c>
      <c r="B57" s="157" t="s">
        <v>32</v>
      </c>
      <c r="C57" s="158">
        <v>0</v>
      </c>
      <c r="D57" s="179">
        <f>D58</f>
        <v>4142.8</v>
      </c>
      <c r="E57" s="179">
        <f t="shared" ref="E57:H57" si="4">E58</f>
        <v>0</v>
      </c>
      <c r="F57" s="179">
        <f t="shared" si="4"/>
        <v>0</v>
      </c>
      <c r="G57" s="179">
        <f t="shared" si="4"/>
        <v>0</v>
      </c>
      <c r="H57" s="179">
        <f t="shared" si="4"/>
        <v>0</v>
      </c>
      <c r="I57" s="179">
        <f>I58</f>
        <v>4142.8</v>
      </c>
      <c r="J57" s="179">
        <v>0</v>
      </c>
      <c r="K57" s="179">
        <v>0</v>
      </c>
      <c r="L57" s="179">
        <v>0</v>
      </c>
      <c r="M57" s="179">
        <v>0</v>
      </c>
      <c r="N57" s="179">
        <f>N58</f>
        <v>4142.8</v>
      </c>
      <c r="O57" s="179">
        <f t="shared" ref="O57:R57" si="5">O58</f>
        <v>0</v>
      </c>
      <c r="P57" s="179">
        <f t="shared" si="5"/>
        <v>0</v>
      </c>
      <c r="Q57" s="179">
        <f t="shared" si="5"/>
        <v>0</v>
      </c>
      <c r="R57" s="179">
        <f t="shared" si="5"/>
        <v>0</v>
      </c>
      <c r="S57" s="179">
        <f>S58</f>
        <v>2202.6999999999998</v>
      </c>
      <c r="T57" s="179">
        <f t="shared" ref="T57:V57" si="6">T58</f>
        <v>0</v>
      </c>
      <c r="U57" s="179">
        <f t="shared" si="6"/>
        <v>0</v>
      </c>
      <c r="V57" s="179">
        <f t="shared" si="6"/>
        <v>0</v>
      </c>
      <c r="W57" s="99"/>
      <c r="X57" s="159"/>
      <c r="Y57" s="160"/>
      <c r="Z57" s="161"/>
    </row>
    <row r="58" spans="1:26" s="14" customFormat="1" ht="33" customHeight="1" x14ac:dyDescent="0.25">
      <c r="A58" s="162" t="s">
        <v>24</v>
      </c>
      <c r="B58" s="84" t="s">
        <v>204</v>
      </c>
      <c r="C58" s="181">
        <v>0</v>
      </c>
      <c r="D58" s="181">
        <v>4142.8</v>
      </c>
      <c r="E58" s="181">
        <v>0</v>
      </c>
      <c r="F58" s="181">
        <v>0</v>
      </c>
      <c r="G58" s="181">
        <v>0</v>
      </c>
      <c r="H58" s="181">
        <v>0</v>
      </c>
      <c r="I58" s="181">
        <v>4142.8</v>
      </c>
      <c r="J58" s="181">
        <v>0</v>
      </c>
      <c r="K58" s="181">
        <v>0</v>
      </c>
      <c r="L58" s="181">
        <v>0</v>
      </c>
      <c r="M58" s="181">
        <v>0</v>
      </c>
      <c r="N58" s="181">
        <v>4142.8</v>
      </c>
      <c r="O58" s="181">
        <v>0</v>
      </c>
      <c r="P58" s="181">
        <v>0</v>
      </c>
      <c r="Q58" s="181">
        <v>0</v>
      </c>
      <c r="R58" s="181">
        <v>0</v>
      </c>
      <c r="S58" s="181">
        <v>2202.6999999999998</v>
      </c>
      <c r="T58" s="181">
        <v>0</v>
      </c>
      <c r="U58" s="181">
        <v>0</v>
      </c>
      <c r="V58" s="181">
        <v>0</v>
      </c>
      <c r="W58" s="81" t="s">
        <v>145</v>
      </c>
      <c r="X58" s="163">
        <v>62</v>
      </c>
      <c r="Y58" s="164">
        <v>62</v>
      </c>
      <c r="Z58" s="161"/>
    </row>
    <row r="59" spans="1:26" s="14" customFormat="1" ht="32.25" customHeight="1" x14ac:dyDescent="0.25">
      <c r="A59" s="156" t="s">
        <v>18</v>
      </c>
      <c r="B59" s="84" t="s">
        <v>33</v>
      </c>
      <c r="C59" s="181">
        <v>0</v>
      </c>
      <c r="D59" s="182">
        <v>46.5</v>
      </c>
      <c r="E59" s="182">
        <v>0</v>
      </c>
      <c r="F59" s="182">
        <v>0</v>
      </c>
      <c r="G59" s="182">
        <v>0</v>
      </c>
      <c r="H59" s="182">
        <v>0</v>
      </c>
      <c r="I59" s="182">
        <v>46.5</v>
      </c>
      <c r="J59" s="182">
        <v>0</v>
      </c>
      <c r="K59" s="182">
        <v>0</v>
      </c>
      <c r="L59" s="182">
        <v>0</v>
      </c>
      <c r="M59" s="182">
        <v>0</v>
      </c>
      <c r="N59" s="182">
        <v>46.5</v>
      </c>
      <c r="O59" s="182">
        <v>0</v>
      </c>
      <c r="P59" s="182">
        <v>0</v>
      </c>
      <c r="Q59" s="182">
        <v>0</v>
      </c>
      <c r="R59" s="182">
        <v>0</v>
      </c>
      <c r="S59" s="182">
        <v>46.5</v>
      </c>
      <c r="T59" s="181">
        <v>0</v>
      </c>
      <c r="U59" s="181">
        <v>0</v>
      </c>
      <c r="V59" s="181">
        <v>0</v>
      </c>
      <c r="W59" s="84" t="s">
        <v>34</v>
      </c>
      <c r="X59" s="165">
        <v>25</v>
      </c>
      <c r="Y59" s="166">
        <v>26</v>
      </c>
      <c r="Z59" s="197" t="s">
        <v>229</v>
      </c>
    </row>
    <row r="60" spans="1:26" s="14" customFormat="1" ht="45.75" customHeight="1" x14ac:dyDescent="0.25">
      <c r="A60" s="156" t="s">
        <v>19</v>
      </c>
      <c r="B60" s="84" t="s">
        <v>205</v>
      </c>
      <c r="C60" s="181">
        <v>0</v>
      </c>
      <c r="D60" s="182">
        <f>D61</f>
        <v>1044.5</v>
      </c>
      <c r="E60" s="182">
        <f t="shared" ref="E60:H60" si="7">E61</f>
        <v>0</v>
      </c>
      <c r="F60" s="182">
        <f t="shared" si="7"/>
        <v>0</v>
      </c>
      <c r="G60" s="182">
        <f t="shared" si="7"/>
        <v>0</v>
      </c>
      <c r="H60" s="182">
        <f t="shared" si="7"/>
        <v>0</v>
      </c>
      <c r="I60" s="182">
        <f>I61</f>
        <v>1044.5</v>
      </c>
      <c r="J60" s="182">
        <f t="shared" ref="J60:M60" si="8">J61</f>
        <v>0</v>
      </c>
      <c r="K60" s="182">
        <f t="shared" si="8"/>
        <v>0</v>
      </c>
      <c r="L60" s="182">
        <f t="shared" si="8"/>
        <v>0</v>
      </c>
      <c r="M60" s="182">
        <f t="shared" si="8"/>
        <v>0</v>
      </c>
      <c r="N60" s="182">
        <f>N61</f>
        <v>1044.5</v>
      </c>
      <c r="O60" s="182">
        <f t="shared" ref="O60:R60" si="9">O61</f>
        <v>0</v>
      </c>
      <c r="P60" s="182">
        <f t="shared" si="9"/>
        <v>0</v>
      </c>
      <c r="Q60" s="182">
        <f t="shared" si="9"/>
        <v>0</v>
      </c>
      <c r="R60" s="182">
        <f t="shared" si="9"/>
        <v>0</v>
      </c>
      <c r="S60" s="182">
        <f>S61</f>
        <v>962.3</v>
      </c>
      <c r="T60" s="182">
        <f t="shared" ref="T60:V60" si="10">T61</f>
        <v>0</v>
      </c>
      <c r="U60" s="182">
        <f t="shared" si="10"/>
        <v>0</v>
      </c>
      <c r="V60" s="182">
        <f t="shared" si="10"/>
        <v>0</v>
      </c>
      <c r="W60" s="99"/>
      <c r="X60" s="165"/>
      <c r="Y60" s="166"/>
      <c r="Z60" s="161"/>
    </row>
    <row r="61" spans="1:26" s="14" customFormat="1" ht="30" customHeight="1" x14ac:dyDescent="0.25">
      <c r="A61" s="162" t="s">
        <v>20</v>
      </c>
      <c r="B61" s="167" t="s">
        <v>207</v>
      </c>
      <c r="C61" s="183">
        <v>0</v>
      </c>
      <c r="D61" s="183">
        <v>1044.5</v>
      </c>
      <c r="E61" s="183">
        <v>0</v>
      </c>
      <c r="F61" s="183">
        <v>0</v>
      </c>
      <c r="G61" s="183">
        <v>0</v>
      </c>
      <c r="H61" s="183">
        <v>0</v>
      </c>
      <c r="I61" s="183">
        <v>1044.5</v>
      </c>
      <c r="J61" s="183">
        <v>0</v>
      </c>
      <c r="K61" s="183">
        <v>0</v>
      </c>
      <c r="L61" s="183">
        <v>0</v>
      </c>
      <c r="M61" s="183">
        <v>0</v>
      </c>
      <c r="N61" s="183">
        <v>1044.5</v>
      </c>
      <c r="O61" s="183">
        <v>0</v>
      </c>
      <c r="P61" s="183">
        <v>0</v>
      </c>
      <c r="Q61" s="183">
        <v>0</v>
      </c>
      <c r="R61" s="183">
        <v>0</v>
      </c>
      <c r="S61" s="183">
        <v>962.3</v>
      </c>
      <c r="T61" s="183">
        <v>0</v>
      </c>
      <c r="U61" s="183">
        <v>0</v>
      </c>
      <c r="V61" s="183">
        <v>0</v>
      </c>
      <c r="W61" s="168" t="s">
        <v>146</v>
      </c>
      <c r="X61" s="166">
        <v>200</v>
      </c>
      <c r="Y61" s="166">
        <v>448</v>
      </c>
      <c r="Z61" s="197" t="s">
        <v>230</v>
      </c>
    </row>
    <row r="62" spans="1:26" s="14" customFormat="1" ht="46.5" customHeight="1" x14ac:dyDescent="0.25">
      <c r="A62" s="156" t="s">
        <v>29</v>
      </c>
      <c r="B62" s="84" t="s">
        <v>35</v>
      </c>
      <c r="C62" s="181">
        <v>0</v>
      </c>
      <c r="D62" s="182">
        <f>D63+D64</f>
        <v>1790.7</v>
      </c>
      <c r="E62" s="182">
        <f>E63+E64</f>
        <v>0</v>
      </c>
      <c r="F62" s="182">
        <f t="shared" ref="F62:H62" si="11">F63+F64</f>
        <v>0</v>
      </c>
      <c r="G62" s="182">
        <f t="shared" si="11"/>
        <v>0</v>
      </c>
      <c r="H62" s="182">
        <f t="shared" si="11"/>
        <v>0</v>
      </c>
      <c r="I62" s="182">
        <f>I63+I64</f>
        <v>1790.7</v>
      </c>
      <c r="J62" s="182">
        <f t="shared" ref="J62:M62" si="12">J63+J64</f>
        <v>0</v>
      </c>
      <c r="K62" s="182">
        <f t="shared" si="12"/>
        <v>0</v>
      </c>
      <c r="L62" s="182">
        <f t="shared" si="12"/>
        <v>0</v>
      </c>
      <c r="M62" s="182">
        <f t="shared" si="12"/>
        <v>0</v>
      </c>
      <c r="N62" s="182">
        <f>N63+N64</f>
        <v>1790.7</v>
      </c>
      <c r="O62" s="182">
        <f t="shared" ref="O62:R62" si="13">O63+O64</f>
        <v>0</v>
      </c>
      <c r="P62" s="182">
        <f t="shared" si="13"/>
        <v>0</v>
      </c>
      <c r="Q62" s="182">
        <f t="shared" si="13"/>
        <v>0</v>
      </c>
      <c r="R62" s="182">
        <f t="shared" si="13"/>
        <v>0</v>
      </c>
      <c r="S62" s="182">
        <f>S63+S64</f>
        <v>760.5</v>
      </c>
      <c r="T62" s="182">
        <f t="shared" ref="T62:V62" si="14">T63+T64</f>
        <v>0</v>
      </c>
      <c r="U62" s="182">
        <f t="shared" si="14"/>
        <v>0</v>
      </c>
      <c r="V62" s="182">
        <f t="shared" si="14"/>
        <v>0</v>
      </c>
      <c r="W62" s="99" t="s">
        <v>36</v>
      </c>
      <c r="X62" s="166">
        <v>100</v>
      </c>
      <c r="Y62" s="166">
        <v>100</v>
      </c>
      <c r="Z62" s="161"/>
    </row>
    <row r="63" spans="1:26" s="14" customFormat="1" ht="45" customHeight="1" x14ac:dyDescent="0.25">
      <c r="A63" s="162" t="s">
        <v>21</v>
      </c>
      <c r="B63" s="84" t="s">
        <v>37</v>
      </c>
      <c r="C63" s="181">
        <v>0</v>
      </c>
      <c r="D63" s="181">
        <v>1739.2</v>
      </c>
      <c r="E63" s="181">
        <v>0</v>
      </c>
      <c r="F63" s="181">
        <v>0</v>
      </c>
      <c r="G63" s="181">
        <v>0</v>
      </c>
      <c r="H63" s="181">
        <v>0</v>
      </c>
      <c r="I63" s="181">
        <v>1739.2</v>
      </c>
      <c r="J63" s="181">
        <v>0</v>
      </c>
      <c r="K63" s="181">
        <v>0</v>
      </c>
      <c r="L63" s="181">
        <v>0</v>
      </c>
      <c r="M63" s="181">
        <v>0</v>
      </c>
      <c r="N63" s="181">
        <v>1739.2</v>
      </c>
      <c r="O63" s="181">
        <v>0</v>
      </c>
      <c r="P63" s="181">
        <v>0</v>
      </c>
      <c r="Q63" s="181">
        <v>0</v>
      </c>
      <c r="R63" s="181">
        <v>0</v>
      </c>
      <c r="S63" s="181">
        <v>709</v>
      </c>
      <c r="T63" s="181">
        <v>0</v>
      </c>
      <c r="U63" s="181">
        <v>0</v>
      </c>
      <c r="V63" s="181">
        <v>0</v>
      </c>
      <c r="W63" s="99" t="s">
        <v>147</v>
      </c>
      <c r="X63" s="165">
        <v>49</v>
      </c>
      <c r="Y63" s="166">
        <v>49</v>
      </c>
      <c r="Z63" s="197"/>
    </row>
    <row r="64" spans="1:26" s="14" customFormat="1" ht="32.25" customHeight="1" x14ac:dyDescent="0.25">
      <c r="A64" s="162" t="s">
        <v>22</v>
      </c>
      <c r="B64" s="84" t="s">
        <v>38</v>
      </c>
      <c r="C64" s="181">
        <v>0</v>
      </c>
      <c r="D64" s="181">
        <v>51.5</v>
      </c>
      <c r="E64" s="181">
        <v>0</v>
      </c>
      <c r="F64" s="181">
        <v>0</v>
      </c>
      <c r="G64" s="181">
        <v>0</v>
      </c>
      <c r="H64" s="181">
        <v>0</v>
      </c>
      <c r="I64" s="181">
        <v>51.5</v>
      </c>
      <c r="J64" s="181">
        <v>0</v>
      </c>
      <c r="K64" s="181">
        <v>0</v>
      </c>
      <c r="L64" s="181">
        <v>0</v>
      </c>
      <c r="M64" s="181">
        <v>0</v>
      </c>
      <c r="N64" s="181">
        <v>51.5</v>
      </c>
      <c r="O64" s="181">
        <v>0</v>
      </c>
      <c r="P64" s="181">
        <v>0</v>
      </c>
      <c r="Q64" s="181">
        <v>0</v>
      </c>
      <c r="R64" s="181">
        <v>0</v>
      </c>
      <c r="S64" s="181">
        <v>51.5</v>
      </c>
      <c r="T64" s="181">
        <v>0</v>
      </c>
      <c r="U64" s="181">
        <v>0</v>
      </c>
      <c r="V64" s="181">
        <v>0</v>
      </c>
      <c r="W64" s="99" t="s">
        <v>81</v>
      </c>
      <c r="X64" s="165">
        <v>12</v>
      </c>
      <c r="Y64" s="166">
        <v>12</v>
      </c>
      <c r="Z64" s="161"/>
    </row>
    <row r="65" spans="1:28" s="14" customFormat="1" ht="48.75" customHeight="1" x14ac:dyDescent="0.25">
      <c r="A65" s="169" t="s">
        <v>39</v>
      </c>
      <c r="B65" s="84" t="s">
        <v>209</v>
      </c>
      <c r="C65" s="181">
        <v>0</v>
      </c>
      <c r="D65" s="182">
        <f>D66+D69</f>
        <v>8600</v>
      </c>
      <c r="E65" s="182">
        <f t="shared" ref="E65:H65" si="15">E66+E69</f>
        <v>0</v>
      </c>
      <c r="F65" s="182">
        <f t="shared" si="15"/>
        <v>0</v>
      </c>
      <c r="G65" s="182">
        <f t="shared" si="15"/>
        <v>0</v>
      </c>
      <c r="H65" s="182">
        <f t="shared" si="15"/>
        <v>0</v>
      </c>
      <c r="I65" s="182">
        <f>I66+I69</f>
        <v>8600</v>
      </c>
      <c r="J65" s="182">
        <f t="shared" ref="J65:M65" si="16">J66+J69</f>
        <v>0</v>
      </c>
      <c r="K65" s="182">
        <f t="shared" si="16"/>
        <v>0</v>
      </c>
      <c r="L65" s="182">
        <f t="shared" si="16"/>
        <v>0</v>
      </c>
      <c r="M65" s="182">
        <f t="shared" si="16"/>
        <v>0</v>
      </c>
      <c r="N65" s="182">
        <f>N66+N69</f>
        <v>8600</v>
      </c>
      <c r="O65" s="182">
        <f t="shared" ref="O65:R65" si="17">O66+O69</f>
        <v>0</v>
      </c>
      <c r="P65" s="182">
        <f t="shared" si="17"/>
        <v>0</v>
      </c>
      <c r="Q65" s="182">
        <f t="shared" si="17"/>
        <v>0</v>
      </c>
      <c r="R65" s="182">
        <f t="shared" si="17"/>
        <v>0</v>
      </c>
      <c r="S65" s="182">
        <f>S66+S69</f>
        <v>8599.9</v>
      </c>
      <c r="T65" s="182">
        <f t="shared" ref="T65:V65" si="18">T66+T69</f>
        <v>0</v>
      </c>
      <c r="U65" s="182">
        <f t="shared" si="18"/>
        <v>0</v>
      </c>
      <c r="V65" s="182">
        <f t="shared" si="18"/>
        <v>0</v>
      </c>
      <c r="W65" s="168"/>
      <c r="X65" s="165"/>
      <c r="Y65" s="166"/>
      <c r="Z65" s="161"/>
    </row>
    <row r="66" spans="1:28" s="14" customFormat="1" ht="61.5" customHeight="1" x14ac:dyDescent="0.25">
      <c r="A66" s="212" t="s">
        <v>210</v>
      </c>
      <c r="B66" s="215" t="s">
        <v>211</v>
      </c>
      <c r="C66" s="218">
        <v>0</v>
      </c>
      <c r="D66" s="221">
        <v>8100</v>
      </c>
      <c r="E66" s="221">
        <v>0</v>
      </c>
      <c r="F66" s="221">
        <v>0</v>
      </c>
      <c r="G66" s="221">
        <v>0</v>
      </c>
      <c r="H66" s="221">
        <v>0</v>
      </c>
      <c r="I66" s="221">
        <v>8100</v>
      </c>
      <c r="J66" s="221">
        <v>0</v>
      </c>
      <c r="K66" s="221">
        <v>0</v>
      </c>
      <c r="L66" s="221">
        <v>0</v>
      </c>
      <c r="M66" s="221">
        <v>0</v>
      </c>
      <c r="N66" s="221">
        <v>8100</v>
      </c>
      <c r="O66" s="221">
        <v>0</v>
      </c>
      <c r="P66" s="221">
        <v>0</v>
      </c>
      <c r="Q66" s="221">
        <v>0</v>
      </c>
      <c r="R66" s="221">
        <v>0</v>
      </c>
      <c r="S66" s="221">
        <v>8100</v>
      </c>
      <c r="T66" s="218">
        <v>0</v>
      </c>
      <c r="U66" s="218">
        <v>0</v>
      </c>
      <c r="V66" s="218">
        <v>0</v>
      </c>
      <c r="W66" s="168" t="s">
        <v>82</v>
      </c>
      <c r="X66" s="165">
        <v>100</v>
      </c>
      <c r="Y66" s="166">
        <v>100</v>
      </c>
      <c r="Z66" s="161"/>
    </row>
    <row r="67" spans="1:28" s="14" customFormat="1" ht="60.75" customHeight="1" x14ac:dyDescent="0.25">
      <c r="A67" s="213"/>
      <c r="B67" s="216"/>
      <c r="C67" s="219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19"/>
      <c r="U67" s="219"/>
      <c r="V67" s="219"/>
      <c r="W67" s="168" t="s">
        <v>193</v>
      </c>
      <c r="X67" s="165">
        <v>171</v>
      </c>
      <c r="Y67" s="166">
        <v>171</v>
      </c>
      <c r="Z67" s="161"/>
    </row>
    <row r="68" spans="1:28" s="14" customFormat="1" ht="56.25" customHeight="1" x14ac:dyDescent="0.25">
      <c r="A68" s="214"/>
      <c r="B68" s="217"/>
      <c r="C68" s="220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0"/>
      <c r="U68" s="220"/>
      <c r="V68" s="220"/>
      <c r="W68" s="168" t="s">
        <v>83</v>
      </c>
      <c r="X68" s="165">
        <v>13200</v>
      </c>
      <c r="Y68" s="166">
        <v>13200</v>
      </c>
      <c r="Z68" s="161"/>
    </row>
    <row r="69" spans="1:28" s="14" customFormat="1" ht="54" customHeight="1" x14ac:dyDescent="0.25">
      <c r="A69" s="162" t="s">
        <v>208</v>
      </c>
      <c r="B69" s="84" t="s">
        <v>206</v>
      </c>
      <c r="C69" s="181">
        <v>0</v>
      </c>
      <c r="D69" s="182">
        <v>500</v>
      </c>
      <c r="E69" s="182">
        <v>0</v>
      </c>
      <c r="F69" s="182">
        <v>0</v>
      </c>
      <c r="G69" s="182">
        <v>0</v>
      </c>
      <c r="H69" s="182">
        <v>0</v>
      </c>
      <c r="I69" s="182">
        <v>500</v>
      </c>
      <c r="J69" s="182">
        <v>0</v>
      </c>
      <c r="K69" s="182">
        <v>0</v>
      </c>
      <c r="L69" s="182">
        <v>0</v>
      </c>
      <c r="M69" s="182">
        <v>0</v>
      </c>
      <c r="N69" s="182">
        <v>500</v>
      </c>
      <c r="O69" s="182">
        <v>0</v>
      </c>
      <c r="P69" s="182">
        <v>0</v>
      </c>
      <c r="Q69" s="182">
        <v>0</v>
      </c>
      <c r="R69" s="182">
        <v>0</v>
      </c>
      <c r="S69" s="182">
        <v>499.9</v>
      </c>
      <c r="T69" s="182">
        <v>0</v>
      </c>
      <c r="U69" s="182">
        <v>0</v>
      </c>
      <c r="V69" s="182">
        <v>0</v>
      </c>
      <c r="W69" s="168" t="s">
        <v>51</v>
      </c>
      <c r="X69" s="165">
        <v>100</v>
      </c>
      <c r="Y69" s="166">
        <v>100</v>
      </c>
      <c r="Z69" s="161"/>
    </row>
    <row r="70" spans="1:28" s="23" customFormat="1" ht="35.25" customHeight="1" x14ac:dyDescent="0.25">
      <c r="A70" s="241" t="s">
        <v>23</v>
      </c>
      <c r="B70" s="242"/>
      <c r="C70" s="44"/>
      <c r="D70" s="178">
        <f>D57+D59+D60+D62+D65</f>
        <v>15624.5</v>
      </c>
      <c r="E70" s="178">
        <f t="shared" ref="E70:V70" si="19">E57+E59+E60+E62+E65+E69</f>
        <v>0</v>
      </c>
      <c r="F70" s="178">
        <f t="shared" si="19"/>
        <v>0</v>
      </c>
      <c r="G70" s="178">
        <f t="shared" si="19"/>
        <v>0</v>
      </c>
      <c r="H70" s="178">
        <f t="shared" si="19"/>
        <v>0</v>
      </c>
      <c r="I70" s="178">
        <f>I57+I59+I60+I62+I65</f>
        <v>15624.5</v>
      </c>
      <c r="J70" s="178">
        <f t="shared" si="19"/>
        <v>0</v>
      </c>
      <c r="K70" s="178">
        <f t="shared" si="19"/>
        <v>0</v>
      </c>
      <c r="L70" s="178">
        <f t="shared" si="19"/>
        <v>0</v>
      </c>
      <c r="M70" s="178">
        <f t="shared" si="19"/>
        <v>0</v>
      </c>
      <c r="N70" s="178">
        <f>N57+N59+N60+N62+N65</f>
        <v>15624.5</v>
      </c>
      <c r="O70" s="178">
        <f t="shared" si="19"/>
        <v>0</v>
      </c>
      <c r="P70" s="178">
        <f t="shared" si="19"/>
        <v>0</v>
      </c>
      <c r="Q70" s="178">
        <f t="shared" si="19"/>
        <v>0</v>
      </c>
      <c r="R70" s="178">
        <f t="shared" si="19"/>
        <v>0</v>
      </c>
      <c r="S70" s="178">
        <f>S57+S59+S60+S62+S65</f>
        <v>12571.9</v>
      </c>
      <c r="T70" s="178">
        <f t="shared" si="19"/>
        <v>0</v>
      </c>
      <c r="U70" s="178">
        <f t="shared" si="19"/>
        <v>0</v>
      </c>
      <c r="V70" s="178">
        <f t="shared" si="19"/>
        <v>0</v>
      </c>
      <c r="W70" s="46"/>
      <c r="X70" s="45"/>
      <c r="Y70" s="134"/>
      <c r="Z70" s="170"/>
      <c r="AB70" s="23">
        <f>D70+F70</f>
        <v>15624.5</v>
      </c>
    </row>
    <row r="71" spans="1:28" customFormat="1" ht="30.75" customHeight="1" x14ac:dyDescent="0.25">
      <c r="A71" s="35" t="s">
        <v>41</v>
      </c>
      <c r="B71" s="245" t="s">
        <v>105</v>
      </c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7"/>
      <c r="X71" s="34"/>
      <c r="Y71" s="138"/>
      <c r="Z71" s="152"/>
    </row>
    <row r="72" spans="1:28" s="14" customFormat="1" ht="50.25" customHeight="1" x14ac:dyDescent="0.25">
      <c r="A72" s="111" t="s">
        <v>2</v>
      </c>
      <c r="B72" s="101" t="s">
        <v>149</v>
      </c>
      <c r="C72" s="179">
        <f>C73</f>
        <v>0</v>
      </c>
      <c r="D72" s="179">
        <f>D73</f>
        <v>4576.8999999999996</v>
      </c>
      <c r="E72" s="179">
        <f t="shared" ref="E72:V72" si="20">E73</f>
        <v>0</v>
      </c>
      <c r="F72" s="179">
        <f t="shared" si="20"/>
        <v>0</v>
      </c>
      <c r="G72" s="179">
        <f t="shared" si="20"/>
        <v>0</v>
      </c>
      <c r="H72" s="179">
        <f t="shared" si="20"/>
        <v>0</v>
      </c>
      <c r="I72" s="179">
        <f t="shared" si="20"/>
        <v>4576.8999999999996</v>
      </c>
      <c r="J72" s="179">
        <f t="shared" si="20"/>
        <v>0</v>
      </c>
      <c r="K72" s="179">
        <f t="shared" si="20"/>
        <v>0</v>
      </c>
      <c r="L72" s="179">
        <f t="shared" si="20"/>
        <v>0</v>
      </c>
      <c r="M72" s="179">
        <f t="shared" si="20"/>
        <v>0</v>
      </c>
      <c r="N72" s="179">
        <f t="shared" si="20"/>
        <v>4576.8999999999996</v>
      </c>
      <c r="O72" s="179">
        <f t="shared" si="20"/>
        <v>0</v>
      </c>
      <c r="P72" s="179">
        <f t="shared" si="20"/>
        <v>0</v>
      </c>
      <c r="Q72" s="179">
        <f t="shared" si="20"/>
        <v>0</v>
      </c>
      <c r="R72" s="179">
        <f t="shared" si="20"/>
        <v>0</v>
      </c>
      <c r="S72" s="179">
        <f t="shared" si="20"/>
        <v>2304.6999999999998</v>
      </c>
      <c r="T72" s="179">
        <f t="shared" si="20"/>
        <v>0</v>
      </c>
      <c r="U72" s="179">
        <f t="shared" si="20"/>
        <v>0</v>
      </c>
      <c r="V72" s="179">
        <f t="shared" si="20"/>
        <v>0</v>
      </c>
      <c r="W72" s="81"/>
      <c r="X72" s="102"/>
      <c r="Y72" s="139"/>
      <c r="Z72" s="149"/>
    </row>
    <row r="73" spans="1:28" s="14" customFormat="1" ht="48.75" customHeight="1" x14ac:dyDescent="0.25">
      <c r="A73" s="251" t="s">
        <v>17</v>
      </c>
      <c r="B73" s="252" t="s">
        <v>212</v>
      </c>
      <c r="C73" s="218">
        <v>0</v>
      </c>
      <c r="D73" s="218">
        <v>4576.8999999999996</v>
      </c>
      <c r="E73" s="218">
        <v>0</v>
      </c>
      <c r="F73" s="218">
        <v>0</v>
      </c>
      <c r="G73" s="218">
        <v>0</v>
      </c>
      <c r="H73" s="218">
        <v>0</v>
      </c>
      <c r="I73" s="218">
        <v>4576.8999999999996</v>
      </c>
      <c r="J73" s="218">
        <v>0</v>
      </c>
      <c r="K73" s="218">
        <v>0</v>
      </c>
      <c r="L73" s="218">
        <v>0</v>
      </c>
      <c r="M73" s="218">
        <v>0</v>
      </c>
      <c r="N73" s="218">
        <v>4576.8999999999996</v>
      </c>
      <c r="O73" s="218">
        <v>0</v>
      </c>
      <c r="P73" s="218">
        <v>0</v>
      </c>
      <c r="Q73" s="218">
        <v>0</v>
      </c>
      <c r="R73" s="218">
        <v>0</v>
      </c>
      <c r="S73" s="218">
        <v>2304.6999999999998</v>
      </c>
      <c r="T73" s="218">
        <v>0</v>
      </c>
      <c r="U73" s="218">
        <v>0</v>
      </c>
      <c r="V73" s="218">
        <v>0</v>
      </c>
      <c r="W73" s="84" t="s">
        <v>150</v>
      </c>
      <c r="X73" s="100" t="s">
        <v>151</v>
      </c>
      <c r="Y73" s="141">
        <v>3500</v>
      </c>
      <c r="Z73" s="149"/>
    </row>
    <row r="74" spans="1:28" s="14" customFormat="1" ht="82.5" customHeight="1" x14ac:dyDescent="0.25">
      <c r="A74" s="251"/>
      <c r="B74" s="253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84" t="s">
        <v>84</v>
      </c>
      <c r="X74" s="100" t="s">
        <v>220</v>
      </c>
      <c r="Y74" s="203" t="s">
        <v>199</v>
      </c>
      <c r="Z74" s="202" t="s">
        <v>231</v>
      </c>
    </row>
    <row r="75" spans="1:28" s="14" customFormat="1" ht="42.75" customHeight="1" x14ac:dyDescent="0.25">
      <c r="A75" s="254" t="s">
        <v>30</v>
      </c>
      <c r="B75" s="215" t="s">
        <v>40</v>
      </c>
      <c r="C75" s="221">
        <v>0</v>
      </c>
      <c r="D75" s="221">
        <v>4533.3999999999996</v>
      </c>
      <c r="E75" s="221">
        <v>0</v>
      </c>
      <c r="F75" s="221">
        <f>F76+F77+F78</f>
        <v>0</v>
      </c>
      <c r="G75" s="221">
        <f>G76+G77+G78</f>
        <v>0</v>
      </c>
      <c r="H75" s="221">
        <f>H76+H77+H78</f>
        <v>0</v>
      </c>
      <c r="I75" s="221">
        <v>4533.3999999999996</v>
      </c>
      <c r="J75" s="221">
        <f>J76+J77+J78</f>
        <v>0</v>
      </c>
      <c r="K75" s="221">
        <f>K76+K77+K78</f>
        <v>0</v>
      </c>
      <c r="L75" s="221">
        <f>L76+L77+L78</f>
        <v>0</v>
      </c>
      <c r="M75" s="221">
        <f>M76+M77+M78</f>
        <v>0</v>
      </c>
      <c r="N75" s="221">
        <v>4533.3999999999996</v>
      </c>
      <c r="O75" s="221">
        <f>O76+O77+O78</f>
        <v>0</v>
      </c>
      <c r="P75" s="221">
        <f>P76+P77+P78</f>
        <v>0</v>
      </c>
      <c r="Q75" s="221">
        <f>Q76+Q77+Q78</f>
        <v>0</v>
      </c>
      <c r="R75" s="221">
        <f>R76+R77+R78</f>
        <v>0</v>
      </c>
      <c r="S75" s="221">
        <v>4351.5</v>
      </c>
      <c r="T75" s="221">
        <f>T76+T77+T78</f>
        <v>0</v>
      </c>
      <c r="U75" s="221">
        <f>U76+U77+U78</f>
        <v>0</v>
      </c>
      <c r="V75" s="221">
        <f>V76+V77+V78</f>
        <v>0</v>
      </c>
      <c r="W75" s="84" t="s">
        <v>152</v>
      </c>
      <c r="X75" s="103">
        <v>20</v>
      </c>
      <c r="Y75" s="141">
        <f>20*(S75/I75)</f>
        <v>19.19751180129704</v>
      </c>
      <c r="Z75" s="174" t="s">
        <v>232</v>
      </c>
    </row>
    <row r="76" spans="1:28" s="14" customFormat="1" ht="51" customHeight="1" x14ac:dyDescent="0.25">
      <c r="A76" s="255"/>
      <c r="B76" s="216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84" t="s">
        <v>221</v>
      </c>
      <c r="X76" s="103">
        <v>1000</v>
      </c>
      <c r="Y76" s="204">
        <v>735.1</v>
      </c>
      <c r="Z76" s="174" t="s">
        <v>232</v>
      </c>
    </row>
    <row r="77" spans="1:28" s="14" customFormat="1" ht="66.75" customHeight="1" x14ac:dyDescent="0.25">
      <c r="A77" s="255"/>
      <c r="B77" s="216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84" t="s">
        <v>153</v>
      </c>
      <c r="X77" s="103" t="s">
        <v>225</v>
      </c>
      <c r="Y77" s="103" t="s">
        <v>226</v>
      </c>
      <c r="Z77" s="202" t="s">
        <v>233</v>
      </c>
    </row>
    <row r="78" spans="1:28" s="14" customFormat="1" ht="43.5" customHeight="1" x14ac:dyDescent="0.25">
      <c r="A78" s="256"/>
      <c r="B78" s="217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84" t="s">
        <v>194</v>
      </c>
      <c r="X78" s="60">
        <v>20</v>
      </c>
      <c r="Y78" s="140">
        <v>20</v>
      </c>
      <c r="Z78" s="197"/>
    </row>
    <row r="79" spans="1:28" s="14" customFormat="1" ht="45" customHeight="1" x14ac:dyDescent="0.25">
      <c r="A79" s="13" t="s">
        <v>19</v>
      </c>
      <c r="B79" s="99" t="s">
        <v>52</v>
      </c>
      <c r="C79" s="182">
        <v>0</v>
      </c>
      <c r="D79" s="182">
        <f>D80+D81</f>
        <v>3277.6</v>
      </c>
      <c r="E79" s="182">
        <f t="shared" ref="E79:V79" si="21">E80+E81</f>
        <v>0</v>
      </c>
      <c r="F79" s="182">
        <f t="shared" si="21"/>
        <v>0</v>
      </c>
      <c r="G79" s="182">
        <f t="shared" si="21"/>
        <v>0</v>
      </c>
      <c r="H79" s="182">
        <f t="shared" si="21"/>
        <v>0</v>
      </c>
      <c r="I79" s="182">
        <f t="shared" si="21"/>
        <v>3277.6</v>
      </c>
      <c r="J79" s="182">
        <f t="shared" si="21"/>
        <v>0</v>
      </c>
      <c r="K79" s="182">
        <f t="shared" si="21"/>
        <v>0</v>
      </c>
      <c r="L79" s="182">
        <f t="shared" si="21"/>
        <v>0</v>
      </c>
      <c r="M79" s="182">
        <f t="shared" si="21"/>
        <v>0</v>
      </c>
      <c r="N79" s="182">
        <f t="shared" si="21"/>
        <v>3277.6</v>
      </c>
      <c r="O79" s="182">
        <f t="shared" si="21"/>
        <v>0</v>
      </c>
      <c r="P79" s="182">
        <f t="shared" si="21"/>
        <v>0</v>
      </c>
      <c r="Q79" s="182">
        <f t="shared" si="21"/>
        <v>0</v>
      </c>
      <c r="R79" s="182">
        <f t="shared" si="21"/>
        <v>0</v>
      </c>
      <c r="S79" s="182">
        <f t="shared" si="21"/>
        <v>3068</v>
      </c>
      <c r="T79" s="182">
        <f t="shared" si="21"/>
        <v>0</v>
      </c>
      <c r="U79" s="182">
        <f t="shared" si="21"/>
        <v>0</v>
      </c>
      <c r="V79" s="182">
        <f t="shared" si="21"/>
        <v>0</v>
      </c>
      <c r="W79" s="84"/>
      <c r="X79" s="60"/>
      <c r="Y79" s="140"/>
      <c r="Z79" s="149"/>
    </row>
    <row r="80" spans="1:28" s="14" customFormat="1" ht="33" customHeight="1" x14ac:dyDescent="0.25">
      <c r="A80" s="13" t="s">
        <v>58</v>
      </c>
      <c r="B80" s="104" t="s">
        <v>87</v>
      </c>
      <c r="C80" s="181">
        <v>0</v>
      </c>
      <c r="D80" s="181">
        <v>2076.1</v>
      </c>
      <c r="E80" s="181">
        <v>0</v>
      </c>
      <c r="F80" s="181">
        <v>0</v>
      </c>
      <c r="G80" s="181">
        <v>0</v>
      </c>
      <c r="H80" s="181">
        <v>0</v>
      </c>
      <c r="I80" s="181">
        <v>2076.1</v>
      </c>
      <c r="J80" s="181">
        <v>0</v>
      </c>
      <c r="K80" s="181">
        <v>0</v>
      </c>
      <c r="L80" s="181">
        <v>0</v>
      </c>
      <c r="M80" s="181">
        <v>0</v>
      </c>
      <c r="N80" s="181">
        <v>2076.1</v>
      </c>
      <c r="O80" s="181">
        <v>0</v>
      </c>
      <c r="P80" s="181">
        <v>0</v>
      </c>
      <c r="Q80" s="181">
        <v>0</v>
      </c>
      <c r="R80" s="181">
        <v>0</v>
      </c>
      <c r="S80" s="181">
        <v>2075</v>
      </c>
      <c r="T80" s="181">
        <v>0</v>
      </c>
      <c r="U80" s="181">
        <v>0</v>
      </c>
      <c r="V80" s="181">
        <v>0</v>
      </c>
      <c r="W80" s="84" t="s">
        <v>154</v>
      </c>
      <c r="X80" s="60">
        <v>100</v>
      </c>
      <c r="Y80" s="140">
        <f>S80/I80*100</f>
        <v>99.9470160396898</v>
      </c>
      <c r="Z80" s="149"/>
    </row>
    <row r="81" spans="1:26" s="14" customFormat="1" ht="63" customHeight="1" x14ac:dyDescent="0.25">
      <c r="A81" s="13" t="s">
        <v>59</v>
      </c>
      <c r="B81" s="104" t="s">
        <v>88</v>
      </c>
      <c r="C81" s="181">
        <v>0</v>
      </c>
      <c r="D81" s="181">
        <v>1201.5</v>
      </c>
      <c r="E81" s="181">
        <v>0</v>
      </c>
      <c r="F81" s="181">
        <v>0</v>
      </c>
      <c r="G81" s="181">
        <v>0</v>
      </c>
      <c r="H81" s="181">
        <v>0</v>
      </c>
      <c r="I81" s="181">
        <v>1201.5</v>
      </c>
      <c r="J81" s="181">
        <v>0</v>
      </c>
      <c r="K81" s="181">
        <v>0</v>
      </c>
      <c r="L81" s="181">
        <v>0</v>
      </c>
      <c r="M81" s="181">
        <v>0</v>
      </c>
      <c r="N81" s="181">
        <v>1201.5</v>
      </c>
      <c r="O81" s="181">
        <v>0</v>
      </c>
      <c r="P81" s="181">
        <v>0</v>
      </c>
      <c r="Q81" s="181">
        <v>0</v>
      </c>
      <c r="R81" s="181">
        <v>0</v>
      </c>
      <c r="S81" s="181">
        <v>993</v>
      </c>
      <c r="T81" s="182">
        <v>0</v>
      </c>
      <c r="U81" s="182">
        <v>0</v>
      </c>
      <c r="V81" s="182"/>
      <c r="W81" s="84" t="s">
        <v>89</v>
      </c>
      <c r="X81" s="109" t="s">
        <v>155</v>
      </c>
      <c r="Y81" s="208" t="s">
        <v>155</v>
      </c>
      <c r="Z81" s="174"/>
    </row>
    <row r="82" spans="1:26" s="14" customFormat="1" ht="18" customHeight="1" x14ac:dyDescent="0.25">
      <c r="A82" s="125" t="s">
        <v>197</v>
      </c>
      <c r="B82" s="99" t="s">
        <v>219</v>
      </c>
      <c r="C82" s="182">
        <v>0</v>
      </c>
      <c r="D82" s="182">
        <v>7157</v>
      </c>
      <c r="E82" s="182">
        <v>0</v>
      </c>
      <c r="F82" s="182">
        <v>0</v>
      </c>
      <c r="G82" s="182">
        <v>0</v>
      </c>
      <c r="H82" s="182">
        <v>0</v>
      </c>
      <c r="I82" s="182">
        <v>7157</v>
      </c>
      <c r="J82" s="182">
        <v>0</v>
      </c>
      <c r="K82" s="182">
        <v>0</v>
      </c>
      <c r="L82" s="182">
        <v>0</v>
      </c>
      <c r="M82" s="182">
        <v>0</v>
      </c>
      <c r="N82" s="182">
        <v>7157</v>
      </c>
      <c r="O82" s="182">
        <v>0</v>
      </c>
      <c r="P82" s="182">
        <v>0</v>
      </c>
      <c r="Q82" s="182">
        <v>0</v>
      </c>
      <c r="R82" s="182">
        <v>0</v>
      </c>
      <c r="S82" s="182">
        <v>2983.8</v>
      </c>
      <c r="T82" s="182">
        <v>0</v>
      </c>
      <c r="U82" s="182">
        <v>0</v>
      </c>
      <c r="V82" s="182">
        <v>0</v>
      </c>
      <c r="W82" s="84" t="s">
        <v>198</v>
      </c>
      <c r="X82" s="109">
        <v>100</v>
      </c>
      <c r="Y82" s="141">
        <f>N82/I82*100</f>
        <v>100</v>
      </c>
      <c r="Z82" s="149"/>
    </row>
    <row r="83" spans="1:26" s="23" customFormat="1" ht="35.25" customHeight="1" x14ac:dyDescent="0.25">
      <c r="A83" s="241" t="s">
        <v>23</v>
      </c>
      <c r="B83" s="242"/>
      <c r="C83" s="44"/>
      <c r="D83" s="178">
        <f>D72+D75+D79+D82</f>
        <v>19544.900000000001</v>
      </c>
      <c r="E83" s="178">
        <f>E72+E75+E79</f>
        <v>0</v>
      </c>
      <c r="F83" s="178">
        <f>F72+F75+F79</f>
        <v>0</v>
      </c>
      <c r="G83" s="178">
        <f>G72+G75+G79</f>
        <v>0</v>
      </c>
      <c r="H83" s="178">
        <f>H72+H75+H79</f>
        <v>0</v>
      </c>
      <c r="I83" s="178">
        <f t="shared" ref="I83:V83" si="22">I72+I75+I79+I82</f>
        <v>19544.900000000001</v>
      </c>
      <c r="J83" s="178">
        <f t="shared" si="22"/>
        <v>0</v>
      </c>
      <c r="K83" s="178">
        <f t="shared" si="22"/>
        <v>0</v>
      </c>
      <c r="L83" s="178">
        <f t="shared" si="22"/>
        <v>0</v>
      </c>
      <c r="M83" s="178">
        <f t="shared" si="22"/>
        <v>0</v>
      </c>
      <c r="N83" s="178">
        <f t="shared" si="22"/>
        <v>19544.900000000001</v>
      </c>
      <c r="O83" s="178">
        <f t="shared" si="22"/>
        <v>0</v>
      </c>
      <c r="P83" s="178">
        <f t="shared" si="22"/>
        <v>0</v>
      </c>
      <c r="Q83" s="178">
        <f t="shared" si="22"/>
        <v>0</v>
      </c>
      <c r="R83" s="178">
        <f t="shared" si="22"/>
        <v>0</v>
      </c>
      <c r="S83" s="178">
        <f t="shared" si="22"/>
        <v>12708</v>
      </c>
      <c r="T83" s="178">
        <f>T72+T75+T79+T82</f>
        <v>0</v>
      </c>
      <c r="U83" s="178">
        <f>U72+U75+U79+U82</f>
        <v>0</v>
      </c>
      <c r="V83" s="178">
        <f t="shared" si="22"/>
        <v>0</v>
      </c>
      <c r="W83" s="20"/>
      <c r="X83" s="20"/>
      <c r="Y83" s="129"/>
      <c r="Z83" s="150"/>
    </row>
    <row r="84" spans="1:26" s="42" customFormat="1" ht="30.75" customHeight="1" x14ac:dyDescent="0.25">
      <c r="A84" s="41" t="s">
        <v>42</v>
      </c>
      <c r="B84" s="248" t="s">
        <v>106</v>
      </c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50"/>
      <c r="X84" s="15"/>
      <c r="Y84" s="130"/>
      <c r="Z84" s="148"/>
    </row>
    <row r="85" spans="1:26" s="14" customFormat="1" ht="33" customHeight="1" x14ac:dyDescent="0.25">
      <c r="A85" s="243" t="s">
        <v>2</v>
      </c>
      <c r="B85" s="236" t="s">
        <v>140</v>
      </c>
      <c r="C85" s="158">
        <v>0</v>
      </c>
      <c r="D85" s="158">
        <v>140</v>
      </c>
      <c r="E85" s="158">
        <v>0</v>
      </c>
      <c r="F85" s="158">
        <v>0</v>
      </c>
      <c r="G85" s="158">
        <v>0</v>
      </c>
      <c r="H85" s="158">
        <v>0</v>
      </c>
      <c r="I85" s="158">
        <v>140</v>
      </c>
      <c r="J85" s="158">
        <v>0</v>
      </c>
      <c r="K85" s="158">
        <v>0</v>
      </c>
      <c r="L85" s="158">
        <v>0</v>
      </c>
      <c r="M85" s="158">
        <v>0</v>
      </c>
      <c r="N85" s="158">
        <v>140</v>
      </c>
      <c r="O85" s="158">
        <v>0</v>
      </c>
      <c r="P85" s="158">
        <v>0</v>
      </c>
      <c r="Q85" s="158">
        <v>0</v>
      </c>
      <c r="R85" s="158">
        <v>0</v>
      </c>
      <c r="S85" s="158">
        <v>139.9</v>
      </c>
      <c r="T85" s="158">
        <v>0</v>
      </c>
      <c r="U85" s="158">
        <v>0</v>
      </c>
      <c r="V85" s="158">
        <v>0</v>
      </c>
      <c r="W85" s="82" t="s">
        <v>90</v>
      </c>
      <c r="X85" s="109">
        <v>50</v>
      </c>
      <c r="Y85" s="94">
        <f>S85/I85*X85</f>
        <v>49.964285714285715</v>
      </c>
      <c r="Z85" s="149"/>
    </row>
    <row r="86" spans="1:26" s="14" customFormat="1" ht="33" customHeight="1" x14ac:dyDescent="0.25">
      <c r="A86" s="244"/>
      <c r="B86" s="23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86"/>
      <c r="S86" s="158"/>
      <c r="T86" s="158"/>
      <c r="U86" s="158"/>
      <c r="V86" s="187"/>
      <c r="W86" s="83" t="s">
        <v>215</v>
      </c>
      <c r="X86" s="109">
        <v>100</v>
      </c>
      <c r="Y86" s="94">
        <v>100</v>
      </c>
      <c r="Z86" s="149"/>
    </row>
    <row r="87" spans="1:26" s="14" customFormat="1" ht="33.75" customHeight="1" x14ac:dyDescent="0.25">
      <c r="A87" s="244"/>
      <c r="B87" s="237"/>
      <c r="C87" s="158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8"/>
      <c r="W87" s="83" t="s">
        <v>91</v>
      </c>
      <c r="X87" s="109">
        <v>400</v>
      </c>
      <c r="Y87" s="94">
        <f>S85/I85*X87</f>
        <v>399.71428571428572</v>
      </c>
      <c r="Z87" s="149"/>
    </row>
    <row r="88" spans="1:26" s="14" customFormat="1" ht="0.75" hidden="1" customHeight="1" x14ac:dyDescent="0.25">
      <c r="A88" s="18" t="s">
        <v>30</v>
      </c>
      <c r="B88" s="16"/>
      <c r="C88" s="189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89"/>
      <c r="W88" s="51" t="s">
        <v>53</v>
      </c>
      <c r="X88" s="17">
        <v>14</v>
      </c>
      <c r="Y88" s="25">
        <v>14</v>
      </c>
      <c r="Z88" s="149"/>
    </row>
    <row r="89" spans="1:26" s="23" customFormat="1" ht="35.25" customHeight="1" x14ac:dyDescent="0.25">
      <c r="A89" s="241" t="s">
        <v>23</v>
      </c>
      <c r="B89" s="242"/>
      <c r="C89" s="178">
        <f>C85+C88</f>
        <v>0</v>
      </c>
      <c r="D89" s="178">
        <f>D85+D88</f>
        <v>140</v>
      </c>
      <c r="E89" s="178">
        <f t="shared" ref="E89:V89" si="23">E85+E88</f>
        <v>0</v>
      </c>
      <c r="F89" s="178">
        <f t="shared" si="23"/>
        <v>0</v>
      </c>
      <c r="G89" s="178">
        <f t="shared" si="23"/>
        <v>0</v>
      </c>
      <c r="H89" s="178">
        <f t="shared" si="23"/>
        <v>0</v>
      </c>
      <c r="I89" s="178">
        <f t="shared" si="23"/>
        <v>140</v>
      </c>
      <c r="J89" s="178">
        <f t="shared" si="23"/>
        <v>0</v>
      </c>
      <c r="K89" s="178">
        <f t="shared" si="23"/>
        <v>0</v>
      </c>
      <c r="L89" s="178">
        <f t="shared" si="23"/>
        <v>0</v>
      </c>
      <c r="M89" s="178">
        <f t="shared" si="23"/>
        <v>0</v>
      </c>
      <c r="N89" s="178">
        <f t="shared" si="23"/>
        <v>140</v>
      </c>
      <c r="O89" s="178">
        <f t="shared" si="23"/>
        <v>0</v>
      </c>
      <c r="P89" s="178">
        <f t="shared" si="23"/>
        <v>0</v>
      </c>
      <c r="Q89" s="178">
        <f t="shared" si="23"/>
        <v>0</v>
      </c>
      <c r="R89" s="178">
        <f t="shared" si="23"/>
        <v>0</v>
      </c>
      <c r="S89" s="178">
        <f t="shared" si="23"/>
        <v>139.9</v>
      </c>
      <c r="T89" s="178">
        <f t="shared" si="23"/>
        <v>0</v>
      </c>
      <c r="U89" s="178">
        <f t="shared" si="23"/>
        <v>0</v>
      </c>
      <c r="V89" s="178">
        <f t="shared" si="23"/>
        <v>0</v>
      </c>
      <c r="W89" s="22"/>
      <c r="X89" s="20"/>
      <c r="Y89" s="129"/>
      <c r="Z89" s="150"/>
    </row>
    <row r="90" spans="1:26" s="49" customFormat="1" ht="30.75" customHeight="1" x14ac:dyDescent="0.25">
      <c r="A90" s="48" t="s">
        <v>45</v>
      </c>
      <c r="B90" s="245" t="s">
        <v>107</v>
      </c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7"/>
      <c r="X90" s="34"/>
      <c r="Y90" s="138"/>
      <c r="Z90" s="153"/>
    </row>
    <row r="91" spans="1:26" s="14" customFormat="1" ht="58.5" customHeight="1" x14ac:dyDescent="0.25">
      <c r="A91" s="111" t="s">
        <v>2</v>
      </c>
      <c r="B91" s="90" t="s">
        <v>185</v>
      </c>
      <c r="C91" s="158">
        <v>0</v>
      </c>
      <c r="D91" s="179">
        <v>1712.3</v>
      </c>
      <c r="E91" s="179">
        <v>0</v>
      </c>
      <c r="F91" s="179">
        <v>5934.1</v>
      </c>
      <c r="G91" s="179">
        <v>0</v>
      </c>
      <c r="H91" s="179"/>
      <c r="I91" s="179">
        <v>1712.3</v>
      </c>
      <c r="J91" s="179">
        <v>0</v>
      </c>
      <c r="K91" s="179">
        <v>5934.1</v>
      </c>
      <c r="L91" s="179">
        <v>0</v>
      </c>
      <c r="M91" s="179"/>
      <c r="N91" s="179">
        <f>S91</f>
        <v>1696</v>
      </c>
      <c r="O91" s="179">
        <v>0</v>
      </c>
      <c r="P91" s="179">
        <v>5934.1</v>
      </c>
      <c r="Q91" s="179">
        <v>0</v>
      </c>
      <c r="R91" s="191">
        <v>0</v>
      </c>
      <c r="S91" s="179">
        <v>1696</v>
      </c>
      <c r="T91" s="179">
        <v>0</v>
      </c>
      <c r="U91" s="179">
        <v>5934.1</v>
      </c>
      <c r="V91" s="179">
        <v>0</v>
      </c>
      <c r="W91" s="106" t="s">
        <v>169</v>
      </c>
      <c r="X91" s="63">
        <v>100</v>
      </c>
      <c r="Y91" s="142">
        <v>100</v>
      </c>
      <c r="Z91" s="149"/>
    </row>
    <row r="92" spans="1:26" customFormat="1" ht="36" customHeight="1" x14ac:dyDescent="0.25">
      <c r="A92" s="266" t="s">
        <v>18</v>
      </c>
      <c r="B92" s="230" t="s">
        <v>170</v>
      </c>
      <c r="C92" s="183">
        <v>0</v>
      </c>
      <c r="D92" s="192">
        <v>17600</v>
      </c>
      <c r="E92" s="193">
        <v>0</v>
      </c>
      <c r="F92" s="193">
        <v>0</v>
      </c>
      <c r="G92" s="193">
        <v>0</v>
      </c>
      <c r="H92" s="193">
        <v>0</v>
      </c>
      <c r="I92" s="192">
        <v>17600</v>
      </c>
      <c r="J92" s="193">
        <v>0</v>
      </c>
      <c r="K92" s="193">
        <v>0</v>
      </c>
      <c r="L92" s="193">
        <v>0</v>
      </c>
      <c r="M92" s="193">
        <v>0</v>
      </c>
      <c r="N92" s="192">
        <v>17600</v>
      </c>
      <c r="O92" s="193">
        <v>0</v>
      </c>
      <c r="P92" s="193">
        <v>0</v>
      </c>
      <c r="Q92" s="193">
        <v>0</v>
      </c>
      <c r="R92" s="193">
        <v>0</v>
      </c>
      <c r="S92" s="192">
        <v>17600</v>
      </c>
      <c r="T92" s="193">
        <v>0</v>
      </c>
      <c r="U92" s="193">
        <v>0</v>
      </c>
      <c r="V92" s="193">
        <v>0</v>
      </c>
      <c r="W92" s="107" t="s">
        <v>148</v>
      </c>
      <c r="X92" s="79">
        <v>100</v>
      </c>
      <c r="Y92" s="141">
        <f>S92/I92*100</f>
        <v>100</v>
      </c>
      <c r="Z92" s="152"/>
    </row>
    <row r="93" spans="1:26" customFormat="1" ht="27.75" customHeight="1" x14ac:dyDescent="0.25">
      <c r="A93" s="266"/>
      <c r="B93" s="23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98" t="s">
        <v>135</v>
      </c>
      <c r="X93" s="66">
        <v>587</v>
      </c>
      <c r="Y93" s="140">
        <v>587</v>
      </c>
      <c r="Z93" s="152"/>
    </row>
    <row r="94" spans="1:26" customFormat="1" ht="34.5" customHeight="1" x14ac:dyDescent="0.25">
      <c r="A94" s="266"/>
      <c r="B94" s="23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98" t="s">
        <v>172</v>
      </c>
      <c r="X94" s="60">
        <v>103200</v>
      </c>
      <c r="Y94" s="140">
        <v>102478</v>
      </c>
      <c r="Z94" s="207" t="s">
        <v>227</v>
      </c>
    </row>
    <row r="95" spans="1:26" customFormat="1" ht="28.5" customHeight="1" x14ac:dyDescent="0.25">
      <c r="A95" s="266"/>
      <c r="B95" s="23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98" t="s">
        <v>136</v>
      </c>
      <c r="X95" s="60">
        <v>27</v>
      </c>
      <c r="Y95" s="140">
        <v>27</v>
      </c>
      <c r="Z95" s="152"/>
    </row>
    <row r="96" spans="1:26" s="14" customFormat="1" ht="42.75" customHeight="1" x14ac:dyDescent="0.25">
      <c r="A96" s="266"/>
      <c r="B96" s="232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98" t="s">
        <v>44</v>
      </c>
      <c r="X96" s="60">
        <v>846</v>
      </c>
      <c r="Y96" s="140">
        <v>842</v>
      </c>
      <c r="Z96" s="207" t="s">
        <v>227</v>
      </c>
    </row>
    <row r="97" spans="1:28" s="14" customFormat="1" ht="36" customHeight="1" x14ac:dyDescent="0.25">
      <c r="A97" s="227" t="s">
        <v>19</v>
      </c>
      <c r="B97" s="230" t="s">
        <v>173</v>
      </c>
      <c r="C97" s="181">
        <f>C98+C99</f>
        <v>0</v>
      </c>
      <c r="D97" s="182">
        <f>D98+D99</f>
        <v>4850</v>
      </c>
      <c r="E97" s="182">
        <f t="shared" ref="E97:H97" si="24">E98+E99</f>
        <v>0</v>
      </c>
      <c r="F97" s="182">
        <f t="shared" si="24"/>
        <v>0</v>
      </c>
      <c r="G97" s="182">
        <f t="shared" si="24"/>
        <v>0</v>
      </c>
      <c r="H97" s="182">
        <f t="shared" si="24"/>
        <v>0</v>
      </c>
      <c r="I97" s="182">
        <f>I98+I99</f>
        <v>4850</v>
      </c>
      <c r="J97" s="182">
        <f t="shared" ref="J97:V97" si="25">J98+J99</f>
        <v>0</v>
      </c>
      <c r="K97" s="182">
        <f t="shared" si="25"/>
        <v>0</v>
      </c>
      <c r="L97" s="182">
        <f t="shared" si="25"/>
        <v>0</v>
      </c>
      <c r="M97" s="182">
        <f t="shared" si="25"/>
        <v>0</v>
      </c>
      <c r="N97" s="182">
        <f t="shared" si="25"/>
        <v>4850</v>
      </c>
      <c r="O97" s="182">
        <f t="shared" si="25"/>
        <v>0</v>
      </c>
      <c r="P97" s="182">
        <f t="shared" si="25"/>
        <v>0</v>
      </c>
      <c r="Q97" s="182">
        <f t="shared" si="25"/>
        <v>0</v>
      </c>
      <c r="R97" s="182">
        <f t="shared" si="25"/>
        <v>0</v>
      </c>
      <c r="S97" s="182">
        <f t="shared" si="25"/>
        <v>4850</v>
      </c>
      <c r="T97" s="182">
        <f t="shared" si="25"/>
        <v>0</v>
      </c>
      <c r="U97" s="182">
        <f t="shared" si="25"/>
        <v>0</v>
      </c>
      <c r="V97" s="182">
        <f t="shared" si="25"/>
        <v>0</v>
      </c>
      <c r="W97" s="98" t="s">
        <v>184</v>
      </c>
      <c r="X97" s="60">
        <v>27764</v>
      </c>
      <c r="Y97" s="140">
        <v>27570</v>
      </c>
      <c r="Z97" s="207" t="s">
        <v>227</v>
      </c>
    </row>
    <row r="98" spans="1:28" s="14" customFormat="1" ht="32.25" customHeight="1" x14ac:dyDescent="0.25">
      <c r="A98" s="228"/>
      <c r="B98" s="231"/>
      <c r="C98" s="181">
        <v>0</v>
      </c>
      <c r="D98" s="181">
        <v>4700</v>
      </c>
      <c r="E98" s="181">
        <v>0</v>
      </c>
      <c r="F98" s="181">
        <v>0</v>
      </c>
      <c r="G98" s="181">
        <v>0</v>
      </c>
      <c r="H98" s="181">
        <v>0</v>
      </c>
      <c r="I98" s="181">
        <v>4700</v>
      </c>
      <c r="J98" s="181">
        <v>0</v>
      </c>
      <c r="K98" s="181">
        <v>0</v>
      </c>
      <c r="L98" s="181">
        <v>0</v>
      </c>
      <c r="M98" s="181">
        <v>0</v>
      </c>
      <c r="N98" s="181">
        <v>4700</v>
      </c>
      <c r="O98" s="181">
        <v>0</v>
      </c>
      <c r="P98" s="181">
        <v>0</v>
      </c>
      <c r="Q98" s="181">
        <v>0</v>
      </c>
      <c r="R98" s="181">
        <v>0</v>
      </c>
      <c r="S98" s="181">
        <v>4700</v>
      </c>
      <c r="T98" s="181">
        <v>0</v>
      </c>
      <c r="U98" s="181">
        <v>0</v>
      </c>
      <c r="V98" s="181">
        <v>0</v>
      </c>
      <c r="W98" s="98" t="s">
        <v>148</v>
      </c>
      <c r="X98" s="60">
        <v>100</v>
      </c>
      <c r="Y98" s="140">
        <f>N98/I98*100</f>
        <v>100</v>
      </c>
      <c r="Z98" s="149"/>
    </row>
    <row r="99" spans="1:28" s="14" customFormat="1" ht="30" customHeight="1" x14ac:dyDescent="0.25">
      <c r="A99" s="229"/>
      <c r="B99" s="232"/>
      <c r="C99" s="181">
        <v>0</v>
      </c>
      <c r="D99" s="181">
        <v>150</v>
      </c>
      <c r="E99" s="181">
        <v>0</v>
      </c>
      <c r="F99" s="181">
        <v>0</v>
      </c>
      <c r="G99" s="181">
        <v>0</v>
      </c>
      <c r="H99" s="181">
        <v>0</v>
      </c>
      <c r="I99" s="181">
        <v>150</v>
      </c>
      <c r="J99" s="181">
        <v>0</v>
      </c>
      <c r="K99" s="181">
        <v>0</v>
      </c>
      <c r="L99" s="181">
        <v>0</v>
      </c>
      <c r="M99" s="181">
        <v>0</v>
      </c>
      <c r="N99" s="181">
        <v>150</v>
      </c>
      <c r="O99" s="181">
        <v>0</v>
      </c>
      <c r="P99" s="181">
        <v>0</v>
      </c>
      <c r="Q99" s="181">
        <v>0</v>
      </c>
      <c r="R99" s="181">
        <v>0</v>
      </c>
      <c r="S99" s="181">
        <v>150</v>
      </c>
      <c r="T99" s="181">
        <v>0</v>
      </c>
      <c r="U99" s="181">
        <v>0</v>
      </c>
      <c r="V99" s="181">
        <v>0</v>
      </c>
      <c r="W99" s="98" t="s">
        <v>171</v>
      </c>
      <c r="X99" s="60">
        <v>200</v>
      </c>
      <c r="Y99" s="140">
        <v>200</v>
      </c>
      <c r="Z99" s="149"/>
    </row>
    <row r="100" spans="1:28" s="14" customFormat="1" ht="107.25" customHeight="1" x14ac:dyDescent="0.25">
      <c r="A100" s="13" t="s">
        <v>29</v>
      </c>
      <c r="B100" s="86" t="s">
        <v>186</v>
      </c>
      <c r="C100" s="181">
        <v>0</v>
      </c>
      <c r="D100" s="181">
        <v>542.29999999999995</v>
      </c>
      <c r="E100" s="181">
        <v>0</v>
      </c>
      <c r="F100" s="181">
        <v>0</v>
      </c>
      <c r="G100" s="181">
        <v>0</v>
      </c>
      <c r="H100" s="181">
        <v>0</v>
      </c>
      <c r="I100" s="181">
        <v>542.29999999999995</v>
      </c>
      <c r="J100" s="181">
        <v>0</v>
      </c>
      <c r="K100" s="181">
        <v>0</v>
      </c>
      <c r="L100" s="181">
        <v>0</v>
      </c>
      <c r="M100" s="181">
        <v>0</v>
      </c>
      <c r="N100" s="181">
        <v>542.29999999999995</v>
      </c>
      <c r="O100" s="181">
        <v>0</v>
      </c>
      <c r="P100" s="181">
        <v>0</v>
      </c>
      <c r="Q100" s="181">
        <v>0</v>
      </c>
      <c r="R100" s="181">
        <v>0</v>
      </c>
      <c r="S100" s="181">
        <v>542.29999999999995</v>
      </c>
      <c r="T100" s="181">
        <v>0</v>
      </c>
      <c r="U100" s="181">
        <v>0</v>
      </c>
      <c r="V100" s="181">
        <v>0</v>
      </c>
      <c r="W100" s="86" t="s">
        <v>190</v>
      </c>
      <c r="X100" s="60">
        <v>100</v>
      </c>
      <c r="Y100" s="140">
        <v>100</v>
      </c>
      <c r="Z100" s="149"/>
    </row>
    <row r="101" spans="1:28" s="14" customFormat="1" ht="77.25" customHeight="1" x14ac:dyDescent="0.25">
      <c r="A101" s="13" t="s">
        <v>125</v>
      </c>
      <c r="B101" s="86" t="s">
        <v>187</v>
      </c>
      <c r="C101" s="181">
        <v>0</v>
      </c>
      <c r="D101" s="181">
        <v>0</v>
      </c>
      <c r="E101" s="181">
        <v>0</v>
      </c>
      <c r="F101" s="181">
        <v>500</v>
      </c>
      <c r="G101" s="181">
        <v>0</v>
      </c>
      <c r="H101" s="181">
        <v>0</v>
      </c>
      <c r="I101" s="181">
        <v>0</v>
      </c>
      <c r="J101" s="181">
        <v>0</v>
      </c>
      <c r="K101" s="181">
        <v>500</v>
      </c>
      <c r="L101" s="181">
        <v>0</v>
      </c>
      <c r="M101" s="181">
        <v>0</v>
      </c>
      <c r="N101" s="181">
        <v>0</v>
      </c>
      <c r="O101" s="181">
        <v>0</v>
      </c>
      <c r="P101" s="181">
        <v>500</v>
      </c>
      <c r="Q101" s="181">
        <v>0</v>
      </c>
      <c r="R101" s="181">
        <v>0</v>
      </c>
      <c r="S101" s="181">
        <v>0</v>
      </c>
      <c r="T101" s="181">
        <v>0</v>
      </c>
      <c r="U101" s="181">
        <v>500</v>
      </c>
      <c r="V101" s="181">
        <v>0</v>
      </c>
      <c r="W101" s="86" t="s">
        <v>192</v>
      </c>
      <c r="X101" s="80">
        <v>100</v>
      </c>
      <c r="Y101" s="143">
        <v>100</v>
      </c>
      <c r="Z101" s="149"/>
    </row>
    <row r="102" spans="1:28" s="14" customFormat="1" ht="90" customHeight="1" x14ac:dyDescent="0.25">
      <c r="A102" s="123" t="s">
        <v>50</v>
      </c>
      <c r="B102" s="124" t="s">
        <v>188</v>
      </c>
      <c r="C102" s="181">
        <v>0</v>
      </c>
      <c r="D102" s="181">
        <v>5039.7</v>
      </c>
      <c r="E102" s="181">
        <v>0</v>
      </c>
      <c r="F102" s="181">
        <v>0</v>
      </c>
      <c r="G102" s="181">
        <v>0</v>
      </c>
      <c r="H102" s="181">
        <v>0</v>
      </c>
      <c r="I102" s="181">
        <v>5039.7</v>
      </c>
      <c r="J102" s="181">
        <v>0</v>
      </c>
      <c r="K102" s="181">
        <v>0</v>
      </c>
      <c r="L102" s="181">
        <v>0</v>
      </c>
      <c r="M102" s="181">
        <v>0</v>
      </c>
      <c r="N102" s="181">
        <v>5039.7</v>
      </c>
      <c r="O102" s="181">
        <v>0</v>
      </c>
      <c r="P102" s="181">
        <v>0</v>
      </c>
      <c r="Q102" s="181">
        <v>0</v>
      </c>
      <c r="R102" s="181">
        <v>0</v>
      </c>
      <c r="S102" s="181">
        <v>4541.2</v>
      </c>
      <c r="T102" s="181">
        <v>0</v>
      </c>
      <c r="U102" s="181">
        <v>0</v>
      </c>
      <c r="V102" s="181">
        <v>0</v>
      </c>
      <c r="W102" s="86" t="s">
        <v>137</v>
      </c>
      <c r="X102" s="80">
        <v>121.18</v>
      </c>
      <c r="Y102" s="143">
        <v>121.18</v>
      </c>
      <c r="Z102" s="149"/>
    </row>
    <row r="103" spans="1:28" s="14" customFormat="1" ht="37.5" customHeight="1" x14ac:dyDescent="0.25">
      <c r="A103" s="123" t="s">
        <v>62</v>
      </c>
      <c r="B103" s="124" t="s">
        <v>189</v>
      </c>
      <c r="C103" s="181">
        <v>0</v>
      </c>
      <c r="D103" s="181">
        <v>120</v>
      </c>
      <c r="E103" s="181">
        <v>0</v>
      </c>
      <c r="F103" s="181">
        <v>0</v>
      </c>
      <c r="G103" s="181">
        <v>0</v>
      </c>
      <c r="H103" s="181">
        <v>0</v>
      </c>
      <c r="I103" s="181">
        <v>120</v>
      </c>
      <c r="J103" s="181">
        <v>0</v>
      </c>
      <c r="K103" s="181">
        <v>0</v>
      </c>
      <c r="L103" s="181">
        <v>0</v>
      </c>
      <c r="M103" s="181">
        <v>0</v>
      </c>
      <c r="N103" s="181">
        <v>120</v>
      </c>
      <c r="O103" s="181">
        <v>0</v>
      </c>
      <c r="P103" s="181">
        <v>0</v>
      </c>
      <c r="Q103" s="181">
        <v>0</v>
      </c>
      <c r="R103" s="181">
        <v>0</v>
      </c>
      <c r="S103" s="181">
        <v>120</v>
      </c>
      <c r="T103" s="181">
        <v>0</v>
      </c>
      <c r="U103" s="181">
        <v>0</v>
      </c>
      <c r="V103" s="181">
        <v>0</v>
      </c>
      <c r="W103" s="86" t="s">
        <v>191</v>
      </c>
      <c r="X103" s="80">
        <v>1</v>
      </c>
      <c r="Y103" s="143">
        <v>1</v>
      </c>
      <c r="Z103" s="149"/>
    </row>
    <row r="104" spans="1:28" s="23" customFormat="1" ht="35.25" customHeight="1" x14ac:dyDescent="0.25">
      <c r="A104" s="241" t="s">
        <v>23</v>
      </c>
      <c r="B104" s="242"/>
      <c r="C104" s="178">
        <f>C91+C92+C97+C100+C101+C102+C103</f>
        <v>0</v>
      </c>
      <c r="D104" s="178">
        <f>D91+D92+D97+D100+D101+D102+D103</f>
        <v>29864.3</v>
      </c>
      <c r="E104" s="178">
        <f t="shared" ref="E104:V104" si="26">E91+E92+E97+E100+E101+E102+E103</f>
        <v>0</v>
      </c>
      <c r="F104" s="178">
        <f t="shared" si="26"/>
        <v>6434.1</v>
      </c>
      <c r="G104" s="178">
        <f t="shared" si="26"/>
        <v>0</v>
      </c>
      <c r="H104" s="178">
        <f t="shared" si="26"/>
        <v>0</v>
      </c>
      <c r="I104" s="178">
        <f t="shared" si="26"/>
        <v>29864.3</v>
      </c>
      <c r="J104" s="178">
        <f t="shared" si="26"/>
        <v>0</v>
      </c>
      <c r="K104" s="178">
        <f t="shared" si="26"/>
        <v>6434.1</v>
      </c>
      <c r="L104" s="178">
        <f t="shared" si="26"/>
        <v>0</v>
      </c>
      <c r="M104" s="178">
        <f t="shared" si="26"/>
        <v>0</v>
      </c>
      <c r="N104" s="178">
        <f t="shared" si="26"/>
        <v>29848</v>
      </c>
      <c r="O104" s="178">
        <f t="shared" si="26"/>
        <v>0</v>
      </c>
      <c r="P104" s="178">
        <f t="shared" si="26"/>
        <v>6434.1</v>
      </c>
      <c r="Q104" s="178">
        <f t="shared" si="26"/>
        <v>0</v>
      </c>
      <c r="R104" s="178">
        <f t="shared" si="26"/>
        <v>0</v>
      </c>
      <c r="S104" s="178">
        <f t="shared" si="26"/>
        <v>29349.5</v>
      </c>
      <c r="T104" s="178">
        <f t="shared" si="26"/>
        <v>0</v>
      </c>
      <c r="U104" s="178">
        <f t="shared" si="26"/>
        <v>6434.1</v>
      </c>
      <c r="V104" s="178">
        <f t="shared" si="26"/>
        <v>0</v>
      </c>
      <c r="W104" s="21"/>
      <c r="X104" s="20"/>
      <c r="Y104" s="129"/>
      <c r="Z104" s="150"/>
      <c r="AB104" s="115">
        <f>D104+F104</f>
        <v>36298.400000000001</v>
      </c>
    </row>
    <row r="105" spans="1:28" s="33" customFormat="1" ht="30.75" customHeight="1" x14ac:dyDescent="0.25">
      <c r="A105" s="24" t="s">
        <v>46</v>
      </c>
      <c r="B105" s="248" t="s">
        <v>108</v>
      </c>
      <c r="C105" s="249"/>
      <c r="D105" s="249"/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50"/>
      <c r="X105" s="26"/>
      <c r="Y105" s="131"/>
      <c r="Z105" s="154"/>
    </row>
    <row r="106" spans="1:28" s="14" customFormat="1" ht="28.5" customHeight="1" x14ac:dyDescent="0.25">
      <c r="A106" s="267" t="s">
        <v>2</v>
      </c>
      <c r="B106" s="238" t="s">
        <v>138</v>
      </c>
      <c r="C106" s="233">
        <v>0</v>
      </c>
      <c r="D106" s="233">
        <v>100</v>
      </c>
      <c r="E106" s="233">
        <v>0</v>
      </c>
      <c r="F106" s="233">
        <v>0</v>
      </c>
      <c r="G106" s="233">
        <v>0</v>
      </c>
      <c r="H106" s="233">
        <v>0</v>
      </c>
      <c r="I106" s="233">
        <v>100</v>
      </c>
      <c r="J106" s="233">
        <v>0</v>
      </c>
      <c r="K106" s="233">
        <v>0</v>
      </c>
      <c r="L106" s="233">
        <v>0</v>
      </c>
      <c r="M106" s="233">
        <v>0</v>
      </c>
      <c r="N106" s="233">
        <v>100</v>
      </c>
      <c r="O106" s="233">
        <v>0</v>
      </c>
      <c r="P106" s="233">
        <v>1</v>
      </c>
      <c r="Q106" s="233">
        <v>2</v>
      </c>
      <c r="R106" s="233">
        <v>0</v>
      </c>
      <c r="S106" s="233">
        <v>100</v>
      </c>
      <c r="T106" s="233">
        <v>0</v>
      </c>
      <c r="U106" s="233">
        <v>0</v>
      </c>
      <c r="V106" s="233">
        <v>0</v>
      </c>
      <c r="W106" s="91" t="s">
        <v>200</v>
      </c>
      <c r="X106" s="95">
        <v>100</v>
      </c>
      <c r="Y106" s="120">
        <f>S106/I106*100</f>
        <v>100</v>
      </c>
      <c r="Z106" s="149"/>
    </row>
    <row r="107" spans="1:28" s="14" customFormat="1" ht="45.75" customHeight="1" x14ac:dyDescent="0.25">
      <c r="A107" s="267"/>
      <c r="B107" s="239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110" t="s">
        <v>92</v>
      </c>
      <c r="X107" s="95">
        <v>7</v>
      </c>
      <c r="Y107" s="120">
        <v>7</v>
      </c>
      <c r="Z107" s="149"/>
    </row>
    <row r="108" spans="1:28" s="14" customFormat="1" ht="63" customHeight="1" x14ac:dyDescent="0.25">
      <c r="A108" s="267"/>
      <c r="B108" s="239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91" t="s">
        <v>93</v>
      </c>
      <c r="X108" s="95">
        <v>35</v>
      </c>
      <c r="Y108" s="120">
        <v>35</v>
      </c>
      <c r="Z108" s="149"/>
    </row>
    <row r="109" spans="1:28" s="14" customFormat="1" ht="31.5" customHeight="1" x14ac:dyDescent="0.25">
      <c r="A109" s="267"/>
      <c r="B109" s="240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91" t="s">
        <v>94</v>
      </c>
      <c r="X109" s="95" t="s">
        <v>139</v>
      </c>
      <c r="Y109" s="120">
        <v>97</v>
      </c>
      <c r="Z109" s="149"/>
    </row>
    <row r="110" spans="1:28" s="23" customFormat="1" ht="24.75" customHeight="1" x14ac:dyDescent="0.25">
      <c r="A110" s="241" t="s">
        <v>23</v>
      </c>
      <c r="B110" s="242"/>
      <c r="C110" s="40">
        <f>C106</f>
        <v>0</v>
      </c>
      <c r="D110" s="40">
        <f>D106</f>
        <v>100</v>
      </c>
      <c r="E110" s="40">
        <f t="shared" ref="E110:V110" si="27">E106</f>
        <v>0</v>
      </c>
      <c r="F110" s="40">
        <f t="shared" si="27"/>
        <v>0</v>
      </c>
      <c r="G110" s="40">
        <f t="shared" si="27"/>
        <v>0</v>
      </c>
      <c r="H110" s="40">
        <f t="shared" si="27"/>
        <v>0</v>
      </c>
      <c r="I110" s="40">
        <f t="shared" si="27"/>
        <v>100</v>
      </c>
      <c r="J110" s="40">
        <f t="shared" si="27"/>
        <v>0</v>
      </c>
      <c r="K110" s="40">
        <f t="shared" si="27"/>
        <v>0</v>
      </c>
      <c r="L110" s="40">
        <f t="shared" si="27"/>
        <v>0</v>
      </c>
      <c r="M110" s="40">
        <f t="shared" si="27"/>
        <v>0</v>
      </c>
      <c r="N110" s="40">
        <f t="shared" si="27"/>
        <v>100</v>
      </c>
      <c r="O110" s="40">
        <f t="shared" si="27"/>
        <v>0</v>
      </c>
      <c r="P110" s="40">
        <v>0</v>
      </c>
      <c r="Q110" s="40">
        <v>0</v>
      </c>
      <c r="R110" s="40">
        <f t="shared" si="27"/>
        <v>0</v>
      </c>
      <c r="S110" s="40">
        <f t="shared" si="27"/>
        <v>100</v>
      </c>
      <c r="T110" s="40">
        <f t="shared" si="27"/>
        <v>0</v>
      </c>
      <c r="U110" s="40">
        <f t="shared" si="27"/>
        <v>0</v>
      </c>
      <c r="V110" s="40">
        <f t="shared" si="27"/>
        <v>0</v>
      </c>
      <c r="W110" s="21"/>
      <c r="X110" s="20"/>
      <c r="Y110" s="129"/>
      <c r="Z110" s="150"/>
    </row>
    <row r="111" spans="1:28" s="42" customFormat="1" ht="45.75" customHeight="1" x14ac:dyDescent="0.25">
      <c r="A111" s="41" t="s">
        <v>47</v>
      </c>
      <c r="B111" s="248" t="s">
        <v>109</v>
      </c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50"/>
      <c r="X111" s="15"/>
      <c r="Y111" s="130"/>
      <c r="Z111" s="148"/>
    </row>
    <row r="112" spans="1:28" s="14" customFormat="1" ht="37.5" customHeight="1" x14ac:dyDescent="0.25">
      <c r="A112" s="267" t="s">
        <v>2</v>
      </c>
      <c r="B112" s="296" t="s">
        <v>174</v>
      </c>
      <c r="C112" s="233">
        <v>0</v>
      </c>
      <c r="D112" s="233">
        <v>10</v>
      </c>
      <c r="E112" s="233">
        <v>0</v>
      </c>
      <c r="F112" s="233">
        <v>0</v>
      </c>
      <c r="G112" s="233">
        <v>0</v>
      </c>
      <c r="H112" s="233">
        <v>0</v>
      </c>
      <c r="I112" s="233">
        <v>10</v>
      </c>
      <c r="J112" s="233">
        <v>0</v>
      </c>
      <c r="K112" s="233">
        <v>0</v>
      </c>
      <c r="L112" s="233">
        <v>0</v>
      </c>
      <c r="M112" s="233">
        <v>0</v>
      </c>
      <c r="N112" s="233">
        <v>10</v>
      </c>
      <c r="O112" s="233">
        <v>0</v>
      </c>
      <c r="P112" s="233">
        <v>0</v>
      </c>
      <c r="Q112" s="233">
        <v>0</v>
      </c>
      <c r="R112" s="233">
        <v>0</v>
      </c>
      <c r="S112" s="233">
        <v>10</v>
      </c>
      <c r="T112" s="233">
        <v>0</v>
      </c>
      <c r="U112" s="233">
        <v>0</v>
      </c>
      <c r="V112" s="233">
        <v>0</v>
      </c>
      <c r="W112" s="91" t="s">
        <v>111</v>
      </c>
      <c r="X112" s="95">
        <v>100</v>
      </c>
      <c r="Y112" s="120">
        <v>100</v>
      </c>
      <c r="Z112" s="149"/>
    </row>
    <row r="113" spans="1:26" s="14" customFormat="1" ht="44.25" customHeight="1" x14ac:dyDescent="0.25">
      <c r="A113" s="267"/>
      <c r="B113" s="297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91" t="s">
        <v>175</v>
      </c>
      <c r="X113" s="120">
        <v>200</v>
      </c>
      <c r="Y113" s="120">
        <v>200</v>
      </c>
      <c r="Z113" s="149"/>
    </row>
    <row r="114" spans="1:26" s="14" customFormat="1" ht="105.75" customHeight="1" x14ac:dyDescent="0.25">
      <c r="A114" s="267"/>
      <c r="B114" s="297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91" t="s">
        <v>112</v>
      </c>
      <c r="X114" s="120">
        <v>4</v>
      </c>
      <c r="Y114" s="120">
        <v>4</v>
      </c>
      <c r="Z114" s="149"/>
    </row>
    <row r="115" spans="1:26" s="14" customFormat="1" ht="73.5" customHeight="1" x14ac:dyDescent="0.25">
      <c r="A115" s="267"/>
      <c r="B115" s="298"/>
      <c r="C115" s="235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91" t="s">
        <v>113</v>
      </c>
      <c r="X115" s="120">
        <v>2</v>
      </c>
      <c r="Y115" s="120">
        <v>2</v>
      </c>
      <c r="Z115" s="149"/>
    </row>
    <row r="116" spans="1:26" s="14" customFormat="1" ht="74.25" customHeight="1" x14ac:dyDescent="0.25">
      <c r="A116" s="111" t="s">
        <v>18</v>
      </c>
      <c r="B116" s="108" t="s">
        <v>114</v>
      </c>
      <c r="C116" s="181">
        <v>0</v>
      </c>
      <c r="D116" s="181">
        <v>0</v>
      </c>
      <c r="E116" s="181">
        <v>0</v>
      </c>
      <c r="F116" s="181">
        <v>0</v>
      </c>
      <c r="G116" s="181">
        <v>0</v>
      </c>
      <c r="H116" s="181">
        <v>0</v>
      </c>
      <c r="I116" s="181">
        <v>0</v>
      </c>
      <c r="J116" s="181">
        <v>0</v>
      </c>
      <c r="K116" s="181">
        <v>0</v>
      </c>
      <c r="L116" s="181">
        <v>0</v>
      </c>
      <c r="M116" s="181">
        <v>0</v>
      </c>
      <c r="N116" s="181">
        <v>0</v>
      </c>
      <c r="O116" s="181">
        <v>0</v>
      </c>
      <c r="P116" s="181">
        <v>0</v>
      </c>
      <c r="Q116" s="181">
        <v>0</v>
      </c>
      <c r="R116" s="181">
        <v>0</v>
      </c>
      <c r="S116" s="181">
        <v>0</v>
      </c>
      <c r="T116" s="181">
        <v>0</v>
      </c>
      <c r="U116" s="181">
        <v>0</v>
      </c>
      <c r="V116" s="181">
        <v>0</v>
      </c>
      <c r="W116" s="86" t="s">
        <v>156</v>
      </c>
      <c r="X116" s="94">
        <v>15</v>
      </c>
      <c r="Y116" s="94">
        <v>15</v>
      </c>
      <c r="Z116" s="149"/>
    </row>
    <row r="117" spans="1:26" s="23" customFormat="1" ht="24.75" customHeight="1" x14ac:dyDescent="0.25">
      <c r="A117" s="241" t="s">
        <v>23</v>
      </c>
      <c r="B117" s="242"/>
      <c r="C117" s="178">
        <f>C112+C116</f>
        <v>0</v>
      </c>
      <c r="D117" s="178">
        <f>D112+D116</f>
        <v>10</v>
      </c>
      <c r="E117" s="178">
        <f t="shared" ref="E117:U117" si="28">E112+E116</f>
        <v>0</v>
      </c>
      <c r="F117" s="178">
        <f t="shared" si="28"/>
        <v>0</v>
      </c>
      <c r="G117" s="178">
        <f t="shared" si="28"/>
        <v>0</v>
      </c>
      <c r="H117" s="178">
        <f t="shared" si="28"/>
        <v>0</v>
      </c>
      <c r="I117" s="178">
        <f t="shared" si="28"/>
        <v>10</v>
      </c>
      <c r="J117" s="178">
        <f t="shared" si="28"/>
        <v>0</v>
      </c>
      <c r="K117" s="178">
        <f t="shared" si="28"/>
        <v>0</v>
      </c>
      <c r="L117" s="178">
        <f t="shared" si="28"/>
        <v>0</v>
      </c>
      <c r="M117" s="178">
        <f t="shared" si="28"/>
        <v>0</v>
      </c>
      <c r="N117" s="178">
        <f t="shared" si="28"/>
        <v>10</v>
      </c>
      <c r="O117" s="178">
        <f t="shared" si="28"/>
        <v>0</v>
      </c>
      <c r="P117" s="178">
        <f t="shared" si="28"/>
        <v>0</v>
      </c>
      <c r="Q117" s="178">
        <f t="shared" si="28"/>
        <v>0</v>
      </c>
      <c r="R117" s="178">
        <f t="shared" si="28"/>
        <v>0</v>
      </c>
      <c r="S117" s="178">
        <f t="shared" si="28"/>
        <v>10</v>
      </c>
      <c r="T117" s="178">
        <f t="shared" si="28"/>
        <v>0</v>
      </c>
      <c r="U117" s="178">
        <f t="shared" si="28"/>
        <v>0</v>
      </c>
      <c r="V117" s="178">
        <f>V112+V116</f>
        <v>0</v>
      </c>
      <c r="W117" s="21"/>
      <c r="X117" s="20"/>
      <c r="Y117" s="129"/>
      <c r="Z117" s="150"/>
    </row>
    <row r="118" spans="1:26" s="49" customFormat="1" ht="21.75" customHeight="1" x14ac:dyDescent="0.25">
      <c r="A118" s="48" t="s">
        <v>49</v>
      </c>
      <c r="B118" s="268" t="s">
        <v>110</v>
      </c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70"/>
      <c r="X118" s="34"/>
      <c r="Y118" s="138"/>
      <c r="Z118" s="153"/>
    </row>
    <row r="119" spans="1:26" customFormat="1" ht="45" customHeight="1" x14ac:dyDescent="0.25">
      <c r="A119" s="36" t="s">
        <v>2</v>
      </c>
      <c r="B119" s="90" t="s">
        <v>48</v>
      </c>
      <c r="C119" s="72">
        <v>0</v>
      </c>
      <c r="D119" s="62">
        <v>288.60000000000002</v>
      </c>
      <c r="E119" s="62">
        <v>0</v>
      </c>
      <c r="F119" s="62">
        <v>0</v>
      </c>
      <c r="G119" s="62">
        <v>0</v>
      </c>
      <c r="H119" s="62">
        <v>0</v>
      </c>
      <c r="I119" s="62">
        <v>288.60000000000002</v>
      </c>
      <c r="J119" s="62">
        <v>0</v>
      </c>
      <c r="K119" s="62">
        <v>0</v>
      </c>
      <c r="L119" s="62">
        <v>0</v>
      </c>
      <c r="M119" s="62">
        <v>0</v>
      </c>
      <c r="N119" s="62">
        <v>288.60000000000002</v>
      </c>
      <c r="O119" s="62">
        <v>0</v>
      </c>
      <c r="P119" s="62">
        <v>0</v>
      </c>
      <c r="Q119" s="62">
        <v>0</v>
      </c>
      <c r="R119" s="62">
        <v>0</v>
      </c>
      <c r="S119" s="62">
        <v>139.1</v>
      </c>
      <c r="T119" s="62">
        <v>0</v>
      </c>
      <c r="U119" s="62">
        <v>0</v>
      </c>
      <c r="V119" s="62">
        <v>0</v>
      </c>
      <c r="W119" s="91" t="s">
        <v>54</v>
      </c>
      <c r="X119" s="112">
        <v>24</v>
      </c>
      <c r="Y119" s="144">
        <v>24</v>
      </c>
      <c r="Z119" s="152"/>
    </row>
    <row r="120" spans="1:26" customFormat="1" ht="30.75" customHeight="1" x14ac:dyDescent="0.25">
      <c r="A120" s="36" t="s">
        <v>18</v>
      </c>
      <c r="B120" s="105" t="s">
        <v>115</v>
      </c>
      <c r="C120" s="74">
        <v>0</v>
      </c>
      <c r="D120" s="64">
        <v>70</v>
      </c>
      <c r="E120" s="58">
        <v>0</v>
      </c>
      <c r="F120" s="58">
        <v>0</v>
      </c>
      <c r="G120" s="58">
        <v>0</v>
      </c>
      <c r="H120" s="58">
        <v>0</v>
      </c>
      <c r="I120" s="64">
        <v>70</v>
      </c>
      <c r="J120" s="58">
        <v>0</v>
      </c>
      <c r="K120" s="58">
        <v>0</v>
      </c>
      <c r="L120" s="58">
        <v>0</v>
      </c>
      <c r="M120" s="58">
        <v>0</v>
      </c>
      <c r="N120" s="64">
        <v>70</v>
      </c>
      <c r="O120" s="58">
        <v>0</v>
      </c>
      <c r="P120" s="58">
        <v>0</v>
      </c>
      <c r="Q120" s="58">
        <v>0</v>
      </c>
      <c r="R120" s="58">
        <v>0</v>
      </c>
      <c r="S120" s="64">
        <v>70</v>
      </c>
      <c r="T120" s="58">
        <v>0</v>
      </c>
      <c r="U120" s="58">
        <v>0</v>
      </c>
      <c r="V120" s="58">
        <v>0</v>
      </c>
      <c r="W120" s="65" t="s">
        <v>116</v>
      </c>
      <c r="X120" s="113">
        <v>100</v>
      </c>
      <c r="Y120" s="145">
        <v>100</v>
      </c>
      <c r="Z120" s="152"/>
    </row>
    <row r="121" spans="1:26" customFormat="1" ht="27" customHeight="1" x14ac:dyDescent="0.25">
      <c r="A121" s="271" t="s">
        <v>23</v>
      </c>
      <c r="B121" s="277"/>
      <c r="C121" s="206">
        <f>SUM(C119:C120)</f>
        <v>0</v>
      </c>
      <c r="D121" s="67">
        <f>D119+D120</f>
        <v>358.6</v>
      </c>
      <c r="E121" s="67">
        <f t="shared" ref="E121:H121" si="29">E119+E120</f>
        <v>0</v>
      </c>
      <c r="F121" s="67">
        <f t="shared" si="29"/>
        <v>0</v>
      </c>
      <c r="G121" s="67">
        <f t="shared" si="29"/>
        <v>0</v>
      </c>
      <c r="H121" s="67">
        <f t="shared" si="29"/>
        <v>0</v>
      </c>
      <c r="I121" s="67">
        <f>I119+I120</f>
        <v>358.6</v>
      </c>
      <c r="J121" s="67">
        <f t="shared" ref="J121:M121" si="30">J119+J120</f>
        <v>0</v>
      </c>
      <c r="K121" s="67">
        <f t="shared" si="30"/>
        <v>0</v>
      </c>
      <c r="L121" s="67">
        <f t="shared" si="30"/>
        <v>0</v>
      </c>
      <c r="M121" s="67">
        <f t="shared" si="30"/>
        <v>0</v>
      </c>
      <c r="N121" s="67">
        <f>N119+N120</f>
        <v>358.6</v>
      </c>
      <c r="O121" s="68">
        <v>0</v>
      </c>
      <c r="P121" s="68">
        <v>0</v>
      </c>
      <c r="Q121" s="68">
        <v>0</v>
      </c>
      <c r="R121" s="68">
        <v>0</v>
      </c>
      <c r="S121" s="67">
        <f>S119+S120</f>
        <v>209.1</v>
      </c>
      <c r="T121" s="67">
        <f t="shared" ref="T121:V121" si="31">T119+T120</f>
        <v>0</v>
      </c>
      <c r="U121" s="67">
        <f t="shared" si="31"/>
        <v>0</v>
      </c>
      <c r="V121" s="67">
        <f t="shared" si="31"/>
        <v>0</v>
      </c>
      <c r="W121" s="69"/>
      <c r="X121" s="70"/>
      <c r="Y121" s="146"/>
      <c r="Z121" s="152"/>
    </row>
    <row r="122" spans="1:26" customFormat="1" ht="23.25" customHeight="1" x14ac:dyDescent="0.25">
      <c r="A122" s="36" t="s">
        <v>157</v>
      </c>
      <c r="B122" s="245" t="s">
        <v>117</v>
      </c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152"/>
    </row>
    <row r="123" spans="1:26" customFormat="1" ht="33" customHeight="1" x14ac:dyDescent="0.25">
      <c r="A123" s="276"/>
      <c r="B123" s="273" t="s">
        <v>119</v>
      </c>
      <c r="C123" s="181">
        <v>0</v>
      </c>
      <c r="D123" s="194">
        <v>29.1</v>
      </c>
      <c r="E123" s="181">
        <v>0</v>
      </c>
      <c r="F123" s="181">
        <v>0</v>
      </c>
      <c r="G123" s="181">
        <v>0</v>
      </c>
      <c r="H123" s="181">
        <v>0</v>
      </c>
      <c r="I123" s="194">
        <v>29.1</v>
      </c>
      <c r="J123" s="181">
        <v>0</v>
      </c>
      <c r="K123" s="181">
        <v>0</v>
      </c>
      <c r="L123" s="181">
        <v>0</v>
      </c>
      <c r="M123" s="181">
        <v>0</v>
      </c>
      <c r="N123" s="194">
        <v>29.1</v>
      </c>
      <c r="O123" s="181">
        <v>0</v>
      </c>
      <c r="P123" s="181">
        <v>0</v>
      </c>
      <c r="Q123" s="181">
        <v>0</v>
      </c>
      <c r="R123" s="181">
        <v>0</v>
      </c>
      <c r="S123" s="194">
        <v>29.1</v>
      </c>
      <c r="T123" s="181">
        <v>0</v>
      </c>
      <c r="U123" s="181">
        <v>0</v>
      </c>
      <c r="V123" s="181">
        <v>0</v>
      </c>
      <c r="W123" s="65" t="s">
        <v>56</v>
      </c>
      <c r="X123" s="97">
        <v>100</v>
      </c>
      <c r="Y123" s="137">
        <v>100</v>
      </c>
      <c r="Z123" s="152"/>
    </row>
    <row r="124" spans="1:26" customFormat="1" ht="91.5" customHeight="1" x14ac:dyDescent="0.25">
      <c r="A124" s="276"/>
      <c r="B124" s="274"/>
      <c r="C124" s="188"/>
      <c r="D124" s="194"/>
      <c r="E124" s="181"/>
      <c r="F124" s="181"/>
      <c r="G124" s="181"/>
      <c r="H124" s="181"/>
      <c r="I124" s="194"/>
      <c r="J124" s="181"/>
      <c r="K124" s="181"/>
      <c r="L124" s="181"/>
      <c r="M124" s="181"/>
      <c r="N124" s="194"/>
      <c r="O124" s="181"/>
      <c r="P124" s="181"/>
      <c r="Q124" s="181"/>
      <c r="R124" s="195"/>
      <c r="S124" s="194"/>
      <c r="T124" s="181"/>
      <c r="U124" s="181"/>
      <c r="V124" s="181"/>
      <c r="W124" s="65" t="s">
        <v>120</v>
      </c>
      <c r="X124" s="97">
        <v>50</v>
      </c>
      <c r="Y124" s="137">
        <v>54</v>
      </c>
      <c r="Z124" s="173" t="s">
        <v>213</v>
      </c>
    </row>
    <row r="125" spans="1:26" customFormat="1" ht="58.5" customHeight="1" x14ac:dyDescent="0.25">
      <c r="A125" s="276"/>
      <c r="B125" s="275"/>
      <c r="C125" s="188"/>
      <c r="D125" s="194"/>
      <c r="E125" s="181"/>
      <c r="F125" s="181"/>
      <c r="G125" s="181"/>
      <c r="H125" s="181"/>
      <c r="I125" s="194"/>
      <c r="J125" s="181"/>
      <c r="K125" s="181"/>
      <c r="L125" s="181"/>
      <c r="M125" s="181"/>
      <c r="N125" s="194"/>
      <c r="O125" s="181"/>
      <c r="P125" s="181"/>
      <c r="Q125" s="181"/>
      <c r="R125" s="195"/>
      <c r="S125" s="194"/>
      <c r="T125" s="181"/>
      <c r="U125" s="181"/>
      <c r="V125" s="181"/>
      <c r="W125" s="65" t="s">
        <v>121</v>
      </c>
      <c r="X125" s="97">
        <v>33</v>
      </c>
      <c r="Y125" s="137">
        <v>21</v>
      </c>
      <c r="Z125" s="172" t="s">
        <v>214</v>
      </c>
    </row>
    <row r="126" spans="1:26" customFormat="1" ht="25.5" customHeight="1" x14ac:dyDescent="0.25">
      <c r="A126" s="271" t="s">
        <v>23</v>
      </c>
      <c r="B126" s="272"/>
      <c r="C126" s="196">
        <f>C123</f>
        <v>0</v>
      </c>
      <c r="D126" s="196">
        <f>D123</f>
        <v>29.1</v>
      </c>
      <c r="E126" s="196">
        <f t="shared" ref="E126:U126" si="32">E123</f>
        <v>0</v>
      </c>
      <c r="F126" s="196">
        <f t="shared" si="32"/>
        <v>0</v>
      </c>
      <c r="G126" s="196">
        <f t="shared" si="32"/>
        <v>0</v>
      </c>
      <c r="H126" s="196">
        <f t="shared" si="32"/>
        <v>0</v>
      </c>
      <c r="I126" s="196">
        <f t="shared" si="32"/>
        <v>29.1</v>
      </c>
      <c r="J126" s="196">
        <f t="shared" si="32"/>
        <v>0</v>
      </c>
      <c r="K126" s="196">
        <f t="shared" si="32"/>
        <v>0</v>
      </c>
      <c r="L126" s="196">
        <f t="shared" si="32"/>
        <v>0</v>
      </c>
      <c r="M126" s="196">
        <f t="shared" si="32"/>
        <v>0</v>
      </c>
      <c r="N126" s="196">
        <f t="shared" si="32"/>
        <v>29.1</v>
      </c>
      <c r="O126" s="196">
        <f t="shared" si="32"/>
        <v>0</v>
      </c>
      <c r="P126" s="196">
        <f t="shared" si="32"/>
        <v>0</v>
      </c>
      <c r="Q126" s="196">
        <f t="shared" si="32"/>
        <v>0</v>
      </c>
      <c r="R126" s="196">
        <f t="shared" si="32"/>
        <v>0</v>
      </c>
      <c r="S126" s="196">
        <f t="shared" si="32"/>
        <v>29.1</v>
      </c>
      <c r="T126" s="196">
        <f t="shared" si="32"/>
        <v>0</v>
      </c>
      <c r="U126" s="196">
        <f t="shared" si="32"/>
        <v>0</v>
      </c>
      <c r="V126" s="196">
        <f>V123</f>
        <v>0</v>
      </c>
      <c r="W126" s="69"/>
      <c r="X126" s="70"/>
      <c r="Y126" s="146"/>
      <c r="Z126" s="152"/>
    </row>
    <row r="127" spans="1:26" ht="24.75" customHeight="1" x14ac:dyDescent="0.25">
      <c r="A127" s="264" t="s">
        <v>55</v>
      </c>
      <c r="B127" s="265"/>
      <c r="C127" s="179">
        <f>C27+C34+C50+C55+C70+C83+C89+C104+C110+C117+C121+C126</f>
        <v>0</v>
      </c>
      <c r="D127" s="179">
        <f>D27+D34+D50+D55+D70+D83+D89+D104+D110+D117+D121+D126</f>
        <v>79492.60000000002</v>
      </c>
      <c r="E127" s="179">
        <f t="shared" ref="E127:V127" si="33">E27+E34+E50+E55+E70+E83+E89+E104+E110+E117+E121+E126</f>
        <v>0</v>
      </c>
      <c r="F127" s="179">
        <f t="shared" si="33"/>
        <v>6434.1</v>
      </c>
      <c r="G127" s="179">
        <f t="shared" si="33"/>
        <v>0</v>
      </c>
      <c r="H127" s="179">
        <f t="shared" si="33"/>
        <v>0</v>
      </c>
      <c r="I127" s="179">
        <f t="shared" si="33"/>
        <v>79492.60000000002</v>
      </c>
      <c r="J127" s="179">
        <f t="shared" si="33"/>
        <v>0</v>
      </c>
      <c r="K127" s="179">
        <f t="shared" si="33"/>
        <v>6434.1</v>
      </c>
      <c r="L127" s="179">
        <f t="shared" si="33"/>
        <v>0</v>
      </c>
      <c r="M127" s="179">
        <f t="shared" si="33"/>
        <v>0</v>
      </c>
      <c r="N127" s="179">
        <f t="shared" si="33"/>
        <v>79476.300000000017</v>
      </c>
      <c r="O127" s="179">
        <f t="shared" si="33"/>
        <v>0</v>
      </c>
      <c r="P127" s="179">
        <f t="shared" si="33"/>
        <v>6434.1</v>
      </c>
      <c r="Q127" s="179">
        <f t="shared" si="33"/>
        <v>0</v>
      </c>
      <c r="R127" s="179">
        <f t="shared" si="33"/>
        <v>0</v>
      </c>
      <c r="S127" s="179">
        <f t="shared" si="33"/>
        <v>68586.000000000015</v>
      </c>
      <c r="T127" s="179">
        <f t="shared" si="33"/>
        <v>0</v>
      </c>
      <c r="U127" s="179">
        <f t="shared" si="33"/>
        <v>6435.1</v>
      </c>
      <c r="V127" s="179">
        <f t="shared" si="33"/>
        <v>0</v>
      </c>
      <c r="W127" s="8"/>
      <c r="X127" s="9"/>
      <c r="Y127" s="147"/>
      <c r="Z127" s="85"/>
    </row>
    <row r="128" spans="1:26" ht="34.5" customHeight="1" x14ac:dyDescent="0.25">
      <c r="D128" s="54"/>
      <c r="N128" s="57"/>
      <c r="S128" s="54"/>
    </row>
    <row r="129" spans="1:25" ht="19.5" customHeight="1" x14ac:dyDescent="0.25">
      <c r="D129" s="54"/>
      <c r="N129" s="57"/>
      <c r="S129" s="57"/>
    </row>
    <row r="130" spans="1:25" s="28" customFormat="1" ht="18.75" x14ac:dyDescent="0.3">
      <c r="A130" s="10"/>
      <c r="B130" s="37"/>
      <c r="C130" s="37"/>
      <c r="D130" s="52"/>
      <c r="E130" s="37"/>
      <c r="F130" s="37"/>
      <c r="G130" s="37"/>
      <c r="H130" s="37"/>
      <c r="I130" s="37"/>
      <c r="J130" s="11"/>
      <c r="K130" s="11"/>
      <c r="L130" s="37"/>
      <c r="M130" s="37"/>
      <c r="N130" s="205"/>
      <c r="O130" s="38"/>
      <c r="P130" s="37"/>
      <c r="Q130" s="37"/>
      <c r="R130" s="37"/>
      <c r="S130" s="37"/>
      <c r="T130" s="263"/>
      <c r="U130" s="263"/>
      <c r="V130" s="37"/>
      <c r="W130" s="37"/>
      <c r="X130" s="37"/>
      <c r="Y130" s="37"/>
    </row>
    <row r="131" spans="1:25" s="28" customForma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8"/>
      <c r="O131" s="38"/>
      <c r="P131" s="37"/>
      <c r="Q131" s="37"/>
      <c r="R131" s="39"/>
      <c r="S131" s="52"/>
      <c r="T131" s="37"/>
      <c r="U131" s="37"/>
      <c r="V131" s="37"/>
      <c r="W131" s="37"/>
      <c r="X131" s="37"/>
      <c r="Y131" s="37"/>
    </row>
    <row r="132" spans="1:25" s="28" customFormat="1" ht="38.25" customHeight="1" x14ac:dyDescent="0.3">
      <c r="A132" s="55" t="s">
        <v>95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5"/>
      <c r="O132" s="55" t="s">
        <v>61</v>
      </c>
      <c r="P132" s="55"/>
      <c r="Q132" s="55"/>
      <c r="R132" s="55"/>
      <c r="S132" s="55"/>
      <c r="T132" s="55"/>
      <c r="U132" s="55" t="s">
        <v>96</v>
      </c>
      <c r="V132" s="55"/>
      <c r="W132" s="55"/>
      <c r="X132" s="12"/>
      <c r="Y132" s="12"/>
    </row>
    <row r="133" spans="1:25" s="28" customFormat="1" ht="38.25" customHeight="1" x14ac:dyDescent="0.3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12"/>
      <c r="Y133" s="12"/>
    </row>
    <row r="134" spans="1:25" ht="15.75" x14ac:dyDescent="0.25">
      <c r="B134" s="53" t="s">
        <v>195</v>
      </c>
    </row>
    <row r="138" spans="1:25" x14ac:dyDescent="0.25">
      <c r="D138" s="57">
        <f>D127+F127</f>
        <v>85926.700000000026</v>
      </c>
      <c r="I138" s="57">
        <f>I127+K127</f>
        <v>85926.700000000026</v>
      </c>
      <c r="N138" s="57">
        <f>N127+P127</f>
        <v>85910.400000000023</v>
      </c>
      <c r="S138" s="57">
        <f>S127+U127</f>
        <v>75021.10000000002</v>
      </c>
    </row>
    <row r="145" spans="22:22" x14ac:dyDescent="0.25">
      <c r="V145" s="1" t="s">
        <v>176</v>
      </c>
    </row>
  </sheetData>
  <mergeCells count="247">
    <mergeCell ref="F21:F25"/>
    <mergeCell ref="G21:G25"/>
    <mergeCell ref="H21:H25"/>
    <mergeCell ref="I21:I25"/>
    <mergeCell ref="J21:J25"/>
    <mergeCell ref="K21:K25"/>
    <mergeCell ref="L21:L25"/>
    <mergeCell ref="V21:V25"/>
    <mergeCell ref="Z41:Z42"/>
    <mergeCell ref="M21:M25"/>
    <mergeCell ref="N21:N25"/>
    <mergeCell ref="O21:O25"/>
    <mergeCell ref="P21:P25"/>
    <mergeCell ref="Q21:Q25"/>
    <mergeCell ref="R21:R25"/>
    <mergeCell ref="S21:S25"/>
    <mergeCell ref="T21:T25"/>
    <mergeCell ref="U21:U25"/>
    <mergeCell ref="B28:W28"/>
    <mergeCell ref="N75:N78"/>
    <mergeCell ref="O75:O78"/>
    <mergeCell ref="P75:P78"/>
    <mergeCell ref="Q75:Q78"/>
    <mergeCell ref="R75:R78"/>
    <mergeCell ref="S75:S78"/>
    <mergeCell ref="T75:T78"/>
    <mergeCell ref="A16:A20"/>
    <mergeCell ref="A21:A25"/>
    <mergeCell ref="B16:B20"/>
    <mergeCell ref="B21:B25"/>
    <mergeCell ref="C16:C20"/>
    <mergeCell ref="D16:D20"/>
    <mergeCell ref="E16:E20"/>
    <mergeCell ref="F16:F20"/>
    <mergeCell ref="G16:G20"/>
    <mergeCell ref="H16:H20"/>
    <mergeCell ref="I16:I20"/>
    <mergeCell ref="J16:J20"/>
    <mergeCell ref="K16:K20"/>
    <mergeCell ref="L16:L20"/>
    <mergeCell ref="M16:M20"/>
    <mergeCell ref="N16:N20"/>
    <mergeCell ref="O16:O20"/>
    <mergeCell ref="E75:E78"/>
    <mergeCell ref="F75:F78"/>
    <mergeCell ref="G75:G78"/>
    <mergeCell ref="H75:H78"/>
    <mergeCell ref="I75:I78"/>
    <mergeCell ref="J75:J78"/>
    <mergeCell ref="K75:K78"/>
    <mergeCell ref="L75:L78"/>
    <mergeCell ref="M75:M78"/>
    <mergeCell ref="U112:U115"/>
    <mergeCell ref="Q112:Q115"/>
    <mergeCell ref="R112:R115"/>
    <mergeCell ref="X41:X42"/>
    <mergeCell ref="Y41:Y42"/>
    <mergeCell ref="O30:O33"/>
    <mergeCell ref="P30:P33"/>
    <mergeCell ref="Q30:Q33"/>
    <mergeCell ref="R30:R33"/>
    <mergeCell ref="U30:U33"/>
    <mergeCell ref="V73:V74"/>
    <mergeCell ref="S73:S74"/>
    <mergeCell ref="T73:T74"/>
    <mergeCell ref="U73:U74"/>
    <mergeCell ref="V106:V109"/>
    <mergeCell ref="U106:U109"/>
    <mergeCell ref="R106:R109"/>
    <mergeCell ref="S106:S109"/>
    <mergeCell ref="U75:U78"/>
    <mergeCell ref="V75:V78"/>
    <mergeCell ref="I112:I115"/>
    <mergeCell ref="J112:J115"/>
    <mergeCell ref="K112:K115"/>
    <mergeCell ref="L112:L115"/>
    <mergeCell ref="B112:B115"/>
    <mergeCell ref="A112:A115"/>
    <mergeCell ref="C112:C115"/>
    <mergeCell ref="D112:D115"/>
    <mergeCell ref="E112:E115"/>
    <mergeCell ref="F112:F115"/>
    <mergeCell ref="G112:G115"/>
    <mergeCell ref="H112:H115"/>
    <mergeCell ref="D12:D13"/>
    <mergeCell ref="J12:L12"/>
    <mergeCell ref="M12:M13"/>
    <mergeCell ref="A34:B34"/>
    <mergeCell ref="B30:B33"/>
    <mergeCell ref="B35:W35"/>
    <mergeCell ref="T12:V12"/>
    <mergeCell ref="B15:Y15"/>
    <mergeCell ref="S12:S13"/>
    <mergeCell ref="R12:R13"/>
    <mergeCell ref="A27:B27"/>
    <mergeCell ref="E12:G12"/>
    <mergeCell ref="H12:H13"/>
    <mergeCell ref="V30:V33"/>
    <mergeCell ref="P16:P20"/>
    <mergeCell ref="Q16:Q20"/>
    <mergeCell ref="R16:R20"/>
    <mergeCell ref="S16:S20"/>
    <mergeCell ref="T16:T20"/>
    <mergeCell ref="U16:U20"/>
    <mergeCell ref="V16:V20"/>
    <mergeCell ref="C21:C25"/>
    <mergeCell ref="D21:D25"/>
    <mergeCell ref="E21:E25"/>
    <mergeCell ref="I1:L1"/>
    <mergeCell ref="I2:N2"/>
    <mergeCell ref="O12:Q12"/>
    <mergeCell ref="W2:Y2"/>
    <mergeCell ref="W12:W13"/>
    <mergeCell ref="W11:Y11"/>
    <mergeCell ref="I12:I13"/>
    <mergeCell ref="A10:Y10"/>
    <mergeCell ref="X12:X13"/>
    <mergeCell ref="Y12:Y13"/>
    <mergeCell ref="W1:Y1"/>
    <mergeCell ref="W5:Y5"/>
    <mergeCell ref="W3:Y3"/>
    <mergeCell ref="W4:Y4"/>
    <mergeCell ref="A8:Y8"/>
    <mergeCell ref="A9:Y9"/>
    <mergeCell ref="C11:G11"/>
    <mergeCell ref="A11:A13"/>
    <mergeCell ref="B11:B13"/>
    <mergeCell ref="R11:V11"/>
    <mergeCell ref="M11:Q11"/>
    <mergeCell ref="C12:C13"/>
    <mergeCell ref="H11:L11"/>
    <mergeCell ref="N12:N13"/>
    <mergeCell ref="T130:U130"/>
    <mergeCell ref="A127:B127"/>
    <mergeCell ref="B90:W90"/>
    <mergeCell ref="A104:B104"/>
    <mergeCell ref="B105:W105"/>
    <mergeCell ref="A110:B110"/>
    <mergeCell ref="B111:W111"/>
    <mergeCell ref="H106:H109"/>
    <mergeCell ref="A92:A96"/>
    <mergeCell ref="A106:A109"/>
    <mergeCell ref="B118:W118"/>
    <mergeCell ref="A117:B117"/>
    <mergeCell ref="B122:Y122"/>
    <mergeCell ref="A126:B126"/>
    <mergeCell ref="B123:B125"/>
    <mergeCell ref="A123:A125"/>
    <mergeCell ref="V112:V115"/>
    <mergeCell ref="M112:M115"/>
    <mergeCell ref="N112:N115"/>
    <mergeCell ref="O112:O115"/>
    <mergeCell ref="P112:P115"/>
    <mergeCell ref="A121:B121"/>
    <mergeCell ref="S112:S115"/>
    <mergeCell ref="T112:T115"/>
    <mergeCell ref="A55:B55"/>
    <mergeCell ref="B51:W51"/>
    <mergeCell ref="A30:A33"/>
    <mergeCell ref="W41:W42"/>
    <mergeCell ref="C30:C33"/>
    <mergeCell ref="D30:D33"/>
    <mergeCell ref="E30:E33"/>
    <mergeCell ref="L30:L33"/>
    <mergeCell ref="M30:M33"/>
    <mergeCell ref="N30:N33"/>
    <mergeCell ref="T30:T33"/>
    <mergeCell ref="F30:F33"/>
    <mergeCell ref="G30:G33"/>
    <mergeCell ref="H30:H33"/>
    <mergeCell ref="I30:I33"/>
    <mergeCell ref="J30:J33"/>
    <mergeCell ref="K30:K33"/>
    <mergeCell ref="S30:S33"/>
    <mergeCell ref="A50:B50"/>
    <mergeCell ref="A70:B70"/>
    <mergeCell ref="A85:A87"/>
    <mergeCell ref="A83:B83"/>
    <mergeCell ref="B71:W71"/>
    <mergeCell ref="A89:B89"/>
    <mergeCell ref="B84:W84"/>
    <mergeCell ref="H73:H74"/>
    <mergeCell ref="I73:I74"/>
    <mergeCell ref="R73:R74"/>
    <mergeCell ref="A73:A74"/>
    <mergeCell ref="B73:B74"/>
    <mergeCell ref="P73:P74"/>
    <mergeCell ref="Q73:Q74"/>
    <mergeCell ref="J73:J74"/>
    <mergeCell ref="K73:K74"/>
    <mergeCell ref="L73:L74"/>
    <mergeCell ref="M73:M74"/>
    <mergeCell ref="N73:N74"/>
    <mergeCell ref="O73:O74"/>
    <mergeCell ref="C73:C74"/>
    <mergeCell ref="A75:A78"/>
    <mergeCell ref="B75:B78"/>
    <mergeCell ref="C75:C78"/>
    <mergeCell ref="D75:D78"/>
    <mergeCell ref="A97:A99"/>
    <mergeCell ref="B97:B99"/>
    <mergeCell ref="M106:M109"/>
    <mergeCell ref="T106:T109"/>
    <mergeCell ref="B85:B87"/>
    <mergeCell ref="B92:B96"/>
    <mergeCell ref="D73:D74"/>
    <mergeCell ref="E73:E74"/>
    <mergeCell ref="F73:F74"/>
    <mergeCell ref="G73:G74"/>
    <mergeCell ref="N106:N109"/>
    <mergeCell ref="O106:O109"/>
    <mergeCell ref="P106:P109"/>
    <mergeCell ref="Q106:Q109"/>
    <mergeCell ref="I106:I109"/>
    <mergeCell ref="J106:J109"/>
    <mergeCell ref="K106:K109"/>
    <mergeCell ref="L106:L109"/>
    <mergeCell ref="C106:C109"/>
    <mergeCell ref="E106:E109"/>
    <mergeCell ref="D106:D109"/>
    <mergeCell ref="F106:F109"/>
    <mergeCell ref="G106:G109"/>
    <mergeCell ref="B106:B109"/>
    <mergeCell ref="Z11:Z13"/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  <mergeCell ref="J66:J68"/>
    <mergeCell ref="K66:K68"/>
    <mergeCell ref="L66:L68"/>
    <mergeCell ref="M66:M68"/>
    <mergeCell ref="N66:N68"/>
    <mergeCell ref="O66:O68"/>
    <mergeCell ref="P66:P68"/>
    <mergeCell ref="Q66:Q68"/>
    <mergeCell ref="R66:R68"/>
    <mergeCell ref="S66:S68"/>
    <mergeCell ref="T66:T68"/>
    <mergeCell ref="U66:U68"/>
    <mergeCell ref="V66:V68"/>
    <mergeCell ref="B56:W56"/>
  </mergeCells>
  <phoneticPr fontId="6" type="noConversion"/>
  <pageMargins left="0.78740157480314965" right="0.78740157480314965" top="1.1811023622047245" bottom="0.39370078740157483" header="0" footer="0"/>
  <pageSetup paperSize="9" scale="40" orientation="landscape" r:id="rId1"/>
  <rowBreaks count="5" manualBreakCount="5">
    <brk id="34" max="25" man="1"/>
    <brk id="53" max="25" man="1"/>
    <brk id="77" max="25" man="1"/>
    <brk id="102" max="25" man="1"/>
    <brk id="12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</vt:lpstr>
      <vt:lpstr>Лист3</vt:lpstr>
      <vt:lpstr>Лист4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medevx</dc:creator>
  <cp:lastModifiedBy>ASUS</cp:lastModifiedBy>
  <cp:lastPrinted>2026-01-22T13:31:16Z</cp:lastPrinted>
  <dcterms:created xsi:type="dcterms:W3CDTF">2009-11-13T07:13:48Z</dcterms:created>
  <dcterms:modified xsi:type="dcterms:W3CDTF">2026-01-26T13:56:37Z</dcterms:modified>
</cp:coreProperties>
</file>