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ЭС\"/>
    </mc:Choice>
  </mc:AlternateContent>
  <bookViews>
    <workbookView xWindow="240" yWindow="60" windowWidth="12120" windowHeight="7950" firstSheet="2" activeTab="10"/>
  </bookViews>
  <sheets>
    <sheet name="Титульный лист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  <sheet name="Свод 10 дней" sheetId="12" r:id="rId12"/>
  </sheets>
  <calcPr calcId="152511"/>
</workbook>
</file>

<file path=xl/calcChain.xml><?xml version="1.0" encoding="utf-8"?>
<calcChain xmlns="http://schemas.openxmlformats.org/spreadsheetml/2006/main">
  <c r="J11" i="3" l="1"/>
  <c r="H11" i="3"/>
  <c r="M8" i="6"/>
  <c r="K8" i="6"/>
  <c r="K13" i="5"/>
  <c r="J13" i="5"/>
  <c r="H13" i="5"/>
  <c r="M10" i="4"/>
  <c r="K10" i="4"/>
  <c r="J10" i="4"/>
  <c r="H10" i="4"/>
  <c r="N10" i="3"/>
  <c r="K10" i="3"/>
  <c r="G11" i="4" l="1"/>
  <c r="J10" i="8" l="1"/>
  <c r="H23" i="2" l="1"/>
  <c r="F23" i="2" l="1"/>
  <c r="O8" i="5" l="1"/>
  <c r="N8" i="5"/>
  <c r="M8" i="5"/>
  <c r="L8" i="5"/>
  <c r="I8" i="5"/>
  <c r="H8" i="5"/>
  <c r="G23" i="2"/>
  <c r="J13" i="2"/>
  <c r="H13" i="2"/>
  <c r="K10" i="10"/>
  <c r="J10" i="10"/>
  <c r="H10" i="10"/>
  <c r="K11" i="9"/>
  <c r="J11" i="9"/>
  <c r="H11" i="9"/>
  <c r="K10" i="6" l="1"/>
  <c r="J10" i="6"/>
  <c r="G12" i="11" l="1"/>
  <c r="F12" i="11"/>
  <c r="E12" i="11"/>
  <c r="F11" i="4" l="1"/>
  <c r="E11" i="4"/>
  <c r="D11" i="4"/>
  <c r="G27" i="12"/>
  <c r="G26" i="12"/>
  <c r="G24" i="12"/>
  <c r="H19" i="12"/>
  <c r="G19" i="12"/>
  <c r="H15" i="12"/>
  <c r="G15" i="12"/>
  <c r="H12" i="12"/>
  <c r="G12" i="12"/>
  <c r="H11" i="12"/>
  <c r="G11" i="12"/>
  <c r="G8" i="12"/>
  <c r="G7" i="12"/>
  <c r="H6" i="12"/>
  <c r="G5" i="12"/>
</calcChain>
</file>

<file path=xl/sharedStrings.xml><?xml version="1.0" encoding="utf-8"?>
<sst xmlns="http://schemas.openxmlformats.org/spreadsheetml/2006/main" count="605" uniqueCount="134">
  <si>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</si>
  <si>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</si>
  <si>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</si>
  <si>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</si>
  <si>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</si>
  <si>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>осенне-зимний</t>
  </si>
  <si>
    <t xml:space="preserve">Возрастная категория: </t>
  </si>
  <si>
    <t>7-11 лет</t>
  </si>
  <si>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</si>
  <si>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</si>
  <si>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</si>
  <si>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</si>
  <si>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</si>
  <si>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</si>
  <si>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</si>
  <si>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</si>
  <si>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</si>
  <si>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</si>
  <si>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</si>
  <si>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</si>
  <si>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</si>
  <si>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</si>
  <si>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</si>
  <si>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</si>
  <si>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</si>
  <si>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</si>
  <si>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Завтрак</t>
  </si>
  <si>
    <t>Хлеб пшеничный</t>
  </si>
  <si>
    <t>Масло сливочное</t>
  </si>
  <si>
    <t>Какао с молоком</t>
  </si>
  <si>
    <t>ИТОГО:</t>
  </si>
  <si>
    <t>Средние показания на день</t>
  </si>
  <si>
    <t>пищевые вещества</t>
  </si>
  <si>
    <t>энергет. ценн. ккал</t>
  </si>
  <si>
    <t>Потребность по СаН ПиН (60-70%)</t>
  </si>
  <si>
    <t>46,2-53,9</t>
  </si>
  <si>
    <t>47,4-55,3</t>
  </si>
  <si>
    <t>201-234,5</t>
  </si>
  <si>
    <t>1410-1645</t>
  </si>
  <si>
    <t>По меню</t>
  </si>
  <si>
    <t>Рекомендуемые среднесуточные наборы пищевых продуктов, в том числе используемые для приготовления блюд и напитков, для обучающихся общеобразовательных учреждений</t>
  </si>
  <si>
    <t>Наименование продуктов</t>
  </si>
  <si>
    <t>Количество продуктов в зависимости от возраста обучающихся</t>
  </si>
  <si>
    <t>Средняя за 10 дней</t>
  </si>
  <si>
    <t>в г, мл, брутто</t>
  </si>
  <si>
    <t>в г, мл, нетто</t>
  </si>
  <si>
    <t>Хлеб ржаной (ржано-пшеничный)</t>
  </si>
  <si>
    <t>Мука пшеничная</t>
  </si>
  <si>
    <t>Крупы, бобовые</t>
  </si>
  <si>
    <t>Макаронные изделия</t>
  </si>
  <si>
    <t>Картофель</t>
  </si>
  <si>
    <t>250 &lt;*&gt;</t>
  </si>
  <si>
    <t>Овощи свежие, зелень</t>
  </si>
  <si>
    <t>280 &lt;**&gt;</t>
  </si>
  <si>
    <t>Фрукты (плоды) свежие</t>
  </si>
  <si>
    <t>185 &lt;**&gt;</t>
  </si>
  <si>
    <t>Фрукты (плоды) сухие, в т.ч. шиповник</t>
  </si>
  <si>
    <t>Соки плодоовощные, напитки витаминизированные, в т.ч. инстантные</t>
  </si>
  <si>
    <t>Мясо жилованное (мясо на кости) 1 кат.</t>
  </si>
  <si>
    <t>77 (95)</t>
  </si>
  <si>
    <t>Цыплята 1 категории потрошеные (куры 1 кат. п/п)</t>
  </si>
  <si>
    <t>40 (51)</t>
  </si>
  <si>
    <t>Рыба-филе</t>
  </si>
  <si>
    <t>Колбасные изделия</t>
  </si>
  <si>
    <t>Молоко (массовая доля жира 2,5%, 3,2%)</t>
  </si>
  <si>
    <t>Кисломолочные продукты (массовая доля жира 2,5%, 3,2%)</t>
  </si>
  <si>
    <t>Творог (массовая доля жира не более 9%)</t>
  </si>
  <si>
    <t>Сыр</t>
  </si>
  <si>
    <t>Сметана (массовая доля жира не более 15%)</t>
  </si>
  <si>
    <t>Масло растительное</t>
  </si>
  <si>
    <t>Яйцо диетическое</t>
  </si>
  <si>
    <t>1 шт.</t>
  </si>
  <si>
    <t>Сахар &lt;***&gt;</t>
  </si>
  <si>
    <t>Кондитерские изделия</t>
  </si>
  <si>
    <t>Чай</t>
  </si>
  <si>
    <t>Какао</t>
  </si>
  <si>
    <t>Дрожжи хлебопекарные</t>
  </si>
  <si>
    <t>Соль</t>
  </si>
  <si>
    <t>четверг</t>
  </si>
  <si>
    <t>вторая</t>
  </si>
  <si>
    <t xml:space="preserve">Хлеб пшеничный  </t>
  </si>
  <si>
    <t>"УТВЕРЖДАЮ""</t>
  </si>
  <si>
    <t>Директор: __________________ Р.В.Орлова</t>
  </si>
  <si>
    <r>
      <t xml:space="preserve">                                                              </t>
    </r>
    <r>
      <rPr>
        <b/>
        <sz val="26"/>
        <color theme="1"/>
        <rFont val="Times New Roman"/>
        <family val="1"/>
        <charset val="204"/>
      </rPr>
      <t>МЕНЮ</t>
    </r>
  </si>
  <si>
    <t xml:space="preserve">         Муниципального общеобразовательного учреждения</t>
  </si>
  <si>
    <t xml:space="preserve">                   "Литвиновская основная общеобразовательная школа</t>
  </si>
  <si>
    <t xml:space="preserve">                 Сонковского района Тверской области"</t>
  </si>
  <si>
    <t>Чай с сахаром</t>
  </si>
  <si>
    <t>Хлеб ржаной</t>
  </si>
  <si>
    <t>вторник</t>
  </si>
  <si>
    <r>
      <t>В</t>
    </r>
    <r>
      <rPr>
        <sz val="11"/>
        <color theme="1"/>
        <rFont val="Calibri"/>
        <family val="2"/>
        <charset val="204"/>
        <scheme val="minor"/>
      </rPr>
      <t>1</t>
    </r>
  </si>
  <si>
    <t>Пюре картофельное</t>
  </si>
  <si>
    <t>среда</t>
  </si>
  <si>
    <t>пятница</t>
  </si>
  <si>
    <t>Жаркое по домашнему</t>
  </si>
  <si>
    <t xml:space="preserve">Макароные изделия отварные </t>
  </si>
  <si>
    <t>Рис отварной</t>
  </si>
  <si>
    <t>Хлеб пшеничный с маслом</t>
  </si>
  <si>
    <t>Компот из свежих яблок</t>
  </si>
  <si>
    <t>Каша жидкая молочная из риса с маслом</t>
  </si>
  <si>
    <t>Средний показатель за день</t>
  </si>
  <si>
    <t>Котлета, мясная рубленная (полуфабрикат)</t>
  </si>
  <si>
    <t>Яблоки свежие</t>
  </si>
  <si>
    <t xml:space="preserve">Куриные окорочка отварные </t>
  </si>
  <si>
    <t>Каша гречневая рассыпчатая</t>
  </si>
  <si>
    <t xml:space="preserve">               Средние показания задень</t>
  </si>
  <si>
    <t>ИТОГО за день:</t>
  </si>
  <si>
    <r>
      <t>ИТОГО</t>
    </r>
    <r>
      <rPr>
        <b/>
        <sz val="9"/>
        <color theme="1"/>
        <rFont val="Calibri"/>
        <family val="2"/>
        <charset val="204"/>
        <scheme val="minor"/>
      </rPr>
      <t xml:space="preserve"> за день:</t>
    </r>
  </si>
  <si>
    <r>
      <t xml:space="preserve">ИТОГО </t>
    </r>
    <r>
      <rPr>
        <b/>
        <sz val="9"/>
        <color theme="1"/>
        <rFont val="Calibri"/>
        <family val="2"/>
        <charset val="204"/>
        <scheme val="minor"/>
      </rPr>
      <t>за день:</t>
    </r>
  </si>
  <si>
    <t xml:space="preserve">                            Средние показания на день</t>
  </si>
  <si>
    <r>
      <t xml:space="preserve">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  Средние показания на день</t>
    </r>
  </si>
  <si>
    <t>б/н</t>
  </si>
  <si>
    <t>Огурец свежий</t>
  </si>
  <si>
    <t>Конфеты глазированные шоколадом</t>
  </si>
  <si>
    <t xml:space="preserve">          2021-2022 учебный год</t>
  </si>
  <si>
    <t>Бутерброд с сыром</t>
  </si>
  <si>
    <t>Гуляш</t>
  </si>
  <si>
    <t>Винегрет с сельдью</t>
  </si>
  <si>
    <r>
      <rPr>
        <b/>
        <i/>
        <sz val="10"/>
        <color theme="1"/>
        <rFont val="Calibri"/>
        <family val="2"/>
        <charset val="204"/>
        <scheme val="minor"/>
      </rPr>
      <t>Салат из  свёклы отварной  с яблоками</t>
    </r>
    <r>
      <rPr>
        <b/>
        <i/>
        <sz val="14"/>
        <color theme="1"/>
        <rFont val="Calibri"/>
        <family val="2"/>
        <charset val="204"/>
        <scheme val="minor"/>
      </rPr>
      <t xml:space="preserve"> </t>
    </r>
  </si>
  <si>
    <t>01.09.2021г.</t>
  </si>
  <si>
    <t xml:space="preserve">                                                                             возраст 11 - 15 лет</t>
  </si>
  <si>
    <t xml:space="preserve">            1-го разового питания  (завтрак)</t>
  </si>
  <si>
    <t>Всего обучающихся: с 1 сентября - по 29 декабря 2021г. - 4 человека, с 1 января - по 30 мая 2022г. - 5 человек</t>
  </si>
  <si>
    <t>5 - 9 класс</t>
  </si>
  <si>
    <t>Стоимость завтрака - 40,00 рублей</t>
  </si>
  <si>
    <t>11-15 лет</t>
  </si>
  <si>
    <t>678,,26</t>
  </si>
  <si>
    <t>11 - 15 лет</t>
  </si>
  <si>
    <t>11 -15 лет</t>
  </si>
  <si>
    <t xml:space="preserve">Рыба припущенная  (минтай, хек, пикша) </t>
  </si>
  <si>
    <t xml:space="preserve">        Чай с сахаром</t>
  </si>
  <si>
    <t>Каша гречневая молочная жидкая</t>
  </si>
  <si>
    <t>Вода питьевая</t>
  </si>
  <si>
    <t>23.27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</si>
</sst>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р_._-;\-* #,##0.00\ _р_._-;_-* &quot;-&quot;??\ _р_._-;_-@_-"/>
    <numFmt numFmtId="164" formatCode="_-* #,##0.00\ _₽_-;\-* #,##0.00\ _₽_-;_-* &quot;-&quot;??\ _₽_-;_-@_-"/>
  </numFmts>
  <fonts count="4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rgb="FF333333"/>
      <name val="Calibri"/>
      <family val="2"/>
      <charset val="204"/>
      <scheme val="minor"/>
    </font>
    <font>
      <b/>
      <sz val="11"/>
      <color rgb="FF333333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Arial Cyr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BFBFB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3" fillId="7" borderId="27" applyNumberFormat="0" applyAlignment="0" applyProtection="0"/>
  </cellStyleXfs>
  <cellXfs count="331">
    <xf numFmtId="0" fontId="0" fillId="0" borderId="0" xfId="0"/>
    <xf numFmtId="0" fontId="0" fillId="0" borderId="0" xfId="0" applyAlignment="1"/>
    <xf numFmtId="0" fontId="0" fillId="0" borderId="0" xfId="0" applyAlignment="1">
      <alignment horizontal="left" vertical="center"/>
    </xf>
    <xf numFmtId="0" fontId="1" fillId="0" borderId="0" xfId="0" applyFont="1" applyAlignment="1"/>
    <xf numFmtId="0" fontId="5" fillId="0" borderId="0" xfId="0" applyFont="1"/>
    <xf numFmtId="0" fontId="0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1" fillId="3" borderId="6" xfId="0" applyFont="1" applyFill="1" applyBorder="1" applyAlignment="1" applyProtection="1">
      <alignment vertical="top" wrapText="1"/>
      <protection hidden="1"/>
    </xf>
    <xf numFmtId="0" fontId="10" fillId="3" borderId="6" xfId="0" applyFont="1" applyFill="1" applyBorder="1" applyAlignment="1" applyProtection="1">
      <alignment vertical="top" wrapText="1"/>
      <protection hidden="1"/>
    </xf>
    <xf numFmtId="164" fontId="11" fillId="3" borderId="6" xfId="0" applyNumberFormat="1" applyFont="1" applyFill="1" applyBorder="1" applyAlignment="1" applyProtection="1">
      <alignment vertical="center" wrapText="1"/>
      <protection hidden="1"/>
    </xf>
    <xf numFmtId="2" fontId="15" fillId="0" borderId="18" xfId="0" applyNumberFormat="1" applyFont="1" applyBorder="1" applyAlignment="1">
      <alignment horizontal="center" vertical="center" wrapText="1"/>
    </xf>
    <xf numFmtId="2" fontId="15" fillId="0" borderId="18" xfId="0" applyNumberFormat="1" applyFont="1" applyBorder="1" applyAlignment="1">
      <alignment horizontal="center" vertical="center"/>
    </xf>
    <xf numFmtId="2" fontId="15" fillId="0" borderId="21" xfId="0" applyNumberFormat="1" applyFont="1" applyBorder="1" applyAlignment="1">
      <alignment horizontal="center" vertical="center"/>
    </xf>
    <xf numFmtId="2" fontId="16" fillId="0" borderId="18" xfId="0" applyNumberFormat="1" applyFont="1" applyBorder="1" applyAlignment="1">
      <alignment horizontal="center" vertical="center"/>
    </xf>
    <xf numFmtId="0" fontId="18" fillId="5" borderId="6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left" vertical="top" wrapText="1"/>
    </xf>
    <xf numFmtId="0" fontId="18" fillId="6" borderId="6" xfId="0" applyFont="1" applyFill="1" applyBorder="1" applyAlignment="1">
      <alignment horizontal="left" vertical="top" wrapText="1"/>
    </xf>
    <xf numFmtId="2" fontId="10" fillId="0" borderId="6" xfId="0" applyNumberFormat="1" applyFont="1" applyBorder="1" applyAlignment="1">
      <alignment horizontal="center" vertical="top"/>
    </xf>
    <xf numFmtId="0" fontId="18" fillId="5" borderId="6" xfId="0" applyFont="1" applyFill="1" applyBorder="1" applyAlignment="1">
      <alignment horizontal="center" vertical="top" wrapText="1"/>
    </xf>
    <xf numFmtId="2" fontId="10" fillId="6" borderId="6" xfId="0" applyNumberFormat="1" applyFont="1" applyFill="1" applyBorder="1" applyAlignment="1">
      <alignment horizontal="center" vertical="top"/>
    </xf>
    <xf numFmtId="0" fontId="12" fillId="0" borderId="6" xfId="0" applyFont="1" applyBorder="1" applyAlignment="1" applyProtection="1">
      <alignment horizontal="center" vertical="top" wrapText="1"/>
      <protection hidden="1"/>
    </xf>
    <xf numFmtId="164" fontId="11" fillId="3" borderId="6" xfId="0" applyNumberFormat="1" applyFont="1" applyFill="1" applyBorder="1" applyAlignment="1" applyProtection="1">
      <alignment horizontal="justify" vertical="center" wrapText="1"/>
      <protection hidden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21" fillId="0" borderId="0" xfId="0" applyFont="1"/>
    <xf numFmtId="0" fontId="8" fillId="0" borderId="0" xfId="0" applyFont="1"/>
    <xf numFmtId="0" fontId="6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22" fillId="0" borderId="0" xfId="0" applyFont="1"/>
    <xf numFmtId="0" fontId="22" fillId="0" borderId="0" xfId="0" applyFont="1" applyAlignment="1"/>
    <xf numFmtId="0" fontId="24" fillId="0" borderId="0" xfId="0" applyFont="1"/>
    <xf numFmtId="0" fontId="23" fillId="0" borderId="0" xfId="0" applyFont="1" applyAlignment="1"/>
    <xf numFmtId="0" fontId="23" fillId="0" borderId="0" xfId="0" applyFont="1"/>
    <xf numFmtId="0" fontId="0" fillId="0" borderId="0" xfId="0" applyFill="1"/>
    <xf numFmtId="0" fontId="10" fillId="0" borderId="0" xfId="0" applyFont="1" applyFill="1"/>
    <xf numFmtId="0" fontId="12" fillId="0" borderId="7" xfId="0" applyFont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0" fillId="0" borderId="0" xfId="0" applyNumberFormat="1" applyFont="1"/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26" fillId="0" borderId="6" xfId="0" applyFont="1" applyFill="1" applyBorder="1" applyAlignment="1" applyProtection="1">
      <alignment horizontal="center" vertical="top" wrapText="1"/>
      <protection hidden="1"/>
    </xf>
    <xf numFmtId="0" fontId="3" fillId="3" borderId="2" xfId="0" applyFont="1" applyFill="1" applyBorder="1" applyAlignment="1" applyProtection="1">
      <alignment vertical="top"/>
      <protection hidden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28" fillId="0" borderId="18" xfId="0" applyNumberFormat="1" applyFont="1" applyBorder="1" applyAlignment="1">
      <alignment horizontal="center" vertical="center"/>
    </xf>
    <xf numFmtId="0" fontId="0" fillId="0" borderId="0" xfId="0" applyFill="1" applyBorder="1"/>
    <xf numFmtId="0" fontId="12" fillId="0" borderId="6" xfId="0" applyNumberFormat="1" applyFont="1" applyBorder="1" applyAlignment="1" applyProtection="1">
      <alignment horizontal="center" vertical="top" wrapText="1"/>
      <protection hidden="1"/>
    </xf>
    <xf numFmtId="164" fontId="12" fillId="0" borderId="6" xfId="1" applyNumberFormat="1" applyFont="1" applyFill="1" applyBorder="1" applyAlignment="1" applyProtection="1">
      <alignment horizontal="center" vertical="top" wrapText="1"/>
      <protection hidden="1"/>
    </xf>
    <xf numFmtId="164" fontId="12" fillId="0" borderId="6" xfId="1" applyNumberFormat="1" applyFont="1" applyBorder="1" applyAlignment="1" applyProtection="1">
      <alignment horizontal="center" vertical="top" wrapText="1"/>
      <protection hidden="1"/>
    </xf>
    <xf numFmtId="0" fontId="10" fillId="0" borderId="0" xfId="0" applyFont="1" applyFill="1" applyBorder="1" applyProtection="1">
      <protection hidden="1"/>
    </xf>
    <xf numFmtId="0" fontId="10" fillId="0" borderId="0" xfId="0" applyFont="1" applyFill="1" applyProtection="1">
      <protection hidden="1"/>
    </xf>
    <xf numFmtId="0" fontId="0" fillId="3" borderId="0" xfId="0" applyFill="1"/>
    <xf numFmtId="0" fontId="12" fillId="0" borderId="0" xfId="0" applyFont="1" applyFill="1" applyBorder="1" applyAlignment="1" applyProtection="1">
      <alignment horizontal="center" vertical="top" wrapText="1"/>
      <protection hidden="1"/>
    </xf>
    <xf numFmtId="164" fontId="13" fillId="0" borderId="0" xfId="1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/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vertical="top" wrapText="1"/>
      <protection hidden="1"/>
    </xf>
    <xf numFmtId="164" fontId="3" fillId="3" borderId="6" xfId="0" applyNumberFormat="1" applyFont="1" applyFill="1" applyBorder="1" applyAlignment="1" applyProtection="1">
      <alignment horizontal="justify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0" fillId="3" borderId="6" xfId="0" applyFont="1" applyFill="1" applyBorder="1" applyAlignment="1" applyProtection="1">
      <alignment horizontal="justify" vertical="center" wrapText="1"/>
      <protection hidden="1"/>
    </xf>
    <xf numFmtId="0" fontId="0" fillId="0" borderId="0" xfId="0" applyFont="1" applyFill="1" applyBorder="1"/>
    <xf numFmtId="0" fontId="26" fillId="0" borderId="0" xfId="0" applyFont="1" applyFill="1" applyBorder="1" applyAlignment="1" applyProtection="1">
      <alignment horizontal="center" vertical="top" wrapText="1"/>
      <protection hidden="1"/>
    </xf>
    <xf numFmtId="164" fontId="27" fillId="0" borderId="0" xfId="1" applyNumberFormat="1" applyFont="1" applyFill="1" applyBorder="1" applyAlignment="1" applyProtection="1">
      <alignment vertical="center" wrapText="1"/>
      <protection hidden="1"/>
    </xf>
    <xf numFmtId="0" fontId="10" fillId="0" borderId="0" xfId="0" applyFont="1" applyFill="1" applyAlignment="1">
      <alignment wrapText="1"/>
    </xf>
    <xf numFmtId="0" fontId="27" fillId="0" borderId="6" xfId="0" applyFont="1" applyFill="1" applyBorder="1" applyAlignment="1" applyProtection="1">
      <alignment horizontal="center" vertical="top" wrapText="1"/>
      <protection hidden="1"/>
    </xf>
    <xf numFmtId="0" fontId="29" fillId="0" borderId="0" xfId="0" applyFont="1" applyAlignment="1">
      <alignment horizontal="justify" vertical="center"/>
    </xf>
    <xf numFmtId="0" fontId="29" fillId="0" borderId="0" xfId="0" applyFont="1" applyFill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0" fillId="0" borderId="0" xfId="0" applyBorder="1"/>
    <xf numFmtId="0" fontId="12" fillId="0" borderId="0" xfId="0" applyFont="1" applyFill="1" applyBorder="1" applyAlignment="1" applyProtection="1">
      <alignment vertical="top" wrapText="1"/>
      <protection hidden="1"/>
    </xf>
    <xf numFmtId="164" fontId="13" fillId="0" borderId="0" xfId="1" applyNumberFormat="1" applyFont="1" applyFill="1" applyBorder="1" applyAlignment="1" applyProtection="1">
      <alignment horizontal="center" vertical="top" wrapText="1"/>
      <protection hidden="1"/>
    </xf>
    <xf numFmtId="164" fontId="12" fillId="0" borderId="6" xfId="1" applyNumberFormat="1" applyFont="1" applyFill="1" applyBorder="1" applyAlignment="1" applyProtection="1">
      <alignment vertical="center" wrapText="1"/>
      <protection hidden="1"/>
    </xf>
    <xf numFmtId="164" fontId="26" fillId="0" borderId="6" xfId="1" applyNumberFormat="1" applyFont="1" applyFill="1" applyBorder="1" applyAlignment="1" applyProtection="1">
      <alignment vertical="center" wrapText="1"/>
      <protection hidden="1"/>
    </xf>
    <xf numFmtId="0" fontId="31" fillId="0" borderId="6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164" fontId="15" fillId="0" borderId="6" xfId="0" applyNumberFormat="1" applyFont="1" applyBorder="1" applyAlignment="1" applyProtection="1">
      <alignment vertical="top" wrapText="1"/>
      <protection hidden="1"/>
    </xf>
    <xf numFmtId="0" fontId="10" fillId="0" borderId="6" xfId="0" applyFont="1" applyBorder="1" applyProtection="1">
      <protection hidden="1"/>
    </xf>
    <xf numFmtId="0" fontId="19" fillId="0" borderId="6" xfId="0" applyFont="1" applyBorder="1" applyAlignment="1" applyProtection="1">
      <alignment vertical="top" wrapText="1"/>
      <protection hidden="1"/>
    </xf>
    <xf numFmtId="2" fontId="15" fillId="0" borderId="18" xfId="0" applyNumberFormat="1" applyFont="1" applyFill="1" applyBorder="1" applyAlignment="1">
      <alignment horizontal="center" vertical="center" wrapText="1"/>
    </xf>
    <xf numFmtId="2" fontId="15" fillId="0" borderId="18" xfId="0" applyNumberFormat="1" applyFont="1" applyFill="1" applyBorder="1" applyAlignment="1">
      <alignment horizontal="center" vertical="center"/>
    </xf>
    <xf numFmtId="2" fontId="15" fillId="0" borderId="21" xfId="0" applyNumberFormat="1" applyFont="1" applyFill="1" applyBorder="1" applyAlignment="1">
      <alignment horizontal="center" vertical="center"/>
    </xf>
    <xf numFmtId="2" fontId="16" fillId="0" borderId="18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11" fillId="0" borderId="0" xfId="0" applyFont="1" applyFill="1" applyBorder="1" applyAlignment="1" applyProtection="1">
      <alignment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164" fontId="12" fillId="0" borderId="6" xfId="1" applyNumberFormat="1" applyFont="1" applyFill="1" applyBorder="1" applyAlignment="1" applyProtection="1">
      <alignment vertical="top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5" xfId="0" applyFont="1" applyFill="1" applyBorder="1" applyAlignment="1" applyProtection="1">
      <alignment horizontal="center" vertical="top" wrapText="1"/>
      <protection hidden="1"/>
    </xf>
    <xf numFmtId="164" fontId="27" fillId="0" borderId="10" xfId="1" applyNumberFormat="1" applyFont="1" applyFill="1" applyBorder="1" applyAlignment="1" applyProtection="1">
      <alignment horizontal="center" vertical="center" wrapText="1"/>
      <protection hidden="1"/>
    </xf>
    <xf numFmtId="164" fontId="27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27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12" fillId="0" borderId="6" xfId="0" applyFont="1" applyBorder="1"/>
    <xf numFmtId="0" fontId="31" fillId="0" borderId="12" xfId="0" applyFont="1" applyBorder="1" applyAlignment="1">
      <alignment horizontal="center" vertical="center" wrapText="1"/>
    </xf>
    <xf numFmtId="0" fontId="12" fillId="0" borderId="0" xfId="0" applyFont="1"/>
    <xf numFmtId="0" fontId="11" fillId="0" borderId="6" xfId="0" applyFont="1" applyFill="1" applyBorder="1" applyAlignment="1" applyProtection="1">
      <alignment vertical="top" wrapText="1"/>
      <protection hidden="1"/>
    </xf>
    <xf numFmtId="164" fontId="12" fillId="0" borderId="0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top" wrapText="1"/>
      <protection hidden="1"/>
    </xf>
    <xf numFmtId="164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 applyProtection="1">
      <alignment horizontal="center" vertical="top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hidden="1"/>
    </xf>
    <xf numFmtId="2" fontId="33" fillId="7" borderId="27" xfId="2" applyNumberFormat="1" applyAlignment="1">
      <alignment horizontal="center" vertical="center"/>
    </xf>
    <xf numFmtId="2" fontId="33" fillId="7" borderId="27" xfId="2" applyNumberFormat="1" applyAlignment="1">
      <alignment horizontal="center" vertical="center" wrapText="1"/>
    </xf>
    <xf numFmtId="2" fontId="28" fillId="7" borderId="27" xfId="2" applyNumberFormat="1" applyFont="1" applyAlignment="1">
      <alignment horizontal="center" vertical="center"/>
    </xf>
    <xf numFmtId="164" fontId="12" fillId="0" borderId="6" xfId="1" applyNumberFormat="1" applyFont="1" applyBorder="1" applyAlignment="1" applyProtection="1">
      <alignment vertical="top" wrapText="1"/>
      <protection hidden="1"/>
    </xf>
    <xf numFmtId="2" fontId="28" fillId="7" borderId="27" xfId="2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9" fontId="14" fillId="4" borderId="22" xfId="0" applyNumberFormat="1" applyFont="1" applyFill="1" applyBorder="1" applyAlignment="1">
      <alignment horizontal="center" vertical="center" wrapText="1"/>
    </xf>
    <xf numFmtId="49" fontId="14" fillId="4" borderId="23" xfId="0" applyNumberFormat="1" applyFont="1" applyFill="1" applyBorder="1" applyAlignment="1">
      <alignment horizontal="center" vertical="center" wrapText="1"/>
    </xf>
    <xf numFmtId="2" fontId="15" fillId="0" borderId="26" xfId="0" applyNumberFormat="1" applyFont="1" applyBorder="1" applyAlignment="1">
      <alignment horizontal="center" vertical="center"/>
    </xf>
    <xf numFmtId="0" fontId="3" fillId="0" borderId="0" xfId="0" applyFont="1" applyAlignment="1"/>
    <xf numFmtId="0" fontId="3" fillId="0" borderId="21" xfId="0" applyFont="1" applyBorder="1" applyAlignment="1"/>
    <xf numFmtId="0" fontId="3" fillId="0" borderId="20" xfId="0" applyFont="1" applyBorder="1" applyAlignment="1"/>
    <xf numFmtId="0" fontId="3" fillId="0" borderId="25" xfId="0" applyFont="1" applyBorder="1" applyAlignment="1"/>
    <xf numFmtId="0" fontId="35" fillId="0" borderId="0" xfId="0" applyFont="1" applyAlignment="1"/>
    <xf numFmtId="164" fontId="11" fillId="3" borderId="6" xfId="0" applyNumberFormat="1" applyFont="1" applyFill="1" applyBorder="1" applyAlignment="1" applyProtection="1">
      <alignment vertical="top" wrapText="1"/>
      <protection hidden="1"/>
    </xf>
    <xf numFmtId="0" fontId="11" fillId="8" borderId="2" xfId="0" applyFont="1" applyFill="1" applyBorder="1" applyAlignment="1" applyProtection="1">
      <alignment vertical="top" wrapText="1"/>
      <protection hidden="1"/>
    </xf>
    <xf numFmtId="0" fontId="11" fillId="8" borderId="3" xfId="0" applyFont="1" applyFill="1" applyBorder="1" applyAlignment="1" applyProtection="1">
      <alignment vertical="top" wrapText="1"/>
      <protection hidden="1"/>
    </xf>
    <xf numFmtId="164" fontId="11" fillId="8" borderId="3" xfId="0" applyNumberFormat="1" applyFont="1" applyFill="1" applyBorder="1" applyAlignment="1" applyProtection="1">
      <alignment vertical="top" wrapText="1"/>
      <protection hidden="1"/>
    </xf>
    <xf numFmtId="0" fontId="11" fillId="0" borderId="0" xfId="0" applyFont="1" applyAlignment="1">
      <alignment wrapText="1"/>
    </xf>
    <xf numFmtId="0" fontId="11" fillId="8" borderId="6" xfId="0" applyFont="1" applyFill="1" applyBorder="1" applyAlignment="1" applyProtection="1">
      <alignment vertical="top" wrapText="1"/>
      <protection hidden="1"/>
    </xf>
    <xf numFmtId="0" fontId="10" fillId="0" borderId="6" xfId="0" applyFont="1" applyBorder="1" applyAlignment="1" applyProtection="1">
      <alignment vertical="top" wrapText="1"/>
      <protection hidden="1"/>
    </xf>
    <xf numFmtId="0" fontId="10" fillId="0" borderId="6" xfId="0" applyNumberFormat="1" applyFont="1" applyBorder="1" applyAlignment="1" applyProtection="1">
      <alignment vertical="top" wrapText="1"/>
      <protection hidden="1"/>
    </xf>
    <xf numFmtId="164" fontId="11" fillId="8" borderId="6" xfId="0" applyNumberFormat="1" applyFont="1" applyFill="1" applyBorder="1" applyAlignment="1" applyProtection="1">
      <alignment horizontal="justify" vertical="center" wrapText="1"/>
      <protection hidden="1"/>
    </xf>
    <xf numFmtId="0" fontId="0" fillId="0" borderId="28" xfId="0" applyBorder="1"/>
    <xf numFmtId="0" fontId="0" fillId="0" borderId="29" xfId="0" applyBorder="1"/>
    <xf numFmtId="0" fontId="3" fillId="0" borderId="7" xfId="0" applyFont="1" applyBorder="1"/>
    <xf numFmtId="0" fontId="0" fillId="0" borderId="10" xfId="0" applyBorder="1"/>
    <xf numFmtId="0" fontId="0" fillId="0" borderId="11" xfId="0" applyBorder="1"/>
    <xf numFmtId="0" fontId="0" fillId="0" borderId="31" xfId="0" applyBorder="1"/>
    <xf numFmtId="0" fontId="11" fillId="3" borderId="6" xfId="0" applyFont="1" applyFill="1" applyBorder="1" applyAlignment="1" applyProtection="1">
      <alignment horizontal="justify" vertical="center" wrapText="1"/>
      <protection hidden="1"/>
    </xf>
    <xf numFmtId="2" fontId="3" fillId="0" borderId="33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164" fontId="11" fillId="3" borderId="3" xfId="0" applyNumberFormat="1" applyFont="1" applyFill="1" applyBorder="1" applyAlignment="1" applyProtection="1">
      <alignment vertical="top" wrapText="1"/>
      <protection hidden="1"/>
    </xf>
    <xf numFmtId="0" fontId="11" fillId="3" borderId="6" xfId="0" applyFont="1" applyFill="1" applyBorder="1" applyAlignment="1" applyProtection="1">
      <alignment vertical="top"/>
      <protection hidden="1"/>
    </xf>
    <xf numFmtId="0" fontId="0" fillId="3" borderId="6" xfId="0" applyFill="1" applyBorder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0" fontId="10" fillId="0" borderId="0" xfId="0" applyFont="1" applyBorder="1" applyProtection="1">
      <protection hidden="1"/>
    </xf>
    <xf numFmtId="164" fontId="11" fillId="8" borderId="0" xfId="0" applyNumberFormat="1" applyFont="1" applyFill="1" applyBorder="1" applyAlignment="1" applyProtection="1">
      <alignment horizontal="justify" vertical="center" wrapText="1"/>
      <protection hidden="1"/>
    </xf>
    <xf numFmtId="0" fontId="11" fillId="8" borderId="0" xfId="0" applyFont="1" applyFill="1" applyBorder="1" applyAlignment="1" applyProtection="1">
      <alignment horizontal="justify" vertical="top" wrapText="1"/>
      <protection hidden="1"/>
    </xf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7" xfId="0" applyFont="1" applyBorder="1" applyAlignment="1"/>
    <xf numFmtId="0" fontId="3" fillId="0" borderId="30" xfId="0" applyFont="1" applyBorder="1" applyAlignment="1"/>
    <xf numFmtId="0" fontId="11" fillId="3" borderId="4" xfId="0" applyFont="1" applyFill="1" applyBorder="1" applyAlignment="1" applyProtection="1">
      <alignment vertical="top" wrapText="1"/>
      <protection hidden="1"/>
    </xf>
    <xf numFmtId="0" fontId="10" fillId="3" borderId="6" xfId="0" applyFont="1" applyFill="1" applyBorder="1" applyAlignment="1" applyProtection="1">
      <alignment vertical="center" wrapText="1"/>
      <protection hidden="1"/>
    </xf>
    <xf numFmtId="0" fontId="10" fillId="3" borderId="6" xfId="0" applyFont="1" applyFill="1" applyBorder="1" applyAlignment="1" applyProtection="1">
      <alignment horizontal="justify" vertical="center" wrapText="1"/>
      <protection hidden="1"/>
    </xf>
    <xf numFmtId="0" fontId="0" fillId="6" borderId="0" xfId="0" applyFill="1"/>
    <xf numFmtId="0" fontId="11" fillId="3" borderId="1" xfId="0" applyFont="1" applyFill="1" applyBorder="1" applyAlignment="1" applyProtection="1">
      <alignment vertical="top" wrapText="1"/>
      <protection hidden="1"/>
    </xf>
    <xf numFmtId="0" fontId="10" fillId="3" borderId="1" xfId="0" applyFont="1" applyFill="1" applyBorder="1" applyAlignment="1" applyProtection="1">
      <alignment vertical="top" wrapText="1"/>
      <protection hidden="1"/>
    </xf>
    <xf numFmtId="164" fontId="11" fillId="3" borderId="1" xfId="0" applyNumberFormat="1" applyFont="1" applyFill="1" applyBorder="1" applyAlignment="1" applyProtection="1">
      <alignment vertical="top" wrapText="1"/>
      <protection hidden="1"/>
    </xf>
    <xf numFmtId="0" fontId="11" fillId="3" borderId="1" xfId="0" applyFont="1" applyFill="1" applyBorder="1" applyAlignment="1" applyProtection="1">
      <alignment horizontal="justify" vertical="center" wrapText="1"/>
      <protection hidden="1"/>
    </xf>
    <xf numFmtId="2" fontId="15" fillId="0" borderId="32" xfId="0" applyNumberFormat="1" applyFont="1" applyBorder="1" applyAlignment="1">
      <alignment horizontal="center" vertical="center" wrapText="1"/>
    </xf>
    <xf numFmtId="16" fontId="23" fillId="0" borderId="0" xfId="0" applyNumberFormat="1" applyFont="1" applyAlignment="1"/>
    <xf numFmtId="0" fontId="10" fillId="0" borderId="6" xfId="0" applyFont="1" applyFill="1" applyBorder="1" applyAlignment="1" applyProtection="1">
      <alignment vertical="top" wrapText="1"/>
      <protection hidden="1"/>
    </xf>
    <xf numFmtId="0" fontId="38" fillId="0" borderId="6" xfId="0" applyFont="1" applyFill="1" applyBorder="1" applyAlignment="1" applyProtection="1">
      <alignment horizontal="center" vertical="top" wrapText="1"/>
      <protection hidden="1"/>
    </xf>
    <xf numFmtId="0" fontId="39" fillId="0" borderId="0" xfId="0" applyFont="1" applyAlignment="1"/>
    <xf numFmtId="0" fontId="0" fillId="0" borderId="0" xfId="0" applyAlignment="1">
      <alignment wrapText="1"/>
    </xf>
    <xf numFmtId="164" fontId="26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6" xfId="0" applyFont="1" applyBorder="1" applyAlignment="1">
      <alignment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164" fontId="2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11" fillId="8" borderId="6" xfId="0" applyNumberFormat="1" applyFont="1" applyFill="1" applyBorder="1" applyAlignment="1" applyProtection="1">
      <alignment vertical="top" wrapText="1"/>
      <protection hidden="1"/>
    </xf>
    <xf numFmtId="0" fontId="40" fillId="0" borderId="6" xfId="0" applyFont="1" applyBorder="1" applyAlignment="1" applyProtection="1">
      <alignment horizontal="center" vertical="top" wrapText="1"/>
      <protection hidden="1"/>
    </xf>
    <xf numFmtId="0" fontId="8" fillId="0" borderId="0" xfId="0" applyFont="1" applyAlignment="1"/>
    <xf numFmtId="0" fontId="11" fillId="6" borderId="0" xfId="0" applyFont="1" applyFill="1" applyBorder="1" applyAlignment="1" applyProtection="1">
      <alignment vertical="top" wrapText="1"/>
      <protection hidden="1"/>
    </xf>
    <xf numFmtId="164" fontId="11" fillId="6" borderId="0" xfId="0" applyNumberFormat="1" applyFont="1" applyFill="1" applyBorder="1" applyAlignment="1" applyProtection="1">
      <alignment vertical="top" wrapText="1"/>
      <protection hidden="1"/>
    </xf>
    <xf numFmtId="164" fontId="11" fillId="6" borderId="0" xfId="0" applyNumberFormat="1" applyFont="1" applyFill="1" applyBorder="1" applyAlignment="1" applyProtection="1">
      <alignment horizontal="justify" vertical="center" wrapText="1"/>
      <protection hidden="1"/>
    </xf>
    <xf numFmtId="0" fontId="11" fillId="6" borderId="3" xfId="0" applyFont="1" applyFill="1" applyBorder="1" applyAlignment="1" applyProtection="1">
      <alignment vertical="top" wrapText="1"/>
      <protection hidden="1"/>
    </xf>
    <xf numFmtId="0" fontId="10" fillId="6" borderId="40" xfId="0" applyFont="1" applyFill="1" applyBorder="1" applyAlignment="1" applyProtection="1">
      <alignment vertical="top" wrapText="1"/>
      <protection hidden="1"/>
    </xf>
    <xf numFmtId="0" fontId="10" fillId="6" borderId="41" xfId="0" applyFont="1" applyFill="1" applyBorder="1" applyAlignment="1" applyProtection="1">
      <alignment vertical="top" wrapText="1"/>
      <protection hidden="1"/>
    </xf>
    <xf numFmtId="164" fontId="11" fillId="6" borderId="41" xfId="0" applyNumberFormat="1" applyFont="1" applyFill="1" applyBorder="1" applyAlignment="1" applyProtection="1">
      <alignment vertical="top" wrapText="1"/>
      <protection hidden="1"/>
    </xf>
    <xf numFmtId="164" fontId="11" fillId="6" borderId="6" xfId="0" applyNumberFormat="1" applyFont="1" applyFill="1" applyBorder="1" applyAlignment="1" applyProtection="1">
      <alignment vertical="top" wrapText="1"/>
      <protection hidden="1"/>
    </xf>
    <xf numFmtId="164" fontId="11" fillId="6" borderId="6" xfId="0" applyNumberFormat="1" applyFont="1" applyFill="1" applyBorder="1" applyAlignment="1" applyProtection="1">
      <alignment horizontal="justify" vertical="center" wrapText="1"/>
      <protection hidden="1"/>
    </xf>
    <xf numFmtId="164" fontId="11" fillId="6" borderId="41" xfId="0" applyNumberFormat="1" applyFont="1" applyFill="1" applyBorder="1" applyAlignment="1" applyProtection="1">
      <alignment horizontal="justify" vertical="center" wrapText="1"/>
      <protection hidden="1"/>
    </xf>
    <xf numFmtId="164" fontId="10" fillId="6" borderId="6" xfId="0" applyNumberFormat="1" applyFont="1" applyFill="1" applyBorder="1" applyAlignment="1" applyProtection="1">
      <alignment vertical="top" wrapText="1"/>
      <protection hidden="1"/>
    </xf>
    <xf numFmtId="0" fontId="11" fillId="6" borderId="0" xfId="0" applyFont="1" applyFill="1" applyBorder="1" applyAlignment="1" applyProtection="1">
      <alignment vertical="top"/>
      <protection hidden="1"/>
    </xf>
    <xf numFmtId="0" fontId="0" fillId="6" borderId="0" xfId="0" applyFill="1" applyBorder="1" applyAlignment="1" applyProtection="1">
      <alignment vertical="top"/>
      <protection hidden="1"/>
    </xf>
    <xf numFmtId="0" fontId="10" fillId="6" borderId="0" xfId="0" applyFont="1" applyFill="1" applyProtection="1">
      <protection hidden="1"/>
    </xf>
    <xf numFmtId="0" fontId="10" fillId="6" borderId="0" xfId="0" applyFont="1" applyFill="1" applyBorder="1" applyProtection="1">
      <protection hidden="1"/>
    </xf>
    <xf numFmtId="0" fontId="11" fillId="6" borderId="0" xfId="0" applyFont="1" applyFill="1" applyBorder="1" applyAlignment="1" applyProtection="1">
      <alignment horizontal="justify" vertical="top" wrapText="1"/>
      <protection hidden="1"/>
    </xf>
    <xf numFmtId="164" fontId="11" fillId="8" borderId="42" xfId="0" applyNumberFormat="1" applyFont="1" applyFill="1" applyBorder="1" applyAlignment="1" applyProtection="1">
      <alignment vertical="top" wrapText="1"/>
      <protection hidden="1"/>
    </xf>
    <xf numFmtId="0" fontId="11" fillId="6" borderId="6" xfId="0" applyFont="1" applyFill="1" applyBorder="1" applyAlignment="1" applyProtection="1">
      <alignment vertical="top" wrapText="1"/>
      <protection hidden="1"/>
    </xf>
    <xf numFmtId="0" fontId="10" fillId="6" borderId="6" xfId="0" applyFont="1" applyFill="1" applyBorder="1" applyAlignment="1" applyProtection="1">
      <alignment vertical="top" wrapText="1"/>
      <protection hidden="1"/>
    </xf>
    <xf numFmtId="0" fontId="12" fillId="6" borderId="6" xfId="0" applyFont="1" applyFill="1" applyBorder="1" applyAlignment="1" applyProtection="1">
      <alignment horizontal="center" vertical="center" wrapText="1"/>
      <protection hidden="1"/>
    </xf>
    <xf numFmtId="164" fontId="11" fillId="6" borderId="3" xfId="0" applyNumberFormat="1" applyFont="1" applyFill="1" applyBorder="1" applyAlignment="1" applyProtection="1">
      <alignment vertical="top" wrapText="1"/>
      <protection hidden="1"/>
    </xf>
    <xf numFmtId="164" fontId="11" fillId="6" borderId="6" xfId="0" applyNumberFormat="1" applyFont="1" applyFill="1" applyBorder="1" applyAlignment="1" applyProtection="1">
      <alignment vertical="center" wrapText="1"/>
      <protection hidden="1"/>
    </xf>
    <xf numFmtId="0" fontId="3" fillId="6" borderId="6" xfId="0" applyFont="1" applyFill="1" applyBorder="1" applyAlignment="1" applyProtection="1">
      <alignment vertical="top" wrapText="1"/>
      <protection hidden="1"/>
    </xf>
    <xf numFmtId="164" fontId="3" fillId="6" borderId="6" xfId="0" applyNumberFormat="1" applyFont="1" applyFill="1" applyBorder="1" applyAlignment="1" applyProtection="1">
      <alignment horizontal="justify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hidden="1"/>
    </xf>
    <xf numFmtId="0" fontId="0" fillId="6" borderId="6" xfId="0" applyFont="1" applyFill="1" applyBorder="1" applyAlignment="1" applyProtection="1">
      <alignment horizontal="justify" vertical="center" wrapText="1"/>
      <protection hidden="1"/>
    </xf>
    <xf numFmtId="0" fontId="3" fillId="6" borderId="2" xfId="0" applyFont="1" applyFill="1" applyBorder="1" applyAlignment="1" applyProtection="1">
      <alignment vertical="top"/>
      <protection hidden="1"/>
    </xf>
    <xf numFmtId="2" fontId="28" fillId="6" borderId="27" xfId="2" applyNumberFormat="1" applyFont="1" applyFill="1" applyAlignment="1">
      <alignment horizontal="center" vertical="center"/>
    </xf>
    <xf numFmtId="2" fontId="28" fillId="6" borderId="27" xfId="2" applyNumberFormat="1" applyFont="1" applyFill="1" applyAlignment="1">
      <alignment vertical="center"/>
    </xf>
    <xf numFmtId="2" fontId="33" fillId="6" borderId="27" xfId="2" applyNumberFormat="1" applyFill="1" applyAlignment="1">
      <alignment horizontal="center" vertical="center"/>
    </xf>
    <xf numFmtId="2" fontId="33" fillId="6" borderId="27" xfId="2" applyNumberFormat="1" applyFill="1" applyAlignment="1">
      <alignment horizontal="center" vertical="center" wrapText="1"/>
    </xf>
    <xf numFmtId="0" fontId="0" fillId="6" borderId="0" xfId="0" applyFont="1" applyFill="1"/>
    <xf numFmtId="0" fontId="29" fillId="6" borderId="0" xfId="0" applyFont="1" applyFill="1" applyAlignment="1">
      <alignment horizontal="justify" vertical="center"/>
    </xf>
    <xf numFmtId="0" fontId="10" fillId="6" borderId="0" xfId="0" applyFont="1" applyFill="1" applyAlignment="1">
      <alignment wrapText="1"/>
    </xf>
    <xf numFmtId="0" fontId="11" fillId="6" borderId="2" xfId="0" applyFont="1" applyFill="1" applyBorder="1" applyAlignment="1" applyProtection="1">
      <alignment vertical="top" wrapText="1"/>
      <protection hidden="1"/>
    </xf>
    <xf numFmtId="0" fontId="10" fillId="6" borderId="3" xfId="0" applyFont="1" applyFill="1" applyBorder="1" applyAlignment="1" applyProtection="1">
      <alignment vertical="top" wrapText="1"/>
      <protection hidden="1"/>
    </xf>
    <xf numFmtId="0" fontId="11" fillId="3" borderId="41" xfId="0" applyFont="1" applyFill="1" applyBorder="1" applyAlignment="1" applyProtection="1">
      <alignment vertical="top" wrapText="1"/>
      <protection hidden="1"/>
    </xf>
    <xf numFmtId="164" fontId="11" fillId="3" borderId="41" xfId="0" applyNumberFormat="1" applyFont="1" applyFill="1" applyBorder="1" applyAlignment="1" applyProtection="1">
      <alignment vertical="top" wrapText="1"/>
      <protection hidden="1"/>
    </xf>
    <xf numFmtId="0" fontId="11" fillId="6" borderId="40" xfId="0" applyFont="1" applyFill="1" applyBorder="1" applyAlignment="1" applyProtection="1">
      <alignment vertical="top" wrapText="1"/>
      <protection hidden="1"/>
    </xf>
    <xf numFmtId="164" fontId="11" fillId="6" borderId="16" xfId="0" applyNumberFormat="1" applyFont="1" applyFill="1" applyBorder="1" applyAlignment="1" applyProtection="1">
      <alignment vertical="top" wrapText="1"/>
      <protection hidden="1"/>
    </xf>
    <xf numFmtId="0" fontId="11" fillId="6" borderId="43" xfId="0" applyFont="1" applyFill="1" applyBorder="1" applyAlignment="1" applyProtection="1">
      <alignment vertical="top" wrapText="1"/>
      <protection hidden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5" fillId="0" borderId="0" xfId="0" applyFont="1" applyAlignment="1">
      <alignment horizontal="center"/>
    </xf>
    <xf numFmtId="0" fontId="3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49" fontId="14" fillId="4" borderId="22" xfId="0" applyNumberFormat="1" applyFont="1" applyFill="1" applyBorder="1" applyAlignment="1">
      <alignment horizontal="center" vertical="center" wrapText="1"/>
    </xf>
    <xf numFmtId="49" fontId="14" fillId="4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2" fontId="15" fillId="0" borderId="15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  <xf numFmtId="2" fontId="15" fillId="0" borderId="17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26" fillId="0" borderId="1" xfId="0" applyFont="1" applyBorder="1" applyAlignment="1" applyProtection="1">
      <alignment horizontal="center" vertical="top" wrapText="1"/>
      <protection hidden="1"/>
    </xf>
    <xf numFmtId="0" fontId="26" fillId="0" borderId="6" xfId="0" applyFont="1" applyBorder="1" applyAlignment="1" applyProtection="1">
      <alignment horizontal="center" vertical="top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5" xfId="0" applyNumberFormat="1" applyFont="1" applyBorder="1" applyAlignment="1" applyProtection="1">
      <alignment horizontal="center" vertical="center" wrapText="1"/>
      <protection hidden="1"/>
    </xf>
    <xf numFmtId="49" fontId="28" fillId="4" borderId="22" xfId="0" applyNumberFormat="1" applyFont="1" applyFill="1" applyBorder="1" applyAlignment="1">
      <alignment horizontal="center" vertical="center" wrapText="1"/>
    </xf>
    <xf numFmtId="49" fontId="28" fillId="4" borderId="23" xfId="0" applyNumberFormat="1" applyFont="1" applyFill="1" applyBorder="1" applyAlignment="1">
      <alignment horizontal="center" vertical="center" wrapText="1"/>
    </xf>
    <xf numFmtId="49" fontId="28" fillId="4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28" fillId="4" borderId="7" xfId="0" applyNumberFormat="1" applyFont="1" applyFill="1" applyBorder="1" applyAlignment="1">
      <alignment horizontal="center" vertical="center" wrapText="1"/>
    </xf>
    <xf numFmtId="49" fontId="28" fillId="4" borderId="28" xfId="0" applyNumberFormat="1" applyFont="1" applyFill="1" applyBorder="1" applyAlignment="1">
      <alignment horizontal="center" vertical="center" wrapText="1"/>
    </xf>
    <xf numFmtId="49" fontId="28" fillId="4" borderId="29" xfId="0" applyNumberFormat="1" applyFont="1" applyFill="1" applyBorder="1" applyAlignment="1">
      <alignment horizontal="center" vertical="center" wrapText="1"/>
    </xf>
    <xf numFmtId="49" fontId="28" fillId="4" borderId="30" xfId="0" applyNumberFormat="1" applyFont="1" applyFill="1" applyBorder="1" applyAlignment="1">
      <alignment horizontal="center" vertical="center" wrapText="1"/>
    </xf>
    <xf numFmtId="49" fontId="28" fillId="4" borderId="20" xfId="0" applyNumberFormat="1" applyFont="1" applyFill="1" applyBorder="1" applyAlignment="1">
      <alignment horizontal="center" vertical="center" wrapText="1"/>
    </xf>
    <xf numFmtId="49" fontId="28" fillId="4" borderId="25" xfId="0" applyNumberFormat="1" applyFont="1" applyFill="1" applyBorder="1" applyAlignment="1">
      <alignment horizontal="center" vertical="center" wrapText="1"/>
    </xf>
    <xf numFmtId="2" fontId="15" fillId="0" borderId="15" xfId="0" applyNumberFormat="1" applyFont="1" applyFill="1" applyBorder="1" applyAlignment="1">
      <alignment horizontal="center" vertical="center"/>
    </xf>
    <xf numFmtId="2" fontId="15" fillId="0" borderId="16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49" fontId="32" fillId="0" borderId="22" xfId="0" applyNumberFormat="1" applyFont="1" applyFill="1" applyBorder="1" applyAlignment="1">
      <alignment horizontal="center" vertical="center" wrapText="1"/>
    </xf>
    <xf numFmtId="49" fontId="32" fillId="0" borderId="23" xfId="0" applyNumberFormat="1" applyFont="1" applyFill="1" applyBorder="1" applyAlignment="1">
      <alignment horizontal="center" vertical="center" wrapText="1"/>
    </xf>
    <xf numFmtId="49" fontId="32" fillId="0" borderId="2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top" wrapText="1"/>
      <protection hidden="1"/>
    </xf>
    <xf numFmtId="0" fontId="0" fillId="0" borderId="6" xfId="0" applyFont="1" applyFill="1" applyBorder="1" applyAlignment="1" applyProtection="1">
      <alignment horizontal="center" vertical="top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Fill="1" applyBorder="1" applyAlignment="1" applyProtection="1">
      <alignment vertical="center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0" fillId="0" borderId="6" xfId="0" applyFont="1" applyBorder="1" applyAlignment="1" applyProtection="1">
      <alignment horizontal="center" vertical="top" wrapText="1"/>
      <protection hidden="1"/>
    </xf>
    <xf numFmtId="49" fontId="28" fillId="4" borderId="13" xfId="0" applyNumberFormat="1" applyFont="1" applyFill="1" applyBorder="1" applyAlignment="1">
      <alignment horizontal="center" vertical="center" wrapText="1"/>
    </xf>
    <xf numFmtId="49" fontId="28" fillId="4" borderId="14" xfId="0" applyNumberFormat="1" applyFont="1" applyFill="1" applyBorder="1" applyAlignment="1">
      <alignment horizontal="center" vertical="center" wrapText="1"/>
    </xf>
    <xf numFmtId="49" fontId="28" fillId="4" borderId="24" xfId="0" applyNumberFormat="1" applyFont="1" applyFill="1" applyBorder="1" applyAlignment="1">
      <alignment horizontal="center" vertical="center" wrapText="1"/>
    </xf>
    <xf numFmtId="49" fontId="28" fillId="4" borderId="19" xfId="0" applyNumberFormat="1" applyFont="1" applyFill="1" applyBorder="1" applyAlignment="1">
      <alignment horizontal="center" vertical="center" wrapText="1"/>
    </xf>
    <xf numFmtId="2" fontId="3" fillId="0" borderId="34" xfId="0" applyNumberFormat="1" applyFont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top" wrapText="1"/>
      <protection hidden="1"/>
    </xf>
    <xf numFmtId="0" fontId="19" fillId="0" borderId="3" xfId="0" applyFont="1" applyBorder="1" applyAlignment="1" applyProtection="1">
      <alignment horizontal="center" vertical="top" wrapText="1"/>
      <protection hidden="1"/>
    </xf>
    <xf numFmtId="0" fontId="19" fillId="0" borderId="4" xfId="0" applyFont="1" applyBorder="1" applyAlignment="1" applyProtection="1">
      <alignment horizontal="center" vertical="top" wrapText="1"/>
      <protection hidden="1"/>
    </xf>
    <xf numFmtId="49" fontId="14" fillId="4" borderId="13" xfId="0" applyNumberFormat="1" applyFont="1" applyFill="1" applyBorder="1" applyAlignment="1">
      <alignment horizontal="center" vertical="center" wrapText="1"/>
    </xf>
    <xf numFmtId="49" fontId="14" fillId="4" borderId="14" xfId="0" applyNumberFormat="1" applyFont="1" applyFill="1" applyBorder="1" applyAlignment="1">
      <alignment horizontal="center" vertical="center" wrapText="1"/>
    </xf>
    <xf numFmtId="49" fontId="14" fillId="4" borderId="24" xfId="0" applyNumberFormat="1" applyFont="1" applyFill="1" applyBorder="1" applyAlignment="1">
      <alignment horizontal="center" vertical="center" wrapText="1"/>
    </xf>
    <xf numFmtId="49" fontId="14" fillId="4" borderId="19" xfId="0" applyNumberFormat="1" applyFont="1" applyFill="1" applyBorder="1" applyAlignment="1">
      <alignment horizontal="center" vertical="center" wrapText="1"/>
    </xf>
    <xf numFmtId="49" fontId="14" fillId="4" borderId="20" xfId="0" applyNumberFormat="1" applyFont="1" applyFill="1" applyBorder="1" applyAlignment="1">
      <alignment horizontal="center" vertical="center" wrapText="1"/>
    </xf>
    <xf numFmtId="49" fontId="14" fillId="4" borderId="25" xfId="0" applyNumberFormat="1" applyFont="1" applyFill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center" vertical="center"/>
    </xf>
    <xf numFmtId="2" fontId="15" fillId="0" borderId="26" xfId="0" applyNumberFormat="1" applyFont="1" applyBorder="1" applyAlignment="1">
      <alignment horizontal="center" vertical="center"/>
    </xf>
    <xf numFmtId="0" fontId="19" fillId="0" borderId="6" xfId="0" applyFont="1" applyBorder="1" applyAlignment="1" applyProtection="1">
      <alignment horizontal="center" vertical="top" wrapText="1"/>
      <protection hidden="1"/>
    </xf>
    <xf numFmtId="0" fontId="20" fillId="0" borderId="6" xfId="0" applyFont="1" applyBorder="1" applyAlignment="1" applyProtection="1">
      <alignment horizontal="center" vertical="top" wrapText="1"/>
      <protection hidden="1"/>
    </xf>
    <xf numFmtId="2" fontId="15" fillId="0" borderId="37" xfId="0" applyNumberFormat="1" applyFont="1" applyBorder="1" applyAlignment="1">
      <alignment horizontal="center" vertical="center"/>
    </xf>
    <xf numFmtId="2" fontId="15" fillId="0" borderId="38" xfId="0" applyNumberFormat="1" applyFont="1" applyBorder="1" applyAlignment="1">
      <alignment horizontal="center" vertical="center"/>
    </xf>
    <xf numFmtId="2" fontId="15" fillId="0" borderId="39" xfId="0" applyNumberFormat="1" applyFont="1" applyBorder="1" applyAlignment="1">
      <alignment horizontal="center" vertical="center"/>
    </xf>
    <xf numFmtId="49" fontId="14" fillId="4" borderId="26" xfId="0" applyNumberFormat="1" applyFont="1" applyFill="1" applyBorder="1" applyAlignment="1">
      <alignment horizontal="center" vertical="center" wrapText="1"/>
    </xf>
    <xf numFmtId="49" fontId="14" fillId="4" borderId="35" xfId="0" applyNumberFormat="1" applyFont="1" applyFill="1" applyBorder="1" applyAlignment="1">
      <alignment horizontal="center" vertical="center" wrapText="1"/>
    </xf>
    <xf numFmtId="49" fontId="14" fillId="4" borderId="36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top" wrapText="1"/>
    </xf>
    <xf numFmtId="0" fontId="18" fillId="5" borderId="4" xfId="0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center" vertical="top"/>
    </xf>
    <xf numFmtId="0" fontId="18" fillId="5" borderId="4" xfId="0" applyFont="1" applyFill="1" applyBorder="1" applyAlignment="1">
      <alignment horizontal="center" vertical="top"/>
    </xf>
    <xf numFmtId="0" fontId="18" fillId="6" borderId="2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</cellXfs>
  <cellStyles count="3">
    <cellStyle name="Контрольная ячейка" xfId="2" builtinId="23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opLeftCell="A4" zoomScale="60" zoomScaleNormal="60" workbookViewId="0">
      <selection activeCell="B27" sqref="B27"/>
    </sheetView>
  </sheetViews>
  <sheetFormatPr defaultRowHeight="15" x14ac:dyDescent="0.25"/>
  <cols>
    <col min="1" max="2" width="10.5703125" customWidth="1"/>
    <col min="4" max="4" width="9.140625" customWidth="1"/>
    <col min="9" max="9" width="9.140625" customWidth="1"/>
    <col min="10" max="10" width="11" customWidth="1"/>
    <col min="11" max="11" width="10.85546875" customWidth="1"/>
    <col min="15" max="15" width="11.5703125" customWidth="1"/>
  </cols>
  <sheetData>
    <row r="1" spans="1:27" ht="30" customHeight="1" x14ac:dyDescent="0.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7" ht="32.25" x14ac:dyDescent="0.5">
      <c r="A2" s="3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5" t="s">
        <v>81</v>
      </c>
    </row>
    <row r="3" spans="1:27" s="41" customFormat="1" ht="26.25" x14ac:dyDescent="0.4">
      <c r="B3" s="38"/>
      <c r="C3" s="38"/>
      <c r="D3" s="38"/>
      <c r="E3" s="38"/>
      <c r="F3" s="37"/>
      <c r="G3" s="38"/>
      <c r="H3" s="38"/>
      <c r="I3" s="38"/>
      <c r="J3" s="38"/>
      <c r="K3" s="38"/>
      <c r="L3" s="38"/>
      <c r="M3" s="38"/>
      <c r="N3" s="38"/>
      <c r="O3" s="38"/>
      <c r="P3" s="39" t="s">
        <v>82</v>
      </c>
      <c r="Q3" s="40"/>
      <c r="R3" s="40"/>
      <c r="S3" s="38"/>
      <c r="AA3" s="40"/>
    </row>
    <row r="4" spans="1:27" ht="33" x14ac:dyDescent="0.45">
      <c r="A4" s="5"/>
      <c r="B4" s="5"/>
      <c r="C4" s="5"/>
      <c r="D4" s="5"/>
      <c r="E4" s="6" t="s">
        <v>83</v>
      </c>
      <c r="F4" s="6"/>
      <c r="G4" s="5"/>
      <c r="H4" s="5"/>
      <c r="I4" s="5"/>
      <c r="J4" s="5"/>
      <c r="K4" s="5"/>
      <c r="L4" s="5"/>
      <c r="M4" s="5"/>
      <c r="N4" s="5"/>
      <c r="O4" s="5"/>
      <c r="P4" s="190" t="s">
        <v>119</v>
      </c>
      <c r="Q4" s="190"/>
      <c r="R4" s="3"/>
      <c r="S4" s="1"/>
    </row>
    <row r="5" spans="1:27" ht="18.75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  <c r="R5" s="3"/>
      <c r="S5" s="1"/>
    </row>
    <row r="6" spans="1:27" ht="21" x14ac:dyDescent="0.35">
      <c r="A6" s="235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3"/>
      <c r="Q6" s="3"/>
      <c r="R6" s="3"/>
      <c r="S6" s="1"/>
    </row>
    <row r="7" spans="1:27" ht="33" x14ac:dyDescent="0.45">
      <c r="A7" s="237" t="s">
        <v>121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3"/>
      <c r="Q7" s="3"/>
      <c r="R7" s="3"/>
      <c r="S7" s="1"/>
    </row>
    <row r="8" spans="1:27" ht="21" x14ac:dyDescent="0.35">
      <c r="A8" s="235"/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3"/>
      <c r="Q8" s="3"/>
      <c r="R8" s="3"/>
      <c r="S8" s="1"/>
    </row>
    <row r="9" spans="1:27" ht="21" x14ac:dyDescent="0.35">
      <c r="A9" s="235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3"/>
      <c r="Q9" s="3"/>
      <c r="R9" s="3"/>
      <c r="S9" s="1"/>
    </row>
    <row r="10" spans="1:27" ht="24.75" customHeight="1" x14ac:dyDescent="0.4">
      <c r="A10" s="42"/>
      <c r="B10" s="36"/>
      <c r="C10" s="36"/>
      <c r="D10" s="36"/>
      <c r="E10" s="36"/>
      <c r="F10" s="36"/>
      <c r="G10" s="36"/>
      <c r="H10" s="179"/>
      <c r="I10" s="39" t="s">
        <v>123</v>
      </c>
      <c r="J10" s="36"/>
      <c r="K10" s="176"/>
      <c r="L10" s="36"/>
      <c r="M10" s="36"/>
      <c r="N10" s="36"/>
      <c r="O10" s="36"/>
      <c r="P10" s="3"/>
      <c r="Q10" s="3"/>
      <c r="R10" s="3"/>
      <c r="S10" s="1"/>
    </row>
    <row r="11" spans="1:27" s="239" customFormat="1" ht="25.5" customHeight="1" x14ac:dyDescent="0.35">
      <c r="A11" s="238" t="s">
        <v>120</v>
      </c>
    </row>
    <row r="12" spans="1:27" s="7" customFormat="1" ht="21" customHeight="1" x14ac:dyDescent="0.3"/>
    <row r="13" spans="1:27" ht="25.5" x14ac:dyDescent="0.35">
      <c r="A13" s="7"/>
      <c r="B13" s="6"/>
      <c r="C13" s="6"/>
      <c r="D13" s="6"/>
      <c r="E13" s="43" t="s">
        <v>84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3"/>
      <c r="Q13" s="3"/>
      <c r="R13" s="3"/>
      <c r="S13" s="1"/>
    </row>
    <row r="14" spans="1:27" ht="21" x14ac:dyDescent="0.35">
      <c r="A14" s="232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3"/>
      <c r="Q14" s="3"/>
      <c r="R14" s="3"/>
      <c r="S14" s="1"/>
    </row>
    <row r="15" spans="1:27" ht="25.5" x14ac:dyDescent="0.35">
      <c r="A15" s="234" t="s">
        <v>85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3"/>
      <c r="Q15" s="3"/>
      <c r="R15" s="3"/>
      <c r="S15" s="1"/>
      <c r="T15" s="2"/>
    </row>
    <row r="16" spans="1:27" ht="21" x14ac:dyDescent="0.35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</row>
    <row r="17" spans="1:15" ht="25.5" x14ac:dyDescent="0.35">
      <c r="A17" s="234" t="s">
        <v>86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</row>
    <row r="18" spans="1:15" ht="21" x14ac:dyDescent="0.3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25.5" x14ac:dyDescent="0.35">
      <c r="A19" s="234" t="s">
        <v>114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</row>
    <row r="20" spans="1:15" ht="21" x14ac:dyDescent="0.35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</row>
    <row r="21" spans="1:15" s="39" customFormat="1" ht="26.25" x14ac:dyDescent="0.4"/>
    <row r="22" spans="1:15" s="39" customFormat="1" ht="26.25" x14ac:dyDescent="0.4">
      <c r="B22" s="39" t="s">
        <v>122</v>
      </c>
    </row>
    <row r="23" spans="1:15" s="39" customFormat="1" ht="26.25" x14ac:dyDescent="0.4"/>
    <row r="24" spans="1:15" s="39" customFormat="1" ht="26.25" x14ac:dyDescent="0.4">
      <c r="B24" s="39" t="s">
        <v>124</v>
      </c>
    </row>
    <row r="28" spans="1:15" ht="26.25" x14ac:dyDescent="0.4">
      <c r="B28" s="39"/>
    </row>
  </sheetData>
  <mergeCells count="11">
    <mergeCell ref="A6:O6"/>
    <mergeCell ref="A7:O7"/>
    <mergeCell ref="A8:O8"/>
    <mergeCell ref="A9:O9"/>
    <mergeCell ref="A19:O19"/>
    <mergeCell ref="A11:XFD11"/>
    <mergeCell ref="A20:O20"/>
    <mergeCell ref="A14:O14"/>
    <mergeCell ref="A15:O15"/>
    <mergeCell ref="A16:O16"/>
    <mergeCell ref="A17:O17"/>
  </mergeCells>
  <pageMargins left="0.25" right="0.25" top="0.75" bottom="0.75" header="0.3" footer="0.3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"/>
  <sheetViews>
    <sheetView workbookViewId="0">
      <selection activeCell="L17" sqref="L17"/>
    </sheetView>
  </sheetViews>
  <sheetFormatPr defaultRowHeight="15" x14ac:dyDescent="0.25"/>
  <cols>
    <col min="1" max="1" width="13.28515625" customWidth="1"/>
    <col min="2" max="2" width="18.5703125" customWidth="1"/>
    <col min="3" max="3" width="10.140625" customWidth="1"/>
    <col min="7" max="7" width="13.5703125" customWidth="1"/>
    <col min="9" max="9" width="11.7109375" customWidth="1"/>
    <col min="11" max="11" width="10.7109375" customWidth="1"/>
  </cols>
  <sheetData>
    <row r="1" spans="1:28" x14ac:dyDescent="0.25">
      <c r="A1" s="10" t="s">
        <v>0</v>
      </c>
      <c r="B1" s="11" t="s">
        <v>78</v>
      </c>
    </row>
    <row r="2" spans="1:28" x14ac:dyDescent="0.25">
      <c r="A2" s="10" t="s">
        <v>2</v>
      </c>
      <c r="B2" s="11" t="s">
        <v>79</v>
      </c>
    </row>
    <row r="3" spans="1:28" ht="16.5" customHeight="1" x14ac:dyDescent="0.25">
      <c r="A3" s="10" t="s">
        <v>4</v>
      </c>
      <c r="B3" s="11" t="s">
        <v>5</v>
      </c>
    </row>
    <row r="4" spans="1:28" ht="25.5" x14ac:dyDescent="0.25">
      <c r="A4" s="10" t="s">
        <v>6</v>
      </c>
      <c r="B4" s="11" t="s">
        <v>125</v>
      </c>
    </row>
    <row r="5" spans="1:28" ht="24" customHeight="1" x14ac:dyDescent="0.25">
      <c r="A5" s="101" t="s">
        <v>8</v>
      </c>
      <c r="B5" s="101" t="s">
        <v>9</v>
      </c>
      <c r="C5" s="101" t="s">
        <v>10</v>
      </c>
      <c r="D5" s="98" t="s">
        <v>11</v>
      </c>
      <c r="E5" s="99"/>
      <c r="F5" s="100"/>
      <c r="G5" s="101" t="s">
        <v>12</v>
      </c>
      <c r="H5" s="98" t="s">
        <v>13</v>
      </c>
      <c r="I5" s="99"/>
      <c r="J5" s="99"/>
      <c r="K5" s="100"/>
      <c r="L5" s="98" t="s">
        <v>14</v>
      </c>
      <c r="M5" s="99"/>
      <c r="N5" s="99"/>
      <c r="O5" s="100"/>
    </row>
    <row r="6" spans="1:28" x14ac:dyDescent="0.25">
      <c r="A6" s="102"/>
      <c r="B6" s="103"/>
      <c r="C6" s="104"/>
      <c r="D6" s="13" t="s">
        <v>15</v>
      </c>
      <c r="E6" s="13" t="s">
        <v>16</v>
      </c>
      <c r="F6" s="13" t="s">
        <v>17</v>
      </c>
      <c r="G6" s="102"/>
      <c r="H6" s="13" t="s">
        <v>18</v>
      </c>
      <c r="I6" s="13" t="s">
        <v>19</v>
      </c>
      <c r="J6" s="13" t="s">
        <v>20</v>
      </c>
      <c r="K6" s="13" t="s">
        <v>21</v>
      </c>
      <c r="L6" s="13" t="s">
        <v>22</v>
      </c>
      <c r="M6" s="13" t="s">
        <v>23</v>
      </c>
      <c r="N6" s="13" t="s">
        <v>24</v>
      </c>
      <c r="O6" s="13" t="s">
        <v>25</v>
      </c>
    </row>
    <row r="7" spans="1:28" s="118" customFormat="1" ht="18.75" customHeight="1" x14ac:dyDescent="0.25">
      <c r="A7" s="120"/>
      <c r="B7" s="121"/>
      <c r="C7" s="121"/>
      <c r="D7" s="121"/>
      <c r="E7" s="121"/>
      <c r="F7" s="121"/>
      <c r="G7" s="121" t="s">
        <v>26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</row>
    <row r="8" spans="1:28" s="44" customFormat="1" ht="38.25" x14ac:dyDescent="0.25">
      <c r="A8" s="14">
        <v>306</v>
      </c>
      <c r="B8" s="15" t="s">
        <v>101</v>
      </c>
      <c r="C8" s="14">
        <v>80</v>
      </c>
      <c r="D8" s="82">
        <v>12.88</v>
      </c>
      <c r="E8" s="82">
        <v>10.48</v>
      </c>
      <c r="F8" s="82">
        <v>5.28</v>
      </c>
      <c r="G8" s="82">
        <v>167.2</v>
      </c>
      <c r="H8" s="82"/>
      <c r="I8" s="82"/>
      <c r="J8" s="82"/>
      <c r="K8" s="82"/>
      <c r="L8" s="82"/>
      <c r="M8" s="82"/>
      <c r="N8" s="82"/>
      <c r="O8" s="82"/>
    </row>
    <row r="9" spans="1:28" s="44" customFormat="1" ht="25.5" x14ac:dyDescent="0.25">
      <c r="A9" s="14">
        <v>302</v>
      </c>
      <c r="B9" s="15" t="s">
        <v>104</v>
      </c>
      <c r="C9" s="14">
        <v>180</v>
      </c>
      <c r="D9" s="82">
        <v>10.32</v>
      </c>
      <c r="E9" s="82">
        <v>7.3079999999999998</v>
      </c>
      <c r="F9" s="82">
        <v>46.368000000000002</v>
      </c>
      <c r="G9" s="82">
        <v>292.5</v>
      </c>
      <c r="H9" s="82"/>
      <c r="I9" s="82"/>
      <c r="J9" s="82"/>
      <c r="K9" s="82"/>
      <c r="L9" s="82">
        <v>14.82</v>
      </c>
      <c r="M9" s="82"/>
      <c r="N9" s="82">
        <v>135.83000000000001</v>
      </c>
      <c r="O9" s="82">
        <v>4.5599999999999996</v>
      </c>
    </row>
    <row r="10" spans="1:28" s="44" customFormat="1" x14ac:dyDescent="0.25">
      <c r="A10" s="46">
        <v>376</v>
      </c>
      <c r="B10" s="15" t="s">
        <v>87</v>
      </c>
      <c r="C10" s="14">
        <v>200</v>
      </c>
      <c r="D10" s="119">
        <v>7.0000000000000007E-2</v>
      </c>
      <c r="E10" s="82">
        <v>0.02</v>
      </c>
      <c r="F10" s="82">
        <v>15</v>
      </c>
      <c r="G10" s="82">
        <v>60</v>
      </c>
      <c r="H10" s="82">
        <f>0.01/5</f>
        <v>2E-3</v>
      </c>
      <c r="I10" s="82">
        <v>0.03</v>
      </c>
      <c r="J10" s="82">
        <f>0</f>
        <v>0</v>
      </c>
      <c r="K10" s="82">
        <f>0</f>
        <v>0</v>
      </c>
      <c r="L10" s="82">
        <v>11.1</v>
      </c>
      <c r="M10" s="82"/>
      <c r="N10" s="82">
        <v>1.4</v>
      </c>
      <c r="O10" s="82">
        <v>0.28000000000000003</v>
      </c>
    </row>
    <row r="11" spans="1:28" x14ac:dyDescent="0.25">
      <c r="A11" s="17" t="s">
        <v>30</v>
      </c>
      <c r="B11" s="18"/>
      <c r="C11" s="18"/>
      <c r="D11" s="31">
        <v>23.27</v>
      </c>
      <c r="E11" s="31">
        <v>17.809999999999999</v>
      </c>
      <c r="F11" s="31">
        <v>66.650000000000006</v>
      </c>
      <c r="G11" s="31">
        <v>519.70000000000005</v>
      </c>
      <c r="H11" s="31"/>
      <c r="I11" s="31"/>
      <c r="J11" s="31"/>
      <c r="K11" s="31"/>
      <c r="L11" s="31"/>
      <c r="M11" s="31"/>
      <c r="N11" s="31"/>
      <c r="O11" s="31"/>
    </row>
    <row r="12" spans="1:28" s="44" customFormat="1" x14ac:dyDescent="0.25">
      <c r="A12" s="14"/>
      <c r="B12" s="14"/>
      <c r="C12" s="14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28" s="159" customFormat="1" ht="16.149999999999999" customHeight="1" thickBot="1" x14ac:dyDescent="0.25">
      <c r="A13" s="17" t="s">
        <v>108</v>
      </c>
      <c r="B13" s="18"/>
      <c r="C13" s="18"/>
      <c r="D13" s="138"/>
      <c r="E13" s="138"/>
      <c r="F13" s="138"/>
      <c r="G13" s="138"/>
      <c r="H13" s="31"/>
      <c r="I13" s="31"/>
      <c r="J13" s="31"/>
      <c r="K13" s="31"/>
      <c r="L13" s="31"/>
      <c r="M13" s="31"/>
      <c r="N13" s="31"/>
      <c r="O13" s="31"/>
    </row>
    <row r="14" spans="1:28" ht="27" customHeight="1" thickBot="1" x14ac:dyDescent="0.3">
      <c r="B14" s="300" t="s">
        <v>31</v>
      </c>
      <c r="C14" s="301"/>
      <c r="D14" s="301"/>
      <c r="E14" s="315"/>
      <c r="F14" s="307" t="s">
        <v>32</v>
      </c>
      <c r="G14" s="307"/>
      <c r="H14" s="308"/>
      <c r="I14" s="20" t="s">
        <v>33</v>
      </c>
      <c r="K14" s="10" t="s">
        <v>0</v>
      </c>
      <c r="L14" s="11" t="s">
        <v>78</v>
      </c>
    </row>
    <row r="15" spans="1:28" ht="15.75" thickBot="1" x14ac:dyDescent="0.3">
      <c r="B15" s="303"/>
      <c r="C15" s="304"/>
      <c r="D15" s="304"/>
      <c r="E15" s="316"/>
      <c r="F15" s="132" t="s">
        <v>15</v>
      </c>
      <c r="G15" s="21" t="s">
        <v>16</v>
      </c>
      <c r="H15" s="21" t="s">
        <v>17</v>
      </c>
      <c r="I15" s="22"/>
      <c r="K15" s="10" t="s">
        <v>2</v>
      </c>
      <c r="L15" s="11" t="s">
        <v>79</v>
      </c>
    </row>
    <row r="16" spans="1:28" ht="27" customHeight="1" thickBot="1" x14ac:dyDescent="0.3">
      <c r="B16" s="249" t="s">
        <v>34</v>
      </c>
      <c r="C16" s="250"/>
      <c r="D16" s="250"/>
      <c r="E16" s="314"/>
      <c r="F16" s="21" t="s">
        <v>35</v>
      </c>
      <c r="G16" s="21" t="s">
        <v>36</v>
      </c>
      <c r="H16" s="21" t="s">
        <v>37</v>
      </c>
      <c r="I16" s="21" t="s">
        <v>38</v>
      </c>
      <c r="K16" s="10" t="s">
        <v>4</v>
      </c>
      <c r="L16" s="11" t="s">
        <v>5</v>
      </c>
    </row>
    <row r="17" spans="2:12" ht="27" customHeight="1" thickBot="1" x14ac:dyDescent="0.3">
      <c r="B17" s="130" t="s">
        <v>39</v>
      </c>
      <c r="C17" s="131"/>
      <c r="D17" s="131"/>
      <c r="E17" s="131"/>
      <c r="F17" s="23" t="s">
        <v>133</v>
      </c>
      <c r="G17" s="23">
        <v>17.809999999999999</v>
      </c>
      <c r="H17" s="23">
        <v>66.650000000000006</v>
      </c>
      <c r="I17" s="23">
        <v>519.70000000000005</v>
      </c>
      <c r="K17" s="10" t="s">
        <v>6</v>
      </c>
      <c r="L17" s="11" t="s">
        <v>125</v>
      </c>
    </row>
  </sheetData>
  <mergeCells count="3">
    <mergeCell ref="B16:E16"/>
    <mergeCell ref="B14:E15"/>
    <mergeCell ref="F14:H14"/>
  </mergeCells>
  <pageMargins left="0.25" right="0.25" top="0.75" bottom="0.75" header="0.3" footer="0.3"/>
  <pageSetup paperSize="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C11" sqref="C11"/>
    </sheetView>
  </sheetViews>
  <sheetFormatPr defaultRowHeight="15" x14ac:dyDescent="0.25"/>
  <cols>
    <col min="1" max="1" width="13.28515625" customWidth="1"/>
    <col min="2" max="2" width="19.28515625" customWidth="1"/>
    <col min="3" max="3" width="10.5703125" customWidth="1"/>
    <col min="7" max="7" width="14.7109375" customWidth="1"/>
    <col min="9" max="9" width="12.7109375" customWidth="1"/>
    <col min="11" max="11" width="10.7109375" customWidth="1"/>
  </cols>
  <sheetData>
    <row r="1" spans="1:15" x14ac:dyDescent="0.25">
      <c r="A1" s="10" t="s">
        <v>0</v>
      </c>
      <c r="B1" s="11" t="s">
        <v>93</v>
      </c>
    </row>
    <row r="2" spans="1:15" x14ac:dyDescent="0.25">
      <c r="A2" s="10" t="s">
        <v>2</v>
      </c>
      <c r="B2" s="11" t="s">
        <v>79</v>
      </c>
    </row>
    <row r="3" spans="1:15" ht="15" customHeight="1" x14ac:dyDescent="0.25">
      <c r="A3" s="10" t="s">
        <v>4</v>
      </c>
      <c r="B3" s="11" t="s">
        <v>5</v>
      </c>
    </row>
    <row r="4" spans="1:15" ht="27.75" customHeight="1" x14ac:dyDescent="0.25">
      <c r="A4" s="10" t="s">
        <v>6</v>
      </c>
      <c r="B4" s="11" t="s">
        <v>125</v>
      </c>
    </row>
    <row r="5" spans="1:15" x14ac:dyDescent="0.25">
      <c r="A5" s="245" t="s">
        <v>8</v>
      </c>
      <c r="B5" s="245" t="s">
        <v>9</v>
      </c>
      <c r="C5" s="245" t="s">
        <v>10</v>
      </c>
      <c r="D5" s="240" t="s">
        <v>11</v>
      </c>
      <c r="E5" s="241"/>
      <c r="F5" s="242"/>
      <c r="G5" s="245" t="s">
        <v>12</v>
      </c>
      <c r="H5" s="240" t="s">
        <v>13</v>
      </c>
      <c r="I5" s="241"/>
      <c r="J5" s="241"/>
      <c r="K5" s="242"/>
      <c r="L5" s="240" t="s">
        <v>14</v>
      </c>
      <c r="M5" s="241"/>
      <c r="N5" s="241"/>
      <c r="O5" s="242"/>
    </row>
    <row r="6" spans="1:15" x14ac:dyDescent="0.25">
      <c r="A6" s="246"/>
      <c r="B6" s="247"/>
      <c r="C6" s="248"/>
      <c r="D6" s="13" t="s">
        <v>15</v>
      </c>
      <c r="E6" s="13" t="s">
        <v>16</v>
      </c>
      <c r="F6" s="13" t="s">
        <v>17</v>
      </c>
      <c r="G6" s="246"/>
      <c r="H6" s="13" t="s">
        <v>18</v>
      </c>
      <c r="I6" s="13" t="s">
        <v>19</v>
      </c>
      <c r="J6" s="13" t="s">
        <v>20</v>
      </c>
      <c r="K6" s="13" t="s">
        <v>21</v>
      </c>
      <c r="L6" s="13" t="s">
        <v>22</v>
      </c>
      <c r="M6" s="13" t="s">
        <v>23</v>
      </c>
      <c r="N6" s="13" t="s">
        <v>24</v>
      </c>
      <c r="O6" s="13" t="s">
        <v>25</v>
      </c>
    </row>
    <row r="7" spans="1:15" ht="24" customHeight="1" x14ac:dyDescent="0.25">
      <c r="A7" s="88"/>
      <c r="B7" s="89"/>
      <c r="C7" s="89"/>
      <c r="D7" s="89"/>
      <c r="E7" s="89"/>
      <c r="F7" s="89"/>
      <c r="G7" s="89" t="s">
        <v>26</v>
      </c>
      <c r="H7" s="89"/>
      <c r="I7" s="89"/>
      <c r="J7" s="89"/>
      <c r="K7" s="89"/>
      <c r="L7" s="89"/>
      <c r="M7" s="89"/>
      <c r="N7" s="89"/>
      <c r="O7" s="89"/>
    </row>
    <row r="8" spans="1:15" s="44" customFormat="1" x14ac:dyDescent="0.25">
      <c r="A8" s="14">
        <v>69</v>
      </c>
      <c r="B8" s="15" t="s">
        <v>117</v>
      </c>
      <c r="C8" s="14">
        <v>100</v>
      </c>
      <c r="D8" s="82">
        <v>1.36</v>
      </c>
      <c r="E8" s="82">
        <v>6.18</v>
      </c>
      <c r="F8" s="82">
        <v>8.44</v>
      </c>
      <c r="G8" s="82">
        <v>125.1</v>
      </c>
      <c r="H8" s="82">
        <v>0.06</v>
      </c>
      <c r="I8" s="82">
        <v>10.25</v>
      </c>
      <c r="J8" s="82">
        <v>0</v>
      </c>
      <c r="K8" s="82">
        <v>0</v>
      </c>
      <c r="L8" s="82">
        <v>23.2</v>
      </c>
      <c r="M8" s="82">
        <v>44.97</v>
      </c>
      <c r="N8" s="82">
        <v>20.75</v>
      </c>
      <c r="O8" s="82">
        <v>0.85</v>
      </c>
    </row>
    <row r="9" spans="1:15" x14ac:dyDescent="0.25">
      <c r="A9" s="14">
        <v>376</v>
      </c>
      <c r="B9" s="15" t="s">
        <v>87</v>
      </c>
      <c r="C9" s="14">
        <v>200</v>
      </c>
      <c r="D9" s="82">
        <v>7.0000000000000007E-2</v>
      </c>
      <c r="E9" s="82">
        <v>0.02</v>
      </c>
      <c r="F9" s="82">
        <v>15</v>
      </c>
      <c r="G9" s="82">
        <v>60</v>
      </c>
      <c r="H9" s="82">
        <v>2E-3</v>
      </c>
      <c r="I9" s="82">
        <v>0.03</v>
      </c>
      <c r="J9" s="82">
        <v>0</v>
      </c>
      <c r="K9" s="82">
        <v>0</v>
      </c>
      <c r="L9" s="82">
        <v>11.1</v>
      </c>
      <c r="M9" s="82"/>
      <c r="N9" s="82">
        <v>1.4</v>
      </c>
      <c r="O9" s="82">
        <v>0.28000000000000003</v>
      </c>
    </row>
    <row r="10" spans="1:15" ht="17.25" customHeight="1" x14ac:dyDescent="0.25">
      <c r="A10" s="14">
        <v>493</v>
      </c>
      <c r="B10" s="14" t="s">
        <v>88</v>
      </c>
      <c r="C10" s="14">
        <v>30</v>
      </c>
      <c r="D10" s="58">
        <v>1.98</v>
      </c>
      <c r="E10" s="58">
        <v>0.36</v>
      </c>
      <c r="F10" s="58">
        <v>36</v>
      </c>
      <c r="G10" s="97">
        <v>54.3</v>
      </c>
      <c r="H10" s="58">
        <v>0.21</v>
      </c>
      <c r="I10" s="58">
        <v>0.09</v>
      </c>
      <c r="J10" s="58"/>
      <c r="K10" s="58"/>
      <c r="L10" s="58">
        <v>40.5</v>
      </c>
      <c r="M10" s="58"/>
      <c r="N10" s="58"/>
      <c r="O10" s="58">
        <v>0.12</v>
      </c>
    </row>
    <row r="11" spans="1:15" ht="24.75" customHeight="1" x14ac:dyDescent="0.25">
      <c r="A11" s="14">
        <v>2</v>
      </c>
      <c r="B11" s="14" t="s">
        <v>97</v>
      </c>
      <c r="C11" s="14">
        <v>25</v>
      </c>
      <c r="D11" s="58">
        <v>3.7</v>
      </c>
      <c r="E11" s="58">
        <v>8.5</v>
      </c>
      <c r="F11" s="58">
        <v>26.25</v>
      </c>
      <c r="G11" s="58">
        <v>155</v>
      </c>
      <c r="H11" s="58"/>
      <c r="I11" s="58"/>
      <c r="J11" s="58"/>
      <c r="K11" s="58"/>
      <c r="L11" s="58">
        <v>8.4</v>
      </c>
      <c r="M11" s="58"/>
      <c r="N11" s="58">
        <v>4.2</v>
      </c>
      <c r="O11" s="58">
        <v>0.35</v>
      </c>
    </row>
    <row r="12" spans="1:15" s="61" customFormat="1" ht="16.149999999999999" customHeight="1" x14ac:dyDescent="0.2">
      <c r="A12" s="17" t="s">
        <v>30</v>
      </c>
      <c r="B12" s="18"/>
      <c r="C12" s="18"/>
      <c r="D12" s="31">
        <v>7.11</v>
      </c>
      <c r="E12" s="31">
        <f>SUM(E7:E11)</f>
        <v>15.059999999999999</v>
      </c>
      <c r="F12" s="31">
        <f>SUM(F7:F11)</f>
        <v>85.69</v>
      </c>
      <c r="G12" s="31">
        <f>SUM(G7:G11)</f>
        <v>394.4</v>
      </c>
      <c r="H12" s="31"/>
      <c r="I12" s="31"/>
      <c r="J12" s="31"/>
      <c r="K12" s="31"/>
      <c r="L12" s="31"/>
      <c r="M12" s="31"/>
      <c r="N12" s="31"/>
      <c r="O12" s="31"/>
    </row>
    <row r="13" spans="1:15" s="44" customFormat="1" x14ac:dyDescent="0.25">
      <c r="A13" s="14"/>
      <c r="B13" s="14"/>
      <c r="C13" s="14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s="61" customFormat="1" ht="16.149999999999999" customHeight="1" thickBot="1" x14ac:dyDescent="0.25">
      <c r="A14" s="17" t="s">
        <v>106</v>
      </c>
      <c r="B14" s="18"/>
      <c r="C14" s="18"/>
      <c r="D14" s="138"/>
      <c r="E14" s="138"/>
      <c r="F14" s="138"/>
      <c r="G14" s="138"/>
      <c r="H14" s="153"/>
      <c r="I14" s="153"/>
      <c r="J14" s="153"/>
      <c r="K14" s="153"/>
      <c r="L14" s="153"/>
      <c r="M14" s="168"/>
      <c r="N14" s="168"/>
      <c r="O14" s="169"/>
    </row>
    <row r="15" spans="1:15" ht="30" customHeight="1" thickBot="1" x14ac:dyDescent="0.3">
      <c r="B15" s="300" t="s">
        <v>31</v>
      </c>
      <c r="C15" s="301"/>
      <c r="D15" s="301"/>
      <c r="E15" s="302"/>
      <c r="F15" s="306" t="s">
        <v>32</v>
      </c>
      <c r="G15" s="307"/>
      <c r="H15" s="308"/>
      <c r="I15" s="20" t="s">
        <v>33</v>
      </c>
      <c r="K15" s="10" t="s">
        <v>0</v>
      </c>
      <c r="L15" s="11" t="s">
        <v>93</v>
      </c>
    </row>
    <row r="16" spans="1:15" ht="15.75" thickBot="1" x14ac:dyDescent="0.3">
      <c r="B16" s="303"/>
      <c r="C16" s="304"/>
      <c r="D16" s="304"/>
      <c r="E16" s="305"/>
      <c r="F16" s="21" t="s">
        <v>15</v>
      </c>
      <c r="G16" s="21" t="s">
        <v>16</v>
      </c>
      <c r="H16" s="21" t="s">
        <v>17</v>
      </c>
      <c r="I16" s="22"/>
      <c r="K16" s="10" t="s">
        <v>2</v>
      </c>
      <c r="L16" s="11" t="s">
        <v>79</v>
      </c>
    </row>
    <row r="17" spans="2:12" ht="27" customHeight="1" thickBot="1" x14ac:dyDescent="0.3">
      <c r="B17" s="249" t="s">
        <v>34</v>
      </c>
      <c r="C17" s="250"/>
      <c r="D17" s="250"/>
      <c r="E17" s="250"/>
      <c r="F17" s="21" t="s">
        <v>35</v>
      </c>
      <c r="G17" s="21" t="s">
        <v>36</v>
      </c>
      <c r="H17" s="21" t="s">
        <v>37</v>
      </c>
      <c r="I17" s="21" t="s">
        <v>38</v>
      </c>
      <c r="K17" s="10" t="s">
        <v>4</v>
      </c>
      <c r="L17" s="11" t="s">
        <v>5</v>
      </c>
    </row>
    <row r="18" spans="2:12" ht="26.25" thickBot="1" x14ac:dyDescent="0.3">
      <c r="B18" s="249" t="s">
        <v>39</v>
      </c>
      <c r="C18" s="250"/>
      <c r="D18" s="250"/>
      <c r="E18" s="250"/>
      <c r="F18" s="23">
        <v>7.11</v>
      </c>
      <c r="G18" s="23">
        <v>15.06</v>
      </c>
      <c r="H18" s="23">
        <v>85.69</v>
      </c>
      <c r="I18" s="23">
        <v>394.4</v>
      </c>
      <c r="K18" s="10" t="s">
        <v>6</v>
      </c>
      <c r="L18" s="11" t="s">
        <v>125</v>
      </c>
    </row>
  </sheetData>
  <mergeCells count="11">
    <mergeCell ref="A5:A6"/>
    <mergeCell ref="B5:B6"/>
    <mergeCell ref="C5:C6"/>
    <mergeCell ref="D5:F5"/>
    <mergeCell ref="G5:G6"/>
    <mergeCell ref="B15:E16"/>
    <mergeCell ref="F15:H15"/>
    <mergeCell ref="B17:E17"/>
    <mergeCell ref="B18:E18"/>
    <mergeCell ref="L5:O5"/>
    <mergeCell ref="H5:K5"/>
  </mergeCells>
  <pageMargins left="0.25" right="0.25" top="0.75" bottom="0.75" header="0.3" footer="0.3"/>
  <pageSetup paperSize="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opLeftCell="A10" workbookViewId="0">
      <selection activeCell="D34" sqref="D34"/>
    </sheetView>
  </sheetViews>
  <sheetFormatPr defaultRowHeight="15" x14ac:dyDescent="0.25"/>
  <cols>
    <col min="2" max="2" width="21.140625" customWidth="1"/>
    <col min="7" max="7" width="12.7109375" customWidth="1"/>
    <col min="8" max="8" width="11.5703125" customWidth="1"/>
  </cols>
  <sheetData>
    <row r="1" spans="2:8" x14ac:dyDescent="0.25">
      <c r="B1" s="323" t="s">
        <v>40</v>
      </c>
      <c r="C1" s="323"/>
      <c r="D1" s="323"/>
      <c r="E1" s="323"/>
      <c r="F1" s="323"/>
      <c r="G1" s="323"/>
      <c r="H1" s="323"/>
    </row>
    <row r="2" spans="2:8" ht="27" customHeight="1" x14ac:dyDescent="0.25">
      <c r="B2" s="24" t="s">
        <v>41</v>
      </c>
      <c r="C2" s="324" t="s">
        <v>42</v>
      </c>
      <c r="D2" s="324"/>
      <c r="E2" s="324"/>
      <c r="F2" s="324"/>
      <c r="G2" s="325" t="s">
        <v>43</v>
      </c>
      <c r="H2" s="326"/>
    </row>
    <row r="3" spans="2:8" ht="27" customHeight="1" x14ac:dyDescent="0.25">
      <c r="B3" s="327"/>
      <c r="C3" s="329" t="s">
        <v>44</v>
      </c>
      <c r="D3" s="330"/>
      <c r="E3" s="329" t="s">
        <v>45</v>
      </c>
      <c r="F3" s="330"/>
      <c r="G3" s="28" t="s">
        <v>44</v>
      </c>
      <c r="H3" s="28" t="s">
        <v>45</v>
      </c>
    </row>
    <row r="4" spans="2:8" ht="27" customHeight="1" x14ac:dyDescent="0.25">
      <c r="B4" s="328"/>
      <c r="C4" s="329" t="s">
        <v>7</v>
      </c>
      <c r="D4" s="330"/>
      <c r="E4" s="329" t="s">
        <v>7</v>
      </c>
      <c r="F4" s="330"/>
      <c r="G4" s="28" t="s">
        <v>7</v>
      </c>
      <c r="H4" s="28" t="s">
        <v>7</v>
      </c>
    </row>
    <row r="5" spans="2:8" ht="27" customHeight="1" x14ac:dyDescent="0.25">
      <c r="B5" s="25" t="s">
        <v>46</v>
      </c>
      <c r="C5" s="317">
        <v>80</v>
      </c>
      <c r="D5" s="318"/>
      <c r="E5" s="317">
        <v>80</v>
      </c>
      <c r="F5" s="318"/>
      <c r="G5" s="27">
        <f>40</f>
        <v>40</v>
      </c>
      <c r="H5" s="27">
        <v>40</v>
      </c>
    </row>
    <row r="6" spans="2:8" ht="27" customHeight="1" x14ac:dyDescent="0.25">
      <c r="B6" s="25" t="s">
        <v>27</v>
      </c>
      <c r="C6" s="317">
        <v>150</v>
      </c>
      <c r="D6" s="318"/>
      <c r="E6" s="317">
        <v>150</v>
      </c>
      <c r="F6" s="318"/>
      <c r="G6" s="27">
        <v>70</v>
      </c>
      <c r="H6" s="27">
        <f>70</f>
        <v>70</v>
      </c>
    </row>
    <row r="7" spans="2:8" ht="27" customHeight="1" x14ac:dyDescent="0.25">
      <c r="B7" s="25" t="s">
        <v>47</v>
      </c>
      <c r="C7" s="317">
        <v>15</v>
      </c>
      <c r="D7" s="318"/>
      <c r="E7" s="317">
        <v>15</v>
      </c>
      <c r="F7" s="318"/>
      <c r="G7" s="27">
        <f>2</f>
        <v>2</v>
      </c>
      <c r="H7" s="27">
        <v>2</v>
      </c>
    </row>
    <row r="8" spans="2:8" ht="27" customHeight="1" x14ac:dyDescent="0.25">
      <c r="B8" s="26" t="s">
        <v>48</v>
      </c>
      <c r="C8" s="321">
        <v>45</v>
      </c>
      <c r="D8" s="322"/>
      <c r="E8" s="321">
        <v>45</v>
      </c>
      <c r="F8" s="322"/>
      <c r="G8" s="29">
        <f>44+5</f>
        <v>49</v>
      </c>
      <c r="H8" s="29">
        <v>49</v>
      </c>
    </row>
    <row r="9" spans="2:8" ht="27" customHeight="1" x14ac:dyDescent="0.25">
      <c r="B9" s="25" t="s">
        <v>49</v>
      </c>
      <c r="C9" s="317">
        <v>15</v>
      </c>
      <c r="D9" s="318"/>
      <c r="E9" s="317">
        <v>15</v>
      </c>
      <c r="F9" s="318"/>
      <c r="G9" s="27">
        <v>52.5</v>
      </c>
      <c r="H9" s="27">
        <v>52.5</v>
      </c>
    </row>
    <row r="10" spans="2:8" ht="27" customHeight="1" x14ac:dyDescent="0.25">
      <c r="B10" s="25" t="s">
        <v>50</v>
      </c>
      <c r="C10" s="317" t="s">
        <v>51</v>
      </c>
      <c r="D10" s="318"/>
      <c r="E10" s="319">
        <v>188</v>
      </c>
      <c r="F10" s="320"/>
      <c r="G10" s="27">
        <v>100</v>
      </c>
      <c r="H10" s="27">
        <v>75</v>
      </c>
    </row>
    <row r="11" spans="2:8" ht="27" customHeight="1" x14ac:dyDescent="0.25">
      <c r="B11" s="25" t="s">
        <v>52</v>
      </c>
      <c r="C11" s="317">
        <v>350</v>
      </c>
      <c r="D11" s="318"/>
      <c r="E11" s="317" t="s">
        <v>53</v>
      </c>
      <c r="F11" s="318"/>
      <c r="G11" s="27">
        <f>16.75+12.5+6+43.8+12+12+3+2.5+12.5</f>
        <v>121.05</v>
      </c>
      <c r="H11" s="27">
        <f>2+2+10+10+10.75+10+15+10</f>
        <v>69.75</v>
      </c>
    </row>
    <row r="12" spans="2:8" ht="27" customHeight="1" x14ac:dyDescent="0.25">
      <c r="B12" s="25" t="s">
        <v>54</v>
      </c>
      <c r="C12" s="317">
        <v>200</v>
      </c>
      <c r="D12" s="318"/>
      <c r="E12" s="317" t="s">
        <v>55</v>
      </c>
      <c r="F12" s="318"/>
      <c r="G12" s="27">
        <f>100+35.7</f>
        <v>135.69999999999999</v>
      </c>
      <c r="H12" s="27">
        <f>100+25</f>
        <v>125</v>
      </c>
    </row>
    <row r="13" spans="2:8" ht="27" customHeight="1" x14ac:dyDescent="0.25">
      <c r="B13" s="25" t="s">
        <v>56</v>
      </c>
      <c r="C13" s="317">
        <v>15</v>
      </c>
      <c r="D13" s="318"/>
      <c r="E13" s="317">
        <v>15</v>
      </c>
      <c r="F13" s="318"/>
      <c r="G13" s="27">
        <v>20</v>
      </c>
      <c r="H13" s="27">
        <v>37</v>
      </c>
    </row>
    <row r="14" spans="2:8" ht="27" customHeight="1" x14ac:dyDescent="0.25">
      <c r="B14" s="25" t="s">
        <v>57</v>
      </c>
      <c r="C14" s="317">
        <v>200</v>
      </c>
      <c r="D14" s="318"/>
      <c r="E14" s="317">
        <v>200</v>
      </c>
      <c r="F14" s="318"/>
      <c r="G14" s="27"/>
      <c r="H14" s="27"/>
    </row>
    <row r="15" spans="2:8" ht="27" customHeight="1" x14ac:dyDescent="0.25">
      <c r="B15" s="25" t="s">
        <v>58</v>
      </c>
      <c r="C15" s="317" t="s">
        <v>59</v>
      </c>
      <c r="D15" s="318"/>
      <c r="E15" s="317">
        <v>70</v>
      </c>
      <c r="F15" s="318"/>
      <c r="G15" s="27">
        <f>150</f>
        <v>150</v>
      </c>
      <c r="H15" s="27">
        <f>81+25</f>
        <v>106</v>
      </c>
    </row>
    <row r="16" spans="2:8" ht="27" customHeight="1" x14ac:dyDescent="0.25">
      <c r="B16" s="25" t="s">
        <v>60</v>
      </c>
      <c r="C16" s="317" t="s">
        <v>61</v>
      </c>
      <c r="D16" s="318"/>
      <c r="E16" s="317">
        <v>35</v>
      </c>
      <c r="F16" s="318"/>
      <c r="G16" s="27"/>
      <c r="H16" s="27"/>
    </row>
    <row r="17" spans="2:8" ht="27" customHeight="1" x14ac:dyDescent="0.25">
      <c r="B17" s="25" t="s">
        <v>62</v>
      </c>
      <c r="C17" s="317">
        <v>60</v>
      </c>
      <c r="D17" s="318"/>
      <c r="E17" s="317">
        <v>58</v>
      </c>
      <c r="F17" s="318"/>
      <c r="G17" s="27"/>
      <c r="H17" s="27"/>
    </row>
    <row r="18" spans="2:8" ht="27" customHeight="1" x14ac:dyDescent="0.25">
      <c r="B18" s="25" t="s">
        <v>63</v>
      </c>
      <c r="C18" s="317">
        <v>15</v>
      </c>
      <c r="D18" s="318"/>
      <c r="E18" s="317">
        <v>14.7</v>
      </c>
      <c r="F18" s="318"/>
      <c r="G18" s="27"/>
      <c r="H18" s="27"/>
    </row>
    <row r="19" spans="2:8" ht="27" customHeight="1" x14ac:dyDescent="0.25">
      <c r="B19" s="25" t="s">
        <v>64</v>
      </c>
      <c r="C19" s="317">
        <v>300</v>
      </c>
      <c r="D19" s="318"/>
      <c r="E19" s="317">
        <v>300</v>
      </c>
      <c r="F19" s="318"/>
      <c r="G19" s="27">
        <f>211+100+100</f>
        <v>411</v>
      </c>
      <c r="H19" s="27">
        <f>200+100+100</f>
        <v>400</v>
      </c>
    </row>
    <row r="20" spans="2:8" ht="39" customHeight="1" x14ac:dyDescent="0.25">
      <c r="B20" s="25" t="s">
        <v>65</v>
      </c>
      <c r="C20" s="317">
        <v>150</v>
      </c>
      <c r="D20" s="318"/>
      <c r="E20" s="317">
        <v>150</v>
      </c>
      <c r="F20" s="318"/>
      <c r="G20" s="27"/>
      <c r="H20" s="27"/>
    </row>
    <row r="21" spans="2:8" ht="29.25" customHeight="1" x14ac:dyDescent="0.25">
      <c r="B21" s="25" t="s">
        <v>66</v>
      </c>
      <c r="C21" s="317">
        <v>50</v>
      </c>
      <c r="D21" s="318"/>
      <c r="E21" s="317">
        <v>50</v>
      </c>
      <c r="F21" s="318"/>
      <c r="G21" s="27"/>
      <c r="H21" s="27"/>
    </row>
    <row r="22" spans="2:8" ht="27" customHeight="1" x14ac:dyDescent="0.25">
      <c r="B22" s="25" t="s">
        <v>67</v>
      </c>
      <c r="C22" s="317">
        <v>10</v>
      </c>
      <c r="D22" s="318"/>
      <c r="E22" s="317">
        <v>9.8000000000000007</v>
      </c>
      <c r="F22" s="318"/>
      <c r="G22" s="27">
        <v>16</v>
      </c>
      <c r="H22" s="27">
        <v>15</v>
      </c>
    </row>
    <row r="23" spans="2:8" ht="27" customHeight="1" x14ac:dyDescent="0.25">
      <c r="B23" s="25" t="s">
        <v>68</v>
      </c>
      <c r="C23" s="317">
        <v>10</v>
      </c>
      <c r="D23" s="318"/>
      <c r="E23" s="317">
        <v>10</v>
      </c>
      <c r="F23" s="318"/>
      <c r="G23" s="27"/>
      <c r="H23" s="27"/>
    </row>
    <row r="24" spans="2:8" ht="27" customHeight="1" x14ac:dyDescent="0.25">
      <c r="B24" s="25" t="s">
        <v>28</v>
      </c>
      <c r="C24" s="317">
        <v>30</v>
      </c>
      <c r="D24" s="318"/>
      <c r="E24" s="317">
        <v>30</v>
      </c>
      <c r="F24" s="318"/>
      <c r="G24" s="27">
        <f>4.5+5+10</f>
        <v>19.5</v>
      </c>
      <c r="H24" s="27">
        <v>19.5</v>
      </c>
    </row>
    <row r="25" spans="2:8" ht="27" customHeight="1" x14ac:dyDescent="0.25">
      <c r="B25" s="25" t="s">
        <v>69</v>
      </c>
      <c r="C25" s="317">
        <v>15</v>
      </c>
      <c r="D25" s="318"/>
      <c r="E25" s="317">
        <v>15</v>
      </c>
      <c r="F25" s="318"/>
      <c r="G25" s="27">
        <v>10</v>
      </c>
      <c r="H25" s="27">
        <v>10</v>
      </c>
    </row>
    <row r="26" spans="2:8" ht="27" customHeight="1" x14ac:dyDescent="0.25">
      <c r="B26" s="25" t="s">
        <v>70</v>
      </c>
      <c r="C26" s="317" t="s">
        <v>71</v>
      </c>
      <c r="D26" s="318"/>
      <c r="E26" s="317">
        <v>40</v>
      </c>
      <c r="F26" s="318"/>
      <c r="G26" s="27">
        <f>2.1</f>
        <v>2.1</v>
      </c>
      <c r="H26" s="27">
        <v>2.1</v>
      </c>
    </row>
    <row r="27" spans="2:8" ht="27" customHeight="1" x14ac:dyDescent="0.25">
      <c r="B27" s="25" t="s">
        <v>72</v>
      </c>
      <c r="C27" s="317">
        <v>40</v>
      </c>
      <c r="D27" s="318"/>
      <c r="E27" s="319">
        <v>40</v>
      </c>
      <c r="F27" s="320"/>
      <c r="G27" s="27">
        <f>20+6</f>
        <v>26</v>
      </c>
      <c r="H27" s="27">
        <v>26</v>
      </c>
    </row>
    <row r="28" spans="2:8" ht="27" customHeight="1" x14ac:dyDescent="0.25">
      <c r="B28" s="25" t="s">
        <v>73</v>
      </c>
      <c r="C28" s="319">
        <v>10</v>
      </c>
      <c r="D28" s="320"/>
      <c r="E28" s="317">
        <v>10</v>
      </c>
      <c r="F28" s="318"/>
      <c r="G28" s="27">
        <v>20</v>
      </c>
      <c r="H28" s="27">
        <v>20</v>
      </c>
    </row>
    <row r="29" spans="2:8" ht="27" customHeight="1" x14ac:dyDescent="0.25">
      <c r="B29" s="25" t="s">
        <v>74</v>
      </c>
      <c r="C29" s="317">
        <v>0.4</v>
      </c>
      <c r="D29" s="318"/>
      <c r="E29" s="317">
        <v>0.4</v>
      </c>
      <c r="F29" s="318"/>
      <c r="G29" s="27"/>
      <c r="H29" s="27"/>
    </row>
    <row r="30" spans="2:8" ht="27" customHeight="1" x14ac:dyDescent="0.25">
      <c r="B30" s="25" t="s">
        <v>75</v>
      </c>
      <c r="C30" s="317">
        <v>1.2</v>
      </c>
      <c r="D30" s="318"/>
      <c r="E30" s="317">
        <v>1.2</v>
      </c>
      <c r="F30" s="318"/>
      <c r="G30" s="27">
        <v>4</v>
      </c>
      <c r="H30" s="27">
        <v>4</v>
      </c>
    </row>
    <row r="31" spans="2:8" ht="27" customHeight="1" x14ac:dyDescent="0.25">
      <c r="B31" s="25" t="s">
        <v>76</v>
      </c>
      <c r="C31" s="317">
        <v>1</v>
      </c>
      <c r="D31" s="318"/>
      <c r="E31" s="317">
        <v>1</v>
      </c>
      <c r="F31" s="318"/>
      <c r="G31" s="27"/>
      <c r="H31" s="27"/>
    </row>
    <row r="32" spans="2:8" ht="27" customHeight="1" x14ac:dyDescent="0.25">
      <c r="B32" s="25" t="s">
        <v>77</v>
      </c>
      <c r="C32" s="317">
        <v>5</v>
      </c>
      <c r="D32" s="318"/>
      <c r="E32" s="317">
        <v>5</v>
      </c>
      <c r="F32" s="318"/>
      <c r="G32" s="27">
        <v>5</v>
      </c>
      <c r="H32" s="27">
        <v>5</v>
      </c>
    </row>
  </sheetData>
  <mergeCells count="64">
    <mergeCell ref="B1:H1"/>
    <mergeCell ref="C2:F2"/>
    <mergeCell ref="G2:H2"/>
    <mergeCell ref="B3:B4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E23:F23"/>
    <mergeCell ref="C24:D24"/>
    <mergeCell ref="E24:F24"/>
    <mergeCell ref="C25:D25"/>
    <mergeCell ref="E25:F25"/>
    <mergeCell ref="C23:D23"/>
    <mergeCell ref="C32:D32"/>
    <mergeCell ref="E32:F32"/>
    <mergeCell ref="C29:D29"/>
    <mergeCell ref="E29:F29"/>
    <mergeCell ref="C30:D30"/>
    <mergeCell ref="E30:F30"/>
    <mergeCell ref="C31:D31"/>
    <mergeCell ref="E31:F31"/>
    <mergeCell ref="C26:D26"/>
    <mergeCell ref="E26:F26"/>
    <mergeCell ref="C27:D27"/>
    <mergeCell ref="E27:F27"/>
    <mergeCell ref="C28:D28"/>
    <mergeCell ref="E28:F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O17" sqref="O17"/>
    </sheetView>
  </sheetViews>
  <sheetFormatPr defaultRowHeight="15" x14ac:dyDescent="0.25"/>
  <cols>
    <col min="1" max="1" width="12.85546875" customWidth="1"/>
    <col min="2" max="2" width="18.7109375" customWidth="1"/>
    <col min="7" max="7" width="13.42578125" customWidth="1"/>
    <col min="9" max="9" width="11.28515625" customWidth="1"/>
    <col min="11" max="11" width="10.85546875" customWidth="1"/>
  </cols>
  <sheetData>
    <row r="1" spans="1:15" x14ac:dyDescent="0.2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10" t="s">
        <v>2</v>
      </c>
      <c r="B2" s="11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0" t="s">
        <v>4</v>
      </c>
      <c r="B3" s="11" t="s">
        <v>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5.5" x14ac:dyDescent="0.25">
      <c r="A4" s="10" t="s">
        <v>6</v>
      </c>
      <c r="B4" s="11" t="s">
        <v>125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25">
      <c r="A5" s="245" t="s">
        <v>8</v>
      </c>
      <c r="B5" s="245" t="s">
        <v>9</v>
      </c>
      <c r="C5" s="245" t="s">
        <v>10</v>
      </c>
      <c r="D5" s="240" t="s">
        <v>11</v>
      </c>
      <c r="E5" s="241"/>
      <c r="F5" s="242"/>
      <c r="G5" s="245" t="s">
        <v>12</v>
      </c>
      <c r="H5" s="240" t="s">
        <v>13</v>
      </c>
      <c r="I5" s="241"/>
      <c r="J5" s="241"/>
      <c r="K5" s="242"/>
      <c r="L5" s="240" t="s">
        <v>14</v>
      </c>
      <c r="M5" s="241"/>
      <c r="N5" s="241"/>
      <c r="O5" s="242"/>
    </row>
    <row r="6" spans="1:15" x14ac:dyDescent="0.25">
      <c r="A6" s="246"/>
      <c r="B6" s="247"/>
      <c r="C6" s="248"/>
      <c r="D6" s="13" t="s">
        <v>15</v>
      </c>
      <c r="E6" s="13" t="s">
        <v>16</v>
      </c>
      <c r="F6" s="13" t="s">
        <v>17</v>
      </c>
      <c r="G6" s="246"/>
      <c r="H6" s="13" t="s">
        <v>18</v>
      </c>
      <c r="I6" s="13" t="s">
        <v>19</v>
      </c>
      <c r="J6" s="13" t="s">
        <v>20</v>
      </c>
      <c r="K6" s="13" t="s">
        <v>21</v>
      </c>
      <c r="L6" s="13" t="s">
        <v>22</v>
      </c>
      <c r="M6" s="13" t="s">
        <v>23</v>
      </c>
      <c r="N6" s="13" t="s">
        <v>24</v>
      </c>
      <c r="O6" s="13" t="s">
        <v>25</v>
      </c>
    </row>
    <row r="7" spans="1:15" x14ac:dyDescent="0.25">
      <c r="A7" s="243" t="s">
        <v>26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</row>
    <row r="8" spans="1:15" s="44" customFormat="1" ht="38.25" x14ac:dyDescent="0.25">
      <c r="A8" s="106">
        <v>182</v>
      </c>
      <c r="B8" s="15" t="s">
        <v>99</v>
      </c>
      <c r="C8" s="50">
        <v>220</v>
      </c>
      <c r="D8" s="83">
        <v>5.0999999999999996</v>
      </c>
      <c r="E8" s="83">
        <v>10.72</v>
      </c>
      <c r="F8" s="83">
        <v>33.119999999999997</v>
      </c>
      <c r="G8" s="83">
        <v>251</v>
      </c>
      <c r="H8" s="83">
        <v>0.06</v>
      </c>
      <c r="I8" s="83">
        <v>15.78</v>
      </c>
      <c r="J8" s="83"/>
      <c r="K8" s="83">
        <v>2.35</v>
      </c>
      <c r="L8" s="83">
        <v>130.09</v>
      </c>
      <c r="M8" s="83"/>
      <c r="N8" s="83">
        <v>30.12</v>
      </c>
      <c r="O8" s="83">
        <v>0.47</v>
      </c>
    </row>
    <row r="9" spans="1:15" s="44" customFormat="1" x14ac:dyDescent="0.25">
      <c r="A9" s="107">
        <v>3</v>
      </c>
      <c r="B9" s="15" t="s">
        <v>115</v>
      </c>
      <c r="C9" s="50">
        <v>50</v>
      </c>
      <c r="D9" s="187">
        <v>5.8</v>
      </c>
      <c r="E9" s="187">
        <v>8.3000000000000007</v>
      </c>
      <c r="F9" s="187">
        <v>14.83</v>
      </c>
      <c r="G9" s="187">
        <v>157</v>
      </c>
      <c r="H9" s="187">
        <v>0.78</v>
      </c>
      <c r="I9" s="187">
        <v>0.11</v>
      </c>
      <c r="J9" s="187"/>
      <c r="K9" s="187"/>
      <c r="L9" s="187">
        <v>139.19999999999999</v>
      </c>
      <c r="M9" s="187"/>
      <c r="N9" s="187">
        <v>9.4499999999999993</v>
      </c>
      <c r="O9" s="181">
        <v>0.49</v>
      </c>
    </row>
    <row r="10" spans="1:15" s="44" customFormat="1" x14ac:dyDescent="0.25">
      <c r="A10" s="107"/>
      <c r="B10" s="177" t="s">
        <v>27</v>
      </c>
      <c r="C10" s="178">
        <v>30</v>
      </c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0"/>
    </row>
    <row r="11" spans="1:15" s="44" customFormat="1" x14ac:dyDescent="0.25">
      <c r="A11" s="107"/>
      <c r="B11" s="177" t="s">
        <v>28</v>
      </c>
      <c r="C11" s="178">
        <v>5</v>
      </c>
      <c r="D11" s="108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10"/>
    </row>
    <row r="12" spans="1:15" s="44" customFormat="1" x14ac:dyDescent="0.25">
      <c r="A12" s="107"/>
      <c r="B12" s="177" t="s">
        <v>67</v>
      </c>
      <c r="C12" s="75">
        <v>15</v>
      </c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</row>
    <row r="13" spans="1:15" s="44" customFormat="1" ht="25.5" x14ac:dyDescent="0.25">
      <c r="A13" s="14">
        <v>342</v>
      </c>
      <c r="B13" s="14" t="s">
        <v>98</v>
      </c>
      <c r="C13" s="14">
        <v>200</v>
      </c>
      <c r="D13" s="119">
        <v>0.16</v>
      </c>
      <c r="E13" s="58">
        <v>0.16</v>
      </c>
      <c r="F13" s="58">
        <v>27.88</v>
      </c>
      <c r="G13" s="58">
        <v>114.6</v>
      </c>
      <c r="H13" s="58">
        <f>0.06</f>
        <v>0.06</v>
      </c>
      <c r="I13" s="58">
        <v>1.8</v>
      </c>
      <c r="J13" s="58">
        <f>0</f>
        <v>0</v>
      </c>
      <c r="K13" s="58"/>
      <c r="L13" s="58">
        <v>28.36</v>
      </c>
      <c r="M13" s="58"/>
      <c r="N13" s="58">
        <v>10.28</v>
      </c>
      <c r="O13" s="58">
        <v>1.9</v>
      </c>
    </row>
    <row r="14" spans="1:15" s="180" customFormat="1" ht="17.25" customHeight="1" x14ac:dyDescent="0.25">
      <c r="A14" s="14" t="s">
        <v>111</v>
      </c>
      <c r="B14" s="14" t="s">
        <v>113</v>
      </c>
      <c r="C14" s="14">
        <v>20</v>
      </c>
      <c r="D14" s="119">
        <v>1.28</v>
      </c>
      <c r="E14" s="58">
        <v>6.92</v>
      </c>
      <c r="F14" s="58">
        <v>11</v>
      </c>
      <c r="G14" s="97">
        <v>108.66</v>
      </c>
      <c r="H14" s="58">
        <v>8.0000000000000002E-3</v>
      </c>
      <c r="I14" s="58">
        <v>0</v>
      </c>
      <c r="J14" s="58"/>
      <c r="K14" s="58"/>
      <c r="L14" s="58">
        <v>1</v>
      </c>
      <c r="M14" s="58"/>
      <c r="N14" s="58">
        <v>2</v>
      </c>
      <c r="O14" s="58">
        <v>0.28000000000000003</v>
      </c>
    </row>
    <row r="15" spans="1:15" ht="14.25" customHeight="1" x14ac:dyDescent="0.25">
      <c r="A15" s="14">
        <v>338</v>
      </c>
      <c r="B15" s="15" t="s">
        <v>102</v>
      </c>
      <c r="C15" s="14">
        <v>100</v>
      </c>
      <c r="D15" s="119">
        <v>0.4</v>
      </c>
      <c r="E15" s="58">
        <v>0.4</v>
      </c>
      <c r="F15" s="58">
        <v>9.8000000000000007</v>
      </c>
      <c r="G15" s="58">
        <v>47</v>
      </c>
      <c r="H15" s="58"/>
      <c r="I15" s="58">
        <v>10</v>
      </c>
      <c r="J15" s="58"/>
      <c r="K15" s="58"/>
      <c r="L15" s="58">
        <v>16</v>
      </c>
      <c r="M15" s="58"/>
      <c r="N15" s="58">
        <v>9</v>
      </c>
      <c r="O15" s="58">
        <v>2.2000000000000002</v>
      </c>
    </row>
    <row r="16" spans="1:15" s="44" customFormat="1" x14ac:dyDescent="0.25">
      <c r="A16" s="17" t="s">
        <v>30</v>
      </c>
      <c r="B16" s="18"/>
      <c r="C16" s="18"/>
      <c r="D16" s="31">
        <v>12.74</v>
      </c>
      <c r="E16" s="31">
        <v>26.5</v>
      </c>
      <c r="F16" s="31">
        <v>96.63</v>
      </c>
      <c r="G16" s="31">
        <v>678.26</v>
      </c>
      <c r="H16" s="31"/>
      <c r="I16" s="31"/>
      <c r="J16" s="31"/>
      <c r="K16" s="31"/>
      <c r="L16" s="31"/>
      <c r="M16" s="31"/>
      <c r="N16" s="31"/>
      <c r="O16" s="31"/>
    </row>
    <row r="17" spans="1:15" s="170" customFormat="1" x14ac:dyDescent="0.25">
      <c r="A17" s="225"/>
      <c r="B17" s="226"/>
      <c r="C17" s="226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1:15" s="12" customFormat="1" ht="17.25" customHeight="1" x14ac:dyDescent="0.2">
      <c r="A18" s="139" t="s">
        <v>107</v>
      </c>
      <c r="B18" s="140"/>
      <c r="C18" s="140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41"/>
    </row>
    <row r="19" spans="1:15" ht="15.75" thickBot="1" x14ac:dyDescent="0.3"/>
    <row r="20" spans="1:15" ht="26.25" thickBot="1" x14ac:dyDescent="0.35">
      <c r="A20" s="12"/>
      <c r="B20" s="137" t="s">
        <v>105</v>
      </c>
      <c r="C20" s="137"/>
      <c r="D20" s="133"/>
      <c r="E20" s="134"/>
      <c r="F20" s="252" t="s">
        <v>32</v>
      </c>
      <c r="G20" s="253"/>
      <c r="H20" s="254"/>
      <c r="I20" s="20" t="s">
        <v>33</v>
      </c>
      <c r="J20" s="12"/>
      <c r="K20" s="78" t="s">
        <v>0</v>
      </c>
      <c r="L20" s="255" t="s">
        <v>1</v>
      </c>
      <c r="M20" s="255"/>
    </row>
    <row r="21" spans="1:15" ht="15.75" thickBot="1" x14ac:dyDescent="0.3">
      <c r="A21" s="12"/>
      <c r="B21" s="135"/>
      <c r="C21" s="135"/>
      <c r="D21" s="135"/>
      <c r="E21" s="136"/>
      <c r="F21" s="21" t="s">
        <v>15</v>
      </c>
      <c r="G21" s="21" t="s">
        <v>16</v>
      </c>
      <c r="H21" s="21" t="s">
        <v>17</v>
      </c>
      <c r="I21" s="22"/>
      <c r="J21" s="12"/>
      <c r="K21" s="78" t="s">
        <v>2</v>
      </c>
      <c r="L21" s="255" t="s">
        <v>3</v>
      </c>
      <c r="M21" s="255"/>
    </row>
    <row r="22" spans="1:15" ht="27" customHeight="1" thickBot="1" x14ac:dyDescent="0.3">
      <c r="A22" s="12"/>
      <c r="B22" s="249" t="s">
        <v>34</v>
      </c>
      <c r="C22" s="250"/>
      <c r="D22" s="250"/>
      <c r="E22" s="250"/>
      <c r="F22" s="21" t="s">
        <v>35</v>
      </c>
      <c r="G22" s="21" t="s">
        <v>36</v>
      </c>
      <c r="H22" s="21" t="s">
        <v>37</v>
      </c>
      <c r="I22" s="21" t="s">
        <v>38</v>
      </c>
      <c r="J22" s="12"/>
      <c r="K22" s="78" t="s">
        <v>4</v>
      </c>
      <c r="L22" s="255" t="s">
        <v>5</v>
      </c>
      <c r="M22" s="255"/>
    </row>
    <row r="23" spans="1:15" ht="26.25" thickBot="1" x14ac:dyDescent="0.3">
      <c r="A23" s="12"/>
      <c r="B23" s="249" t="s">
        <v>39</v>
      </c>
      <c r="C23" s="250"/>
      <c r="D23" s="250"/>
      <c r="E23" s="250"/>
      <c r="F23" s="23">
        <f>D18</f>
        <v>0</v>
      </c>
      <c r="G23" s="23">
        <f>E18</f>
        <v>0</v>
      </c>
      <c r="H23" s="23">
        <f>F18</f>
        <v>0</v>
      </c>
      <c r="I23" s="23" t="s">
        <v>126</v>
      </c>
      <c r="J23" s="12"/>
      <c r="K23" s="10" t="s">
        <v>6</v>
      </c>
      <c r="L23" s="251" t="s">
        <v>125</v>
      </c>
      <c r="M23" s="251"/>
    </row>
  </sheetData>
  <mergeCells count="15">
    <mergeCell ref="B23:E23"/>
    <mergeCell ref="L23:M23"/>
    <mergeCell ref="F20:H20"/>
    <mergeCell ref="L20:M20"/>
    <mergeCell ref="L21:M21"/>
    <mergeCell ref="B22:E22"/>
    <mergeCell ref="L22:M22"/>
    <mergeCell ref="L5:O5"/>
    <mergeCell ref="A7:O7"/>
    <mergeCell ref="A5:A6"/>
    <mergeCell ref="B5:B6"/>
    <mergeCell ref="C5:C6"/>
    <mergeCell ref="D5:F5"/>
    <mergeCell ref="G5:G6"/>
    <mergeCell ref="H5:K5"/>
  </mergeCells>
  <pageMargins left="0.25" right="0.25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opLeftCell="A10" workbookViewId="0">
      <selection activeCell="A12" sqref="A12:XFD12"/>
    </sheetView>
  </sheetViews>
  <sheetFormatPr defaultRowHeight="15" x14ac:dyDescent="0.25"/>
  <cols>
    <col min="1" max="1" width="12.85546875" customWidth="1"/>
    <col min="2" max="2" width="18.7109375" customWidth="1"/>
    <col min="7" max="7" width="14.140625" customWidth="1"/>
    <col min="9" max="9" width="11" customWidth="1"/>
    <col min="11" max="11" width="10.5703125" customWidth="1"/>
    <col min="12" max="12" width="10.140625" customWidth="1"/>
    <col min="13" max="13" width="9.140625" customWidth="1"/>
  </cols>
  <sheetData>
    <row r="1" spans="1:27" s="5" customFormat="1" ht="16.5" customHeight="1" x14ac:dyDescent="0.25">
      <c r="A1" s="76" t="s">
        <v>0</v>
      </c>
      <c r="B1" s="11" t="s">
        <v>89</v>
      </c>
      <c r="C1" s="48"/>
    </row>
    <row r="2" spans="1:27" s="5" customFormat="1" ht="13.5" customHeight="1" x14ac:dyDescent="0.25">
      <c r="A2" s="76" t="s">
        <v>2</v>
      </c>
      <c r="B2" s="11" t="s">
        <v>3</v>
      </c>
      <c r="C2" s="48"/>
    </row>
    <row r="3" spans="1:27" s="5" customFormat="1" ht="13.5" customHeight="1" x14ac:dyDescent="0.25">
      <c r="A3" s="76" t="s">
        <v>4</v>
      </c>
      <c r="B3" s="11" t="s">
        <v>5</v>
      </c>
      <c r="C3" s="48"/>
    </row>
    <row r="4" spans="1:27" s="5" customFormat="1" ht="30.75" customHeight="1" x14ac:dyDescent="0.25">
      <c r="A4" s="76" t="s">
        <v>6</v>
      </c>
      <c r="B4" s="11" t="s">
        <v>125</v>
      </c>
      <c r="C4" s="48"/>
    </row>
    <row r="5" spans="1:27" s="5" customFormat="1" x14ac:dyDescent="0.25">
      <c r="A5" s="245" t="s">
        <v>8</v>
      </c>
      <c r="B5" s="245" t="s">
        <v>9</v>
      </c>
      <c r="C5" s="261" t="s">
        <v>10</v>
      </c>
      <c r="D5" s="258" t="s">
        <v>11</v>
      </c>
      <c r="E5" s="259"/>
      <c r="F5" s="260"/>
      <c r="G5" s="245" t="s">
        <v>12</v>
      </c>
      <c r="H5" s="258" t="s">
        <v>13</v>
      </c>
      <c r="I5" s="259"/>
      <c r="J5" s="259"/>
      <c r="K5" s="260"/>
      <c r="L5" s="258" t="s">
        <v>14</v>
      </c>
      <c r="M5" s="259"/>
      <c r="N5" s="259"/>
      <c r="O5" s="260"/>
    </row>
    <row r="6" spans="1:27" s="5" customFormat="1" ht="26.25" customHeight="1" x14ac:dyDescent="0.25">
      <c r="A6" s="246"/>
      <c r="B6" s="247"/>
      <c r="C6" s="262"/>
      <c r="D6" s="49" t="s">
        <v>15</v>
      </c>
      <c r="E6" s="49" t="s">
        <v>16</v>
      </c>
      <c r="F6" s="49" t="s">
        <v>17</v>
      </c>
      <c r="G6" s="246"/>
      <c r="H6" s="49" t="s">
        <v>90</v>
      </c>
      <c r="I6" s="49" t="s">
        <v>19</v>
      </c>
      <c r="J6" s="49" t="s">
        <v>20</v>
      </c>
      <c r="K6" s="49" t="s">
        <v>21</v>
      </c>
      <c r="L6" s="49" t="s">
        <v>22</v>
      </c>
      <c r="M6" s="49" t="s">
        <v>23</v>
      </c>
      <c r="N6" s="49" t="s">
        <v>24</v>
      </c>
      <c r="O6" s="49" t="s">
        <v>25</v>
      </c>
    </row>
    <row r="7" spans="1:27" s="5" customFormat="1" x14ac:dyDescent="0.25">
      <c r="A7" s="256" t="s">
        <v>26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</row>
    <row r="8" spans="1:27" s="44" customFormat="1" ht="15" customHeight="1" x14ac:dyDescent="0.25">
      <c r="A8" s="14">
        <v>523</v>
      </c>
      <c r="B8" s="14" t="s">
        <v>116</v>
      </c>
      <c r="C8" s="14">
        <v>100</v>
      </c>
      <c r="D8" s="58">
        <v>7.54</v>
      </c>
      <c r="E8" s="58">
        <v>6.24</v>
      </c>
      <c r="F8" s="58">
        <v>1.26</v>
      </c>
      <c r="G8" s="97">
        <v>156.94</v>
      </c>
      <c r="H8" s="58">
        <v>0.09</v>
      </c>
      <c r="I8" s="58">
        <v>0.72</v>
      </c>
      <c r="J8" s="58"/>
      <c r="K8" s="58"/>
      <c r="L8" s="58">
        <v>9.7799999999999994</v>
      </c>
      <c r="M8" s="58"/>
      <c r="N8" s="58"/>
      <c r="O8" s="58">
        <v>2.42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7" s="44" customFormat="1" x14ac:dyDescent="0.25">
      <c r="A9" s="14" t="s">
        <v>111</v>
      </c>
      <c r="B9" s="15" t="s">
        <v>112</v>
      </c>
      <c r="C9" s="14">
        <v>35</v>
      </c>
      <c r="D9" s="82">
        <v>0.105</v>
      </c>
      <c r="E9" s="82">
        <v>0</v>
      </c>
      <c r="F9" s="82">
        <v>0.315</v>
      </c>
      <c r="G9" s="82">
        <v>1.7150000000000001</v>
      </c>
      <c r="H9" s="82"/>
      <c r="I9" s="82">
        <v>1.2250000000000001</v>
      </c>
      <c r="J9" s="82"/>
      <c r="K9" s="82"/>
      <c r="L9" s="82">
        <v>2.8</v>
      </c>
      <c r="M9" s="82"/>
      <c r="N9" s="82"/>
      <c r="O9" s="82">
        <v>0.105</v>
      </c>
    </row>
    <row r="10" spans="1:27" s="45" customFormat="1" ht="25.5" x14ac:dyDescent="0.2">
      <c r="A10" s="105">
        <v>202</v>
      </c>
      <c r="B10" s="15" t="s">
        <v>95</v>
      </c>
      <c r="C10" s="14">
        <v>180</v>
      </c>
      <c r="D10" s="82">
        <v>5.4749999999999996</v>
      </c>
      <c r="E10" s="82">
        <v>4.17</v>
      </c>
      <c r="F10" s="82">
        <v>33.255000000000003</v>
      </c>
      <c r="G10" s="82">
        <v>196.30500000000001</v>
      </c>
      <c r="H10" s="82">
        <v>7.1999999999999995E-2</v>
      </c>
      <c r="I10" s="82"/>
      <c r="J10" s="82"/>
      <c r="K10" s="82">
        <f>6.46/100*15</f>
        <v>0.96900000000000008</v>
      </c>
      <c r="L10" s="82">
        <v>11.178000000000001</v>
      </c>
      <c r="M10" s="82"/>
      <c r="N10" s="82">
        <f>140.8/100*15</f>
        <v>21.12</v>
      </c>
      <c r="O10" s="82">
        <v>0.88200000000000001</v>
      </c>
    </row>
    <row r="11" spans="1:27" s="44" customFormat="1" ht="25.5" x14ac:dyDescent="0.25">
      <c r="A11" s="14">
        <v>342</v>
      </c>
      <c r="B11" s="14" t="s">
        <v>98</v>
      </c>
      <c r="C11" s="14">
        <v>200</v>
      </c>
      <c r="D11" s="119">
        <v>0.16</v>
      </c>
      <c r="E11" s="58">
        <v>0.16</v>
      </c>
      <c r="F11" s="58">
        <v>27.88</v>
      </c>
      <c r="G11" s="58">
        <v>114.6</v>
      </c>
      <c r="H11" s="58">
        <f>0.06</f>
        <v>0.06</v>
      </c>
      <c r="I11" s="58">
        <v>1.8</v>
      </c>
      <c r="J11" s="58">
        <f>0</f>
        <v>0</v>
      </c>
      <c r="K11" s="58"/>
      <c r="L11" s="58">
        <v>28.36</v>
      </c>
      <c r="M11" s="58"/>
      <c r="N11" s="58">
        <v>10.28</v>
      </c>
      <c r="O11" s="58">
        <v>1.9</v>
      </c>
    </row>
    <row r="12" spans="1:27" s="111" customFormat="1" ht="18.75" customHeight="1" x14ac:dyDescent="0.25">
      <c r="A12" s="105">
        <v>502</v>
      </c>
      <c r="B12" s="115" t="s">
        <v>80</v>
      </c>
      <c r="C12" s="184">
        <v>15</v>
      </c>
      <c r="D12" s="119">
        <v>1.1100000000000001</v>
      </c>
      <c r="E12" s="119">
        <v>0.435</v>
      </c>
      <c r="F12" s="183">
        <v>7.71</v>
      </c>
      <c r="G12" s="82">
        <v>37.5</v>
      </c>
      <c r="H12" s="183">
        <v>0.03</v>
      </c>
      <c r="I12" s="116">
        <v>0</v>
      </c>
      <c r="J12" s="116"/>
      <c r="K12" s="116"/>
      <c r="L12" s="116">
        <v>18.5</v>
      </c>
      <c r="M12" s="116">
        <v>0</v>
      </c>
      <c r="N12" s="116">
        <v>0</v>
      </c>
      <c r="O12" s="117">
        <v>0.5</v>
      </c>
    </row>
    <row r="13" spans="1:27" ht="17.25" customHeight="1" thickBot="1" x14ac:dyDescent="0.3">
      <c r="A13" s="14">
        <v>493</v>
      </c>
      <c r="B13" s="14" t="s">
        <v>88</v>
      </c>
      <c r="C13" s="14">
        <v>30</v>
      </c>
      <c r="D13" s="58">
        <v>1.98</v>
      </c>
      <c r="E13" s="58">
        <v>0.36</v>
      </c>
      <c r="F13" s="58">
        <v>36</v>
      </c>
      <c r="G13" s="97">
        <v>54.3</v>
      </c>
      <c r="H13" s="58">
        <v>0.21</v>
      </c>
      <c r="I13" s="58">
        <v>0.09</v>
      </c>
      <c r="J13" s="58"/>
      <c r="K13" s="58"/>
      <c r="L13" s="58">
        <v>40.5</v>
      </c>
      <c r="M13" s="58"/>
      <c r="N13" s="58"/>
      <c r="O13" s="58">
        <v>0.12</v>
      </c>
    </row>
    <row r="14" spans="1:27" s="5" customFormat="1" ht="16.5" thickTop="1" thickBot="1" x14ac:dyDescent="0.3">
      <c r="A14" s="51" t="s">
        <v>30</v>
      </c>
      <c r="B14" s="51"/>
      <c r="C14" s="51"/>
      <c r="D14" s="51">
        <v>16.38</v>
      </c>
      <c r="E14" s="51">
        <v>11.37</v>
      </c>
      <c r="F14" s="126">
        <v>106.43</v>
      </c>
      <c r="G14" s="128">
        <v>561.37</v>
      </c>
      <c r="H14" s="124"/>
      <c r="I14" s="125"/>
      <c r="K14" s="76"/>
      <c r="L14" s="11"/>
      <c r="M14"/>
      <c r="N14"/>
      <c r="O14"/>
    </row>
    <row r="15" spans="1:27" s="222" customFormat="1" ht="16.5" thickTop="1" thickBot="1" x14ac:dyDescent="0.3">
      <c r="A15" s="217"/>
      <c r="B15" s="217"/>
      <c r="C15" s="217"/>
      <c r="D15" s="217"/>
      <c r="E15" s="217"/>
      <c r="F15" s="218"/>
      <c r="G15" s="219"/>
      <c r="H15" s="220"/>
      <c r="I15" s="221"/>
      <c r="K15" s="223"/>
      <c r="L15" s="224"/>
      <c r="M15" s="170"/>
      <c r="N15" s="170"/>
      <c r="O15" s="170"/>
    </row>
    <row r="16" spans="1:27" s="47" customFormat="1" ht="18.75" customHeight="1" thickTop="1" x14ac:dyDescent="0.25">
      <c r="A16" s="143" t="s">
        <v>108</v>
      </c>
      <c r="B16" s="144"/>
      <c r="C16" s="145"/>
      <c r="D16" s="188"/>
      <c r="E16" s="188"/>
      <c r="F16" s="207"/>
      <c r="G16" s="141"/>
      <c r="H16" s="146"/>
      <c r="I16" s="146"/>
      <c r="J16" s="146"/>
      <c r="K16" s="146"/>
      <c r="L16" s="146"/>
      <c r="M16" s="146"/>
      <c r="N16" s="146"/>
      <c r="O16" s="146"/>
    </row>
    <row r="17" spans="1:13" ht="15.75" thickBot="1" x14ac:dyDescent="0.3"/>
    <row r="18" spans="1:13" ht="26.25" thickBot="1" x14ac:dyDescent="0.3">
      <c r="A18" s="12"/>
      <c r="B18" s="267" t="s">
        <v>100</v>
      </c>
      <c r="C18" s="268"/>
      <c r="D18" s="268"/>
      <c r="E18" s="269"/>
      <c r="F18" s="252" t="s">
        <v>32</v>
      </c>
      <c r="G18" s="253"/>
      <c r="H18" s="254"/>
      <c r="I18" s="20" t="s">
        <v>33</v>
      </c>
      <c r="J18" s="12"/>
      <c r="K18" s="78" t="s">
        <v>0</v>
      </c>
      <c r="L18" s="266" t="s">
        <v>89</v>
      </c>
      <c r="M18" s="255"/>
    </row>
    <row r="19" spans="1:13" ht="20.25" customHeight="1" thickBot="1" x14ac:dyDescent="0.3">
      <c r="B19" s="270"/>
      <c r="C19" s="271"/>
      <c r="D19" s="271"/>
      <c r="E19" s="272"/>
      <c r="F19" s="53" t="s">
        <v>15</v>
      </c>
      <c r="G19" s="53" t="s">
        <v>16</v>
      </c>
      <c r="H19" s="53" t="s">
        <v>17</v>
      </c>
      <c r="I19" s="54"/>
      <c r="J19" s="5"/>
      <c r="K19" s="76" t="s">
        <v>2</v>
      </c>
      <c r="L19" s="142" t="s">
        <v>3</v>
      </c>
    </row>
    <row r="20" spans="1:13" ht="27" thickBot="1" x14ac:dyDescent="0.3">
      <c r="A20" s="5"/>
      <c r="B20" s="263" t="s">
        <v>34</v>
      </c>
      <c r="C20" s="264"/>
      <c r="D20" s="264"/>
      <c r="E20" s="265"/>
      <c r="F20" s="53" t="s">
        <v>35</v>
      </c>
      <c r="G20" s="53" t="s">
        <v>36</v>
      </c>
      <c r="H20" s="53" t="s">
        <v>37</v>
      </c>
      <c r="I20" s="53" t="s">
        <v>38</v>
      </c>
      <c r="J20" s="5"/>
      <c r="K20" s="76" t="s">
        <v>4</v>
      </c>
      <c r="L20" s="11" t="s">
        <v>5</v>
      </c>
    </row>
    <row r="21" spans="1:13" ht="26.25" thickBot="1" x14ac:dyDescent="0.3">
      <c r="A21" s="5"/>
      <c r="B21" s="263" t="s">
        <v>39</v>
      </c>
      <c r="C21" s="264"/>
      <c r="D21" s="264"/>
      <c r="E21" s="265"/>
      <c r="F21" s="55">
        <v>16.38</v>
      </c>
      <c r="G21" s="55">
        <v>11.37</v>
      </c>
      <c r="H21" s="55">
        <v>106.43</v>
      </c>
      <c r="I21" s="55">
        <v>561.37</v>
      </c>
      <c r="J21" s="5"/>
      <c r="K21" s="76" t="s">
        <v>6</v>
      </c>
      <c r="L21" s="11" t="s">
        <v>127</v>
      </c>
    </row>
  </sheetData>
  <mergeCells count="13">
    <mergeCell ref="B20:E20"/>
    <mergeCell ref="B21:E21"/>
    <mergeCell ref="F18:H18"/>
    <mergeCell ref="L18:M18"/>
    <mergeCell ref="B18:E19"/>
    <mergeCell ref="A7:O7"/>
    <mergeCell ref="H5:K5"/>
    <mergeCell ref="L5:O5"/>
    <mergeCell ref="A5:A6"/>
    <mergeCell ref="B5:B6"/>
    <mergeCell ref="C5:C6"/>
    <mergeCell ref="D5:F5"/>
    <mergeCell ref="G5:G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"/>
  <sheetViews>
    <sheetView workbookViewId="0">
      <selection activeCell="A9" sqref="A9:XFD9"/>
    </sheetView>
  </sheetViews>
  <sheetFormatPr defaultRowHeight="15" x14ac:dyDescent="0.25"/>
  <cols>
    <col min="1" max="1" width="12.7109375" customWidth="1"/>
    <col min="2" max="2" width="20.5703125" customWidth="1"/>
    <col min="7" max="7" width="14.140625" customWidth="1"/>
    <col min="8" max="8" width="10.42578125" customWidth="1"/>
    <col min="9" max="9" width="11" customWidth="1"/>
    <col min="11" max="12" width="10.28515625" customWidth="1"/>
  </cols>
  <sheetData>
    <row r="1" spans="1:29" s="65" customFormat="1" x14ac:dyDescent="0.25">
      <c r="A1" s="77" t="s">
        <v>0</v>
      </c>
      <c r="B1" s="74" t="s">
        <v>92</v>
      </c>
    </row>
    <row r="2" spans="1:29" s="65" customFormat="1" x14ac:dyDescent="0.25">
      <c r="A2" s="77" t="s">
        <v>2</v>
      </c>
      <c r="B2" s="74" t="s">
        <v>3</v>
      </c>
    </row>
    <row r="3" spans="1:29" s="65" customFormat="1" ht="13.5" customHeight="1" x14ac:dyDescent="0.25">
      <c r="A3" s="77" t="s">
        <v>4</v>
      </c>
      <c r="B3" s="74" t="s">
        <v>5</v>
      </c>
    </row>
    <row r="4" spans="1:29" s="65" customFormat="1" ht="25.5" x14ac:dyDescent="0.25">
      <c r="A4" s="77" t="s">
        <v>6</v>
      </c>
      <c r="B4" s="74" t="s">
        <v>125</v>
      </c>
    </row>
    <row r="5" spans="1:29" s="44" customFormat="1" x14ac:dyDescent="0.25">
      <c r="A5" s="284" t="s">
        <v>8</v>
      </c>
      <c r="B5" s="284" t="s">
        <v>9</v>
      </c>
      <c r="C5" s="284" t="s">
        <v>10</v>
      </c>
      <c r="D5" s="279" t="s">
        <v>11</v>
      </c>
      <c r="E5" s="280"/>
      <c r="F5" s="281"/>
      <c r="G5" s="284" t="s">
        <v>12</v>
      </c>
      <c r="H5" s="279" t="s">
        <v>13</v>
      </c>
      <c r="I5" s="280"/>
      <c r="J5" s="280"/>
      <c r="K5" s="281"/>
      <c r="L5" s="279" t="s">
        <v>14</v>
      </c>
      <c r="M5" s="280"/>
      <c r="N5" s="280"/>
      <c r="O5" s="281"/>
    </row>
    <row r="6" spans="1:29" s="44" customFormat="1" ht="25.5" customHeight="1" x14ac:dyDescent="0.25">
      <c r="A6" s="285"/>
      <c r="B6" s="286"/>
      <c r="C6" s="287"/>
      <c r="D6" s="66" t="s">
        <v>15</v>
      </c>
      <c r="E6" s="66" t="s">
        <v>16</v>
      </c>
      <c r="F6" s="66" t="s">
        <v>17</v>
      </c>
      <c r="G6" s="285"/>
      <c r="H6" s="66" t="s">
        <v>18</v>
      </c>
      <c r="I6" s="66" t="s">
        <v>19</v>
      </c>
      <c r="J6" s="66" t="s">
        <v>20</v>
      </c>
      <c r="K6" s="66" t="s">
        <v>21</v>
      </c>
      <c r="L6" s="66" t="s">
        <v>22</v>
      </c>
      <c r="M6" s="66" t="s">
        <v>23</v>
      </c>
      <c r="N6" s="66" t="s">
        <v>24</v>
      </c>
      <c r="O6" s="66" t="s">
        <v>25</v>
      </c>
    </row>
    <row r="7" spans="1:29" s="44" customFormat="1" x14ac:dyDescent="0.25">
      <c r="A7" s="282" t="s">
        <v>26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</row>
    <row r="8" spans="1:29" s="44" customFormat="1" ht="38.25" x14ac:dyDescent="0.25">
      <c r="A8" s="14">
        <v>306</v>
      </c>
      <c r="B8" s="15" t="s">
        <v>101</v>
      </c>
      <c r="C8" s="14">
        <v>80</v>
      </c>
      <c r="D8" s="82">
        <v>12.88</v>
      </c>
      <c r="E8" s="82">
        <v>10.48</v>
      </c>
      <c r="F8" s="82">
        <v>5.28</v>
      </c>
      <c r="G8" s="82">
        <v>167.2</v>
      </c>
      <c r="H8" s="82"/>
      <c r="I8" s="82"/>
      <c r="J8" s="82"/>
      <c r="K8" s="82"/>
      <c r="L8" s="82"/>
      <c r="M8" s="82"/>
      <c r="N8" s="82"/>
      <c r="O8" s="82"/>
    </row>
    <row r="9" spans="1:29" s="44" customFormat="1" ht="25.5" x14ac:dyDescent="0.25">
      <c r="A9" s="14">
        <v>302</v>
      </c>
      <c r="B9" s="15" t="s">
        <v>104</v>
      </c>
      <c r="C9" s="14">
        <v>180</v>
      </c>
      <c r="D9" s="82">
        <v>10.32</v>
      </c>
      <c r="E9" s="82">
        <v>7.3079999999999998</v>
      </c>
      <c r="F9" s="82">
        <v>46.368000000000002</v>
      </c>
      <c r="G9" s="82">
        <v>292.5</v>
      </c>
      <c r="H9" s="82"/>
      <c r="I9" s="82"/>
      <c r="J9" s="82"/>
      <c r="K9" s="82"/>
      <c r="L9" s="82">
        <v>14.82</v>
      </c>
      <c r="M9" s="82"/>
      <c r="N9" s="82">
        <v>135.83000000000001</v>
      </c>
      <c r="O9" s="82">
        <v>4.5599999999999996</v>
      </c>
    </row>
    <row r="10" spans="1:29" s="44" customFormat="1" x14ac:dyDescent="0.25">
      <c r="A10" s="46">
        <v>376</v>
      </c>
      <c r="B10" s="15" t="s">
        <v>87</v>
      </c>
      <c r="C10" s="14">
        <v>200</v>
      </c>
      <c r="D10" s="82">
        <v>7.0000000000000007E-2</v>
      </c>
      <c r="E10" s="82">
        <v>0.02</v>
      </c>
      <c r="F10" s="82">
        <v>15</v>
      </c>
      <c r="G10" s="82">
        <v>60</v>
      </c>
      <c r="H10" s="82">
        <f>0.01/5</f>
        <v>2E-3</v>
      </c>
      <c r="I10" s="82">
        <v>0.03</v>
      </c>
      <c r="J10" s="82">
        <f>0</f>
        <v>0</v>
      </c>
      <c r="K10" s="82">
        <f>0</f>
        <v>0</v>
      </c>
      <c r="L10" s="82">
        <v>11.1</v>
      </c>
      <c r="M10" s="82">
        <f>82.4/5</f>
        <v>16.48</v>
      </c>
      <c r="N10" s="82">
        <v>1.4</v>
      </c>
      <c r="O10" s="82">
        <v>0.28000000000000003</v>
      </c>
    </row>
    <row r="11" spans="1:29" s="62" customFormat="1" x14ac:dyDescent="0.25">
      <c r="A11" s="67" t="s">
        <v>30</v>
      </c>
      <c r="B11" s="67"/>
      <c r="C11" s="67"/>
      <c r="D11" s="68">
        <f>SUM(D8:D10)</f>
        <v>23.270000000000003</v>
      </c>
      <c r="E11" s="68">
        <f>SUM(E8:E10)</f>
        <v>17.808</v>
      </c>
      <c r="F11" s="68">
        <f>SUM(F8:F10)</f>
        <v>66.647999999999996</v>
      </c>
      <c r="G11" s="68">
        <f>SUM(G8:G10)</f>
        <v>519.70000000000005</v>
      </c>
      <c r="H11" s="69"/>
      <c r="I11" s="70"/>
      <c r="J11" s="70"/>
      <c r="K11" s="70"/>
      <c r="L11" s="70"/>
      <c r="M11" s="70"/>
      <c r="N11" s="70"/>
      <c r="O11" s="70"/>
    </row>
    <row r="12" spans="1:29" s="170" customFormat="1" x14ac:dyDescent="0.25">
      <c r="A12" s="213"/>
      <c r="B12" s="213"/>
      <c r="C12" s="213"/>
      <c r="D12" s="214"/>
      <c r="E12" s="214"/>
      <c r="F12" s="214"/>
      <c r="G12" s="214"/>
      <c r="H12" s="215"/>
      <c r="I12" s="216"/>
      <c r="J12" s="216"/>
      <c r="K12" s="216"/>
      <c r="L12" s="216"/>
      <c r="M12" s="216"/>
      <c r="N12" s="216"/>
      <c r="O12" s="216"/>
    </row>
    <row r="13" spans="1:29" s="62" customFormat="1" ht="18" customHeight="1" x14ac:dyDescent="0.25">
      <c r="A13" s="17" t="s">
        <v>108</v>
      </c>
      <c r="B13" s="18"/>
      <c r="C13" s="18"/>
      <c r="D13" s="138"/>
      <c r="E13" s="138"/>
      <c r="F13" s="138"/>
      <c r="G13" s="138"/>
      <c r="H13" s="153"/>
      <c r="I13" s="153"/>
      <c r="J13" s="153"/>
      <c r="K13" s="153"/>
      <c r="L13" s="153"/>
      <c r="M13" s="153"/>
      <c r="N13" s="153"/>
      <c r="O13" s="153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</row>
    <row r="14" spans="1:29" ht="15.75" thickBot="1" x14ac:dyDescent="0.3"/>
    <row r="15" spans="1:29" s="44" customFormat="1" ht="26.25" thickBot="1" x14ac:dyDescent="0.3">
      <c r="A15" s="71"/>
      <c r="B15" s="149" t="s">
        <v>109</v>
      </c>
      <c r="C15" s="147"/>
      <c r="D15" s="147"/>
      <c r="E15" s="148"/>
      <c r="F15" s="273" t="s">
        <v>32</v>
      </c>
      <c r="G15" s="274"/>
      <c r="H15" s="275"/>
      <c r="I15" s="90" t="s">
        <v>33</v>
      </c>
      <c r="J15" s="65"/>
      <c r="K15" s="76" t="s">
        <v>0</v>
      </c>
      <c r="L15" s="11" t="s">
        <v>92</v>
      </c>
      <c r="M15" s="71"/>
      <c r="N15" s="71"/>
      <c r="O15" s="71"/>
      <c r="P15" s="56"/>
    </row>
    <row r="16" spans="1:29" s="44" customFormat="1" ht="15.75" thickBot="1" x14ac:dyDescent="0.3">
      <c r="A16" s="72"/>
      <c r="B16" s="150"/>
      <c r="C16" s="151"/>
      <c r="D16" s="151"/>
      <c r="E16" s="152"/>
      <c r="F16" s="91" t="s">
        <v>15</v>
      </c>
      <c r="G16" s="91" t="s">
        <v>16</v>
      </c>
      <c r="H16" s="91" t="s">
        <v>17</v>
      </c>
      <c r="I16" s="92"/>
      <c r="J16" s="65"/>
      <c r="K16" s="76" t="s">
        <v>2</v>
      </c>
      <c r="L16" s="11" t="s">
        <v>3</v>
      </c>
      <c r="M16" s="73"/>
      <c r="N16" s="73"/>
      <c r="O16" s="73"/>
      <c r="P16" s="56"/>
    </row>
    <row r="17" spans="1:16" s="44" customFormat="1" ht="27" thickBot="1" x14ac:dyDescent="0.3">
      <c r="A17" s="72"/>
      <c r="B17" s="276" t="s">
        <v>34</v>
      </c>
      <c r="C17" s="277"/>
      <c r="D17" s="277"/>
      <c r="E17" s="278"/>
      <c r="F17" s="91" t="s">
        <v>35</v>
      </c>
      <c r="G17" s="91" t="s">
        <v>36</v>
      </c>
      <c r="H17" s="91" t="s">
        <v>37</v>
      </c>
      <c r="I17" s="91" t="s">
        <v>38</v>
      </c>
      <c r="J17" s="65"/>
      <c r="K17" s="76" t="s">
        <v>4</v>
      </c>
      <c r="L17" s="11" t="s">
        <v>5</v>
      </c>
      <c r="M17" s="73"/>
      <c r="N17" s="73"/>
      <c r="O17" s="73"/>
      <c r="P17" s="56"/>
    </row>
    <row r="18" spans="1:16" s="44" customFormat="1" ht="28.5" customHeight="1" thickBot="1" x14ac:dyDescent="0.3">
      <c r="A18" s="71"/>
      <c r="B18" s="276" t="s">
        <v>39</v>
      </c>
      <c r="C18" s="277"/>
      <c r="D18" s="277"/>
      <c r="E18" s="278"/>
      <c r="F18" s="93">
        <v>23.27</v>
      </c>
      <c r="G18" s="93">
        <v>17.809999999999999</v>
      </c>
      <c r="H18" s="93">
        <v>66.650000000000006</v>
      </c>
      <c r="I18" s="93">
        <v>519.70000000000005</v>
      </c>
      <c r="J18" s="65"/>
      <c r="K18" s="76" t="s">
        <v>6</v>
      </c>
      <c r="L18" s="11" t="s">
        <v>127</v>
      </c>
      <c r="M18" s="71"/>
      <c r="N18" s="71"/>
      <c r="O18" s="71"/>
      <c r="P18" s="56"/>
    </row>
  </sheetData>
  <mergeCells count="11">
    <mergeCell ref="F15:H15"/>
    <mergeCell ref="B17:E17"/>
    <mergeCell ref="B18:E18"/>
    <mergeCell ref="L5:O5"/>
    <mergeCell ref="A7:O7"/>
    <mergeCell ref="A5:A6"/>
    <mergeCell ref="B5:B6"/>
    <mergeCell ref="C5:C6"/>
    <mergeCell ref="D5:F5"/>
    <mergeCell ref="G5:G6"/>
    <mergeCell ref="H5:K5"/>
  </mergeCells>
  <pageMargins left="0.25" right="0.25" top="0.75" bottom="0.75" header="0.3" footer="0.3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opLeftCell="A4" workbookViewId="0">
      <selection activeCell="A9" sqref="A9:XFD9"/>
    </sheetView>
  </sheetViews>
  <sheetFormatPr defaultRowHeight="15" x14ac:dyDescent="0.25"/>
  <cols>
    <col min="1" max="1" width="13.85546875" customWidth="1"/>
    <col min="2" max="2" width="19.28515625" customWidth="1"/>
    <col min="7" max="7" width="13.28515625" customWidth="1"/>
    <col min="9" max="9" width="11.28515625" customWidth="1"/>
    <col min="11" max="11" width="10.5703125" customWidth="1"/>
  </cols>
  <sheetData>
    <row r="1" spans="1:15" x14ac:dyDescent="0.25">
      <c r="A1" s="76" t="s">
        <v>0</v>
      </c>
      <c r="B1" s="11" t="s">
        <v>78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76" t="s">
        <v>2</v>
      </c>
      <c r="B2" s="11" t="s">
        <v>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4.25" customHeight="1" x14ac:dyDescent="0.25">
      <c r="A3" s="76" t="s">
        <v>4</v>
      </c>
      <c r="B3" s="11" t="s">
        <v>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5.5" x14ac:dyDescent="0.25">
      <c r="A4" s="76" t="s">
        <v>6</v>
      </c>
      <c r="B4" s="11" t="s">
        <v>125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5">
      <c r="A5" s="245" t="s">
        <v>8</v>
      </c>
      <c r="B5" s="245" t="s">
        <v>9</v>
      </c>
      <c r="C5" s="245" t="s">
        <v>10</v>
      </c>
      <c r="D5" s="258" t="s">
        <v>11</v>
      </c>
      <c r="E5" s="259"/>
      <c r="F5" s="260"/>
      <c r="G5" s="245" t="s">
        <v>12</v>
      </c>
      <c r="H5" s="258" t="s">
        <v>13</v>
      </c>
      <c r="I5" s="259"/>
      <c r="J5" s="259"/>
      <c r="K5" s="260"/>
      <c r="L5" s="258" t="s">
        <v>14</v>
      </c>
      <c r="M5" s="259"/>
      <c r="N5" s="259"/>
      <c r="O5" s="260"/>
    </row>
    <row r="6" spans="1:15" ht="29.25" customHeight="1" x14ac:dyDescent="0.25">
      <c r="A6" s="246"/>
      <c r="B6" s="247"/>
      <c r="C6" s="248"/>
      <c r="D6" s="49" t="s">
        <v>15</v>
      </c>
      <c r="E6" s="49" t="s">
        <v>16</v>
      </c>
      <c r="F6" s="49" t="s">
        <v>17</v>
      </c>
      <c r="G6" s="246"/>
      <c r="H6" s="49" t="s">
        <v>18</v>
      </c>
      <c r="I6" s="49" t="s">
        <v>19</v>
      </c>
      <c r="J6" s="49" t="s">
        <v>20</v>
      </c>
      <c r="K6" s="49" t="s">
        <v>21</v>
      </c>
      <c r="L6" s="49" t="s">
        <v>22</v>
      </c>
      <c r="M6" s="49" t="s">
        <v>23</v>
      </c>
      <c r="N6" s="49" t="s">
        <v>24</v>
      </c>
      <c r="O6" s="49" t="s">
        <v>25</v>
      </c>
    </row>
    <row r="7" spans="1:15" x14ac:dyDescent="0.25">
      <c r="A7" s="288" t="s">
        <v>26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</row>
    <row r="8" spans="1:15" s="44" customFormat="1" ht="24" customHeight="1" x14ac:dyDescent="0.25">
      <c r="A8" s="122">
        <v>288</v>
      </c>
      <c r="B8" s="15" t="s">
        <v>103</v>
      </c>
      <c r="C8" s="14">
        <v>100</v>
      </c>
      <c r="D8" s="119">
        <v>23.46</v>
      </c>
      <c r="E8" s="82">
        <v>25.82</v>
      </c>
      <c r="F8" s="82">
        <v>0.5</v>
      </c>
      <c r="G8" s="82">
        <v>328</v>
      </c>
      <c r="H8" s="82">
        <f>0.02*2</f>
        <v>0.04</v>
      </c>
      <c r="I8" s="82">
        <f>11.75*2</f>
        <v>23.5</v>
      </c>
      <c r="J8" s="82"/>
      <c r="K8" s="82"/>
      <c r="L8" s="82">
        <f>28*2</f>
        <v>56</v>
      </c>
      <c r="M8" s="82">
        <f>83.55*2</f>
        <v>167.1</v>
      </c>
      <c r="N8" s="82">
        <f>10.14*2</f>
        <v>20.28</v>
      </c>
      <c r="O8" s="82">
        <f>0.91*2</f>
        <v>1.82</v>
      </c>
    </row>
    <row r="9" spans="1:15" s="114" customFormat="1" ht="13.5" x14ac:dyDescent="0.2">
      <c r="A9" s="16">
        <v>194</v>
      </c>
      <c r="B9" s="112" t="s">
        <v>96</v>
      </c>
      <c r="C9" s="84">
        <v>180</v>
      </c>
      <c r="D9" s="85">
        <v>4.2839999999999998</v>
      </c>
      <c r="E9" s="85">
        <v>7.2</v>
      </c>
      <c r="F9" s="85">
        <v>0.39600000000000002</v>
      </c>
      <c r="G9" s="182">
        <v>226.584</v>
      </c>
      <c r="H9" s="85">
        <v>2.8899999999999999E-2</v>
      </c>
      <c r="I9" s="85">
        <v>0</v>
      </c>
      <c r="J9" s="85"/>
      <c r="K9" s="85"/>
      <c r="L9" s="85">
        <v>1.373</v>
      </c>
      <c r="M9" s="85"/>
      <c r="N9" s="85"/>
      <c r="O9" s="113">
        <v>0.5968</v>
      </c>
    </row>
    <row r="10" spans="1:15" s="44" customFormat="1" x14ac:dyDescent="0.25">
      <c r="A10" s="14" t="s">
        <v>111</v>
      </c>
      <c r="B10" s="15" t="s">
        <v>112</v>
      </c>
      <c r="C10" s="14">
        <v>35</v>
      </c>
      <c r="D10" s="82">
        <v>0.105</v>
      </c>
      <c r="E10" s="82">
        <v>0</v>
      </c>
      <c r="F10" s="82">
        <v>0.315</v>
      </c>
      <c r="G10" s="82">
        <v>1.7150000000000001</v>
      </c>
      <c r="H10" s="82"/>
      <c r="I10" s="82">
        <v>1.2250000000000001</v>
      </c>
      <c r="J10" s="82"/>
      <c r="K10" s="82"/>
      <c r="L10" s="82">
        <v>2.8</v>
      </c>
      <c r="M10" s="82"/>
      <c r="N10" s="82"/>
      <c r="O10" s="82">
        <v>0.105</v>
      </c>
    </row>
    <row r="11" spans="1:15" s="111" customFormat="1" ht="18.75" customHeight="1" x14ac:dyDescent="0.25">
      <c r="A11" s="105">
        <v>502</v>
      </c>
      <c r="B11" s="115" t="s">
        <v>80</v>
      </c>
      <c r="C11" s="184">
        <v>15</v>
      </c>
      <c r="D11" s="119">
        <v>1.1100000000000001</v>
      </c>
      <c r="E11" s="119">
        <v>0.435</v>
      </c>
      <c r="F11" s="183">
        <v>7.71</v>
      </c>
      <c r="G11" s="82">
        <v>37.5</v>
      </c>
      <c r="H11" s="183">
        <v>0.03</v>
      </c>
      <c r="I11" s="116">
        <v>0</v>
      </c>
      <c r="J11" s="116"/>
      <c r="K11" s="116"/>
      <c r="L11" s="116">
        <v>18.5</v>
      </c>
      <c r="M11" s="116">
        <v>0</v>
      </c>
      <c r="N11" s="116">
        <v>0</v>
      </c>
      <c r="O11" s="117">
        <v>0.5</v>
      </c>
    </row>
    <row r="12" spans="1:15" ht="17.25" customHeight="1" x14ac:dyDescent="0.25">
      <c r="A12" s="14">
        <v>493</v>
      </c>
      <c r="B12" s="14" t="s">
        <v>88</v>
      </c>
      <c r="C12" s="14">
        <v>30</v>
      </c>
      <c r="D12" s="58">
        <v>1.98</v>
      </c>
      <c r="E12" s="58">
        <v>0.36</v>
      </c>
      <c r="F12" s="58">
        <v>36</v>
      </c>
      <c r="G12" s="97">
        <v>54.3</v>
      </c>
      <c r="H12" s="58">
        <v>0.21</v>
      </c>
      <c r="I12" s="58">
        <v>0.09</v>
      </c>
      <c r="J12" s="58"/>
      <c r="K12" s="58"/>
      <c r="L12" s="58">
        <v>40.5</v>
      </c>
      <c r="M12" s="58"/>
      <c r="N12" s="58"/>
      <c r="O12" s="58">
        <v>0.12</v>
      </c>
    </row>
    <row r="13" spans="1:15" s="44" customFormat="1" x14ac:dyDescent="0.25">
      <c r="A13" s="46">
        <v>376</v>
      </c>
      <c r="B13" s="15" t="s">
        <v>87</v>
      </c>
      <c r="C13" s="14">
        <v>200</v>
      </c>
      <c r="D13" s="119">
        <v>7.0000000000000007E-2</v>
      </c>
      <c r="E13" s="82">
        <v>0.02</v>
      </c>
      <c r="F13" s="82">
        <v>15</v>
      </c>
      <c r="G13" s="82">
        <v>60</v>
      </c>
      <c r="H13" s="82">
        <f>0.01/5</f>
        <v>2E-3</v>
      </c>
      <c r="I13" s="82">
        <v>0.03</v>
      </c>
      <c r="J13" s="82">
        <f>0</f>
        <v>0</v>
      </c>
      <c r="K13" s="82">
        <f>0</f>
        <v>0</v>
      </c>
      <c r="L13" s="82">
        <v>11.1</v>
      </c>
      <c r="M13" s="82"/>
      <c r="N13" s="82">
        <v>1.4</v>
      </c>
      <c r="O13" s="82">
        <v>0.28000000000000003</v>
      </c>
    </row>
    <row r="14" spans="1:15" ht="15.75" customHeight="1" x14ac:dyDescent="0.25">
      <c r="A14" s="123" t="s">
        <v>30</v>
      </c>
      <c r="B14" s="18"/>
      <c r="C14" s="18"/>
      <c r="D14" s="138">
        <v>29.904</v>
      </c>
      <c r="E14" s="138">
        <v>33.840000000000003</v>
      </c>
      <c r="F14" s="138">
        <v>59.926000000000002</v>
      </c>
      <c r="G14" s="138">
        <v>708.10400000000004</v>
      </c>
      <c r="H14" s="19"/>
      <c r="I14" s="19"/>
      <c r="J14" s="19"/>
      <c r="K14" s="19"/>
      <c r="L14" s="19"/>
      <c r="M14" s="19"/>
      <c r="N14" s="19"/>
      <c r="O14" s="19"/>
    </row>
    <row r="15" spans="1:15" s="170" customFormat="1" ht="15.75" customHeight="1" x14ac:dyDescent="0.25">
      <c r="A15" s="210"/>
      <c r="B15" s="209"/>
      <c r="C15" s="209"/>
      <c r="D15" s="198"/>
      <c r="E15" s="198"/>
      <c r="F15" s="198"/>
      <c r="G15" s="211"/>
      <c r="H15" s="212"/>
      <c r="I15" s="212"/>
      <c r="J15" s="212"/>
      <c r="K15" s="212"/>
      <c r="L15" s="212"/>
      <c r="M15" s="212"/>
      <c r="N15" s="212"/>
      <c r="O15" s="212"/>
    </row>
    <row r="16" spans="1:15" ht="15" customHeight="1" x14ac:dyDescent="0.25">
      <c r="A16" s="17" t="s">
        <v>108</v>
      </c>
      <c r="B16" s="18"/>
      <c r="C16" s="18"/>
      <c r="D16" s="138"/>
      <c r="E16" s="138"/>
      <c r="F16" s="138"/>
      <c r="G16" s="156"/>
      <c r="H16" s="31"/>
      <c r="I16" s="31"/>
      <c r="J16" s="31"/>
      <c r="K16" s="31"/>
      <c r="L16" s="31"/>
      <c r="M16" s="31"/>
      <c r="N16" s="31"/>
      <c r="O16" s="31"/>
    </row>
    <row r="17" spans="1:15" s="170" customFormat="1" ht="15" customHeight="1" thickBot="1" x14ac:dyDescent="0.3">
      <c r="A17" s="194"/>
      <c r="B17" s="195"/>
      <c r="C17" s="196"/>
      <c r="D17" s="197"/>
      <c r="E17" s="197"/>
      <c r="F17" s="201"/>
      <c r="G17" s="198"/>
      <c r="H17" s="199"/>
      <c r="I17" s="200"/>
      <c r="J17" s="199"/>
      <c r="K17" s="199"/>
      <c r="L17" s="199"/>
      <c r="M17" s="199"/>
      <c r="N17" s="199"/>
      <c r="O17" s="199"/>
    </row>
    <row r="18" spans="1:15" ht="30.75" thickBot="1" x14ac:dyDescent="0.3">
      <c r="A18" s="5"/>
      <c r="B18" s="290" t="s">
        <v>31</v>
      </c>
      <c r="C18" s="291"/>
      <c r="D18" s="291"/>
      <c r="E18" s="292"/>
      <c r="F18" s="294" t="s">
        <v>32</v>
      </c>
      <c r="G18" s="295"/>
      <c r="H18" s="296"/>
      <c r="I18" s="52" t="s">
        <v>33</v>
      </c>
      <c r="J18" s="5"/>
      <c r="K18" s="76" t="s">
        <v>0</v>
      </c>
      <c r="L18" s="11" t="s">
        <v>78</v>
      </c>
      <c r="M18" s="5"/>
      <c r="N18" s="5"/>
      <c r="O18" s="5"/>
    </row>
    <row r="19" spans="1:15" ht="15.75" thickBot="1" x14ac:dyDescent="0.3">
      <c r="A19" s="5"/>
      <c r="B19" s="293"/>
      <c r="C19" s="271"/>
      <c r="D19" s="271"/>
      <c r="E19" s="272"/>
      <c r="F19" s="53" t="s">
        <v>15</v>
      </c>
      <c r="G19" s="155" t="s">
        <v>16</v>
      </c>
      <c r="H19" s="53" t="s">
        <v>17</v>
      </c>
      <c r="I19" s="154"/>
      <c r="J19" s="5"/>
      <c r="K19" s="76" t="s">
        <v>2</v>
      </c>
      <c r="L19" s="11" t="s">
        <v>3</v>
      </c>
      <c r="M19" s="5"/>
      <c r="N19" s="5"/>
      <c r="O19" s="5"/>
    </row>
    <row r="20" spans="1:15" ht="27" thickBot="1" x14ac:dyDescent="0.3">
      <c r="A20" s="5"/>
      <c r="B20" s="263" t="s">
        <v>34</v>
      </c>
      <c r="C20" s="264"/>
      <c r="D20" s="264"/>
      <c r="E20" s="264"/>
      <c r="F20" s="53" t="s">
        <v>35</v>
      </c>
      <c r="G20" s="53" t="s">
        <v>36</v>
      </c>
      <c r="H20" s="53" t="s">
        <v>37</v>
      </c>
      <c r="I20" s="53" t="s">
        <v>38</v>
      </c>
      <c r="J20" s="5"/>
      <c r="K20" s="76" t="s">
        <v>4</v>
      </c>
      <c r="L20" s="11" t="s">
        <v>5</v>
      </c>
      <c r="M20" s="5"/>
      <c r="N20" s="5"/>
      <c r="O20" s="5"/>
    </row>
    <row r="21" spans="1:15" ht="26.25" thickBot="1" x14ac:dyDescent="0.3">
      <c r="A21" s="12"/>
      <c r="B21" s="249" t="s">
        <v>39</v>
      </c>
      <c r="C21" s="250"/>
      <c r="D21" s="250"/>
      <c r="E21" s="250"/>
      <c r="F21" s="23">
        <v>29.9</v>
      </c>
      <c r="G21" s="23">
        <v>33.840000000000003</v>
      </c>
      <c r="H21" s="23">
        <v>59.93</v>
      </c>
      <c r="I21" s="23">
        <v>708.1</v>
      </c>
      <c r="J21" s="12"/>
      <c r="K21" s="10" t="s">
        <v>6</v>
      </c>
      <c r="L21" s="251" t="s">
        <v>128</v>
      </c>
      <c r="M21" s="251"/>
    </row>
  </sheetData>
  <mergeCells count="13">
    <mergeCell ref="L21:M21"/>
    <mergeCell ref="B18:E19"/>
    <mergeCell ref="F18:H18"/>
    <mergeCell ref="B20:E20"/>
    <mergeCell ref="B21:E21"/>
    <mergeCell ref="L5:O5"/>
    <mergeCell ref="A7:O7"/>
    <mergeCell ref="A5:A6"/>
    <mergeCell ref="B5:B6"/>
    <mergeCell ref="C5:C6"/>
    <mergeCell ref="D5:F5"/>
    <mergeCell ref="G5:G6"/>
    <mergeCell ref="H5:K5"/>
  </mergeCells>
  <pageMargins left="0.25" right="0.25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>
      <selection activeCell="M19" sqref="M19"/>
    </sheetView>
  </sheetViews>
  <sheetFormatPr defaultRowHeight="15" x14ac:dyDescent="0.25"/>
  <cols>
    <col min="1" max="1" width="10" customWidth="1"/>
    <col min="2" max="2" width="20.7109375" customWidth="1"/>
    <col min="3" max="3" width="10" customWidth="1"/>
    <col min="7" max="7" width="13.28515625" customWidth="1"/>
    <col min="10" max="10" width="11" customWidth="1"/>
    <col min="12" max="12" width="10.28515625" customWidth="1"/>
  </cols>
  <sheetData>
    <row r="1" spans="1:27" x14ac:dyDescent="0.25">
      <c r="A1" s="10" t="s">
        <v>0</v>
      </c>
      <c r="B1" s="11" t="s">
        <v>93</v>
      </c>
    </row>
    <row r="2" spans="1:27" x14ac:dyDescent="0.25">
      <c r="A2" s="10" t="s">
        <v>2</v>
      </c>
      <c r="B2" s="11" t="s">
        <v>3</v>
      </c>
    </row>
    <row r="3" spans="1:27" x14ac:dyDescent="0.25">
      <c r="A3" s="10" t="s">
        <v>4</v>
      </c>
      <c r="B3" s="11" t="s">
        <v>5</v>
      </c>
    </row>
    <row r="4" spans="1:27" ht="38.25" x14ac:dyDescent="0.25">
      <c r="A4" s="10" t="s">
        <v>6</v>
      </c>
      <c r="B4" s="11" t="s">
        <v>125</v>
      </c>
    </row>
    <row r="5" spans="1:27" x14ac:dyDescent="0.25">
      <c r="A5" s="245" t="s">
        <v>8</v>
      </c>
      <c r="B5" s="245" t="s">
        <v>9</v>
      </c>
      <c r="C5" s="245" t="s">
        <v>10</v>
      </c>
      <c r="D5" s="240" t="s">
        <v>11</v>
      </c>
      <c r="E5" s="241"/>
      <c r="F5" s="242"/>
      <c r="G5" s="245" t="s">
        <v>12</v>
      </c>
      <c r="H5" s="240" t="s">
        <v>13</v>
      </c>
      <c r="I5" s="241"/>
      <c r="J5" s="241"/>
      <c r="K5" s="242"/>
      <c r="L5" s="240" t="s">
        <v>14</v>
      </c>
      <c r="M5" s="241"/>
      <c r="N5" s="241"/>
      <c r="O5" s="242"/>
    </row>
    <row r="6" spans="1:27" ht="24.75" customHeight="1" x14ac:dyDescent="0.25">
      <c r="A6" s="246"/>
      <c r="B6" s="247"/>
      <c r="C6" s="248"/>
      <c r="D6" s="13" t="s">
        <v>15</v>
      </c>
      <c r="E6" s="13" t="s">
        <v>16</v>
      </c>
      <c r="F6" s="13" t="s">
        <v>17</v>
      </c>
      <c r="G6" s="246"/>
      <c r="H6" s="13" t="s">
        <v>18</v>
      </c>
      <c r="I6" s="13" t="s">
        <v>19</v>
      </c>
      <c r="J6" s="13" t="s">
        <v>20</v>
      </c>
      <c r="K6" s="13" t="s">
        <v>21</v>
      </c>
      <c r="L6" s="13" t="s">
        <v>22</v>
      </c>
      <c r="M6" s="13" t="s">
        <v>23</v>
      </c>
      <c r="N6" s="13" t="s">
        <v>24</v>
      </c>
      <c r="O6" s="13" t="s">
        <v>25</v>
      </c>
    </row>
    <row r="7" spans="1:27" ht="18.75" x14ac:dyDescent="0.25">
      <c r="A7" s="297" t="s">
        <v>26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9"/>
    </row>
    <row r="8" spans="1:27" s="44" customFormat="1" ht="27" customHeight="1" x14ac:dyDescent="0.25">
      <c r="A8" s="14">
        <v>77</v>
      </c>
      <c r="B8" s="14" t="s">
        <v>129</v>
      </c>
      <c r="C8" s="14">
        <v>100</v>
      </c>
      <c r="D8" s="58">
        <v>30</v>
      </c>
      <c r="E8" s="58">
        <v>14.5</v>
      </c>
      <c r="F8" s="58">
        <v>2.17</v>
      </c>
      <c r="G8" s="58">
        <v>259.17</v>
      </c>
      <c r="H8" s="58">
        <v>0.17</v>
      </c>
      <c r="I8" s="58">
        <v>0.26</v>
      </c>
      <c r="J8" s="58"/>
      <c r="K8" s="58">
        <f>0.24*2</f>
        <v>0.48</v>
      </c>
      <c r="L8" s="58">
        <v>18.579999999999998</v>
      </c>
      <c r="M8" s="58">
        <f>97.84*2</f>
        <v>195.68</v>
      </c>
      <c r="N8" s="58"/>
      <c r="O8" s="58">
        <v>0.59</v>
      </c>
      <c r="P8" s="56"/>
      <c r="Q8" s="56"/>
      <c r="R8" s="56"/>
      <c r="S8" s="56"/>
      <c r="T8" s="56"/>
      <c r="U8" s="56"/>
      <c r="V8" s="56"/>
      <c r="W8" s="56"/>
      <c r="X8" s="56"/>
    </row>
    <row r="9" spans="1:27" s="47" customFormat="1" x14ac:dyDescent="0.25">
      <c r="A9" s="30">
        <v>174</v>
      </c>
      <c r="B9" s="14" t="s">
        <v>91</v>
      </c>
      <c r="C9" s="57">
        <v>180</v>
      </c>
      <c r="D9" s="59">
        <v>2.8620000000000001</v>
      </c>
      <c r="E9" s="59">
        <v>5.8140000000000001</v>
      </c>
      <c r="F9" s="59">
        <v>16.452000000000002</v>
      </c>
      <c r="G9" s="127">
        <v>149.38200000000001</v>
      </c>
      <c r="H9" s="59">
        <v>0.09</v>
      </c>
      <c r="I9" s="59">
        <v>5.83</v>
      </c>
      <c r="J9" s="59"/>
      <c r="K9" s="59"/>
      <c r="L9" s="59">
        <v>15.582000000000001</v>
      </c>
      <c r="M9" s="59"/>
      <c r="N9" s="59"/>
      <c r="O9" s="59">
        <v>0.34499999999999997</v>
      </c>
    </row>
    <row r="10" spans="1:27" s="44" customFormat="1" x14ac:dyDescent="0.25">
      <c r="A10" s="46">
        <v>376</v>
      </c>
      <c r="B10" s="15" t="s">
        <v>130</v>
      </c>
      <c r="C10" s="14">
        <v>200</v>
      </c>
      <c r="D10" s="82">
        <v>7.0000000000000007E-2</v>
      </c>
      <c r="E10" s="82">
        <v>0.02</v>
      </c>
      <c r="F10" s="82">
        <v>15</v>
      </c>
      <c r="G10" s="82">
        <v>60</v>
      </c>
      <c r="H10" s="82"/>
      <c r="I10" s="82">
        <v>0.03</v>
      </c>
      <c r="J10" s="82">
        <f>0</f>
        <v>0</v>
      </c>
      <c r="K10" s="82">
        <f>0</f>
        <v>0</v>
      </c>
      <c r="L10" s="82">
        <v>11.1</v>
      </c>
      <c r="M10" s="82"/>
      <c r="N10" s="82">
        <v>1.4</v>
      </c>
      <c r="O10" s="82">
        <v>0.28000000000000003</v>
      </c>
    </row>
    <row r="11" spans="1:27" ht="17.25" customHeight="1" x14ac:dyDescent="0.25">
      <c r="A11" s="14">
        <v>493</v>
      </c>
      <c r="B11" s="14" t="s">
        <v>88</v>
      </c>
      <c r="C11" s="14">
        <v>30</v>
      </c>
      <c r="D11" s="58">
        <v>1.98</v>
      </c>
      <c r="E11" s="58">
        <v>0.36</v>
      </c>
      <c r="F11" s="58">
        <v>36</v>
      </c>
      <c r="G11" s="97">
        <v>54.3</v>
      </c>
      <c r="H11" s="58">
        <v>0.21</v>
      </c>
      <c r="I11" s="58">
        <v>0.09</v>
      </c>
      <c r="J11" s="58"/>
      <c r="K11" s="58"/>
      <c r="L11" s="58">
        <v>40.5</v>
      </c>
      <c r="M11" s="58"/>
      <c r="N11" s="58"/>
      <c r="O11" s="58">
        <v>0.12</v>
      </c>
    </row>
    <row r="12" spans="1:27" s="44" customFormat="1" x14ac:dyDescent="0.25">
      <c r="A12" s="17" t="s">
        <v>30</v>
      </c>
      <c r="B12" s="18"/>
      <c r="C12" s="18"/>
      <c r="D12" s="31">
        <v>34.909999999999997</v>
      </c>
      <c r="E12" s="31">
        <v>20.69</v>
      </c>
      <c r="F12" s="31">
        <v>93.45</v>
      </c>
      <c r="G12" s="31">
        <v>654.67999999999995</v>
      </c>
      <c r="H12" s="31"/>
      <c r="I12" s="31"/>
      <c r="J12" s="31"/>
      <c r="K12" s="31"/>
      <c r="L12" s="31"/>
      <c r="M12" s="31"/>
      <c r="N12" s="31"/>
      <c r="O12" s="31"/>
    </row>
    <row r="13" spans="1:27" s="170" customFormat="1" x14ac:dyDescent="0.25">
      <c r="A13" s="208"/>
      <c r="B13" s="209"/>
      <c r="C13" s="20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</row>
    <row r="14" spans="1:27" s="159" customFormat="1" ht="15.75" customHeight="1" x14ac:dyDescent="0.2">
      <c r="A14" s="157" t="s">
        <v>106</v>
      </c>
      <c r="B14" s="158"/>
      <c r="C14" s="158"/>
      <c r="D14" s="138"/>
      <c r="E14" s="138"/>
      <c r="F14" s="138"/>
      <c r="G14" s="138"/>
      <c r="H14" s="31"/>
      <c r="I14" s="31"/>
      <c r="J14" s="31"/>
      <c r="K14" s="31"/>
      <c r="L14" s="31"/>
      <c r="M14" s="31"/>
      <c r="N14" s="31"/>
      <c r="O14" s="31"/>
      <c r="Q14" s="160"/>
      <c r="R14" s="160"/>
      <c r="S14" s="161"/>
      <c r="T14" s="162"/>
      <c r="U14" s="162"/>
      <c r="V14" s="162"/>
      <c r="W14" s="162"/>
      <c r="X14" s="162"/>
      <c r="Y14" s="162"/>
      <c r="Z14" s="162"/>
      <c r="AA14" s="162"/>
    </row>
    <row r="15" spans="1:27" s="204" customFormat="1" ht="15.75" customHeight="1" thickBot="1" x14ac:dyDescent="0.25">
      <c r="A15" s="202"/>
      <c r="B15" s="203"/>
      <c r="C15" s="203"/>
      <c r="D15" s="192"/>
      <c r="E15" s="192"/>
      <c r="F15" s="192"/>
      <c r="G15" s="192"/>
      <c r="H15" s="193"/>
      <c r="I15" s="193"/>
      <c r="J15" s="193"/>
      <c r="K15" s="193"/>
      <c r="L15" s="193"/>
      <c r="M15" s="193"/>
      <c r="N15" s="193"/>
      <c r="O15" s="193"/>
      <c r="Q15" s="205"/>
      <c r="R15" s="205"/>
      <c r="S15" s="193"/>
      <c r="T15" s="206"/>
      <c r="U15" s="206"/>
      <c r="V15" s="206"/>
      <c r="W15" s="206"/>
      <c r="X15" s="206"/>
      <c r="Y15" s="206"/>
      <c r="Z15" s="206"/>
      <c r="AA15" s="206"/>
    </row>
    <row r="16" spans="1:27" ht="26.25" customHeight="1" thickBot="1" x14ac:dyDescent="0.3">
      <c r="A16" s="79"/>
      <c r="B16" s="79"/>
      <c r="C16" s="300" t="s">
        <v>31</v>
      </c>
      <c r="D16" s="301"/>
      <c r="E16" s="301"/>
      <c r="F16" s="302"/>
      <c r="G16" s="306" t="s">
        <v>32</v>
      </c>
      <c r="H16" s="307"/>
      <c r="I16" s="308"/>
      <c r="J16" s="20" t="s">
        <v>33</v>
      </c>
      <c r="K16" s="79"/>
      <c r="L16" s="10" t="s">
        <v>0</v>
      </c>
      <c r="M16" s="11" t="s">
        <v>93</v>
      </c>
      <c r="N16" s="79"/>
      <c r="O16" s="79"/>
    </row>
    <row r="17" spans="1:15" s="44" customFormat="1" ht="15.75" thickBot="1" x14ac:dyDescent="0.3">
      <c r="A17" s="63"/>
      <c r="B17" s="80"/>
      <c r="C17" s="303"/>
      <c r="D17" s="304"/>
      <c r="E17" s="304"/>
      <c r="F17" s="305"/>
      <c r="G17" s="21" t="s">
        <v>15</v>
      </c>
      <c r="H17" s="21" t="s">
        <v>16</v>
      </c>
      <c r="I17" s="21" t="s">
        <v>17</v>
      </c>
      <c r="J17" s="22"/>
      <c r="K17" s="64"/>
      <c r="L17" s="10" t="s">
        <v>2</v>
      </c>
      <c r="M17" s="11" t="s">
        <v>3</v>
      </c>
      <c r="N17" s="64"/>
      <c r="O17" s="64"/>
    </row>
    <row r="18" spans="1:15" ht="27" thickBot="1" x14ac:dyDescent="0.3">
      <c r="A18" s="79"/>
      <c r="B18" s="79"/>
      <c r="C18" s="249" t="s">
        <v>34</v>
      </c>
      <c r="D18" s="250"/>
      <c r="E18" s="250"/>
      <c r="F18" s="250"/>
      <c r="G18" s="21" t="s">
        <v>35</v>
      </c>
      <c r="H18" s="21" t="s">
        <v>36</v>
      </c>
      <c r="I18" s="21" t="s">
        <v>37</v>
      </c>
      <c r="J18" s="21" t="s">
        <v>38</v>
      </c>
      <c r="K18" s="79"/>
      <c r="L18" s="10" t="s">
        <v>4</v>
      </c>
      <c r="M18" s="11" t="s">
        <v>5</v>
      </c>
      <c r="N18" s="79"/>
      <c r="O18" s="79"/>
    </row>
    <row r="19" spans="1:15" ht="26.25" thickBot="1" x14ac:dyDescent="0.3">
      <c r="A19" s="79"/>
      <c r="B19" s="79"/>
      <c r="C19" s="249" t="s">
        <v>39</v>
      </c>
      <c r="D19" s="250"/>
      <c r="E19" s="250"/>
      <c r="F19" s="250"/>
      <c r="G19" s="23">
        <v>34.909999999999997</v>
      </c>
      <c r="H19" s="23">
        <v>20.69</v>
      </c>
      <c r="I19" s="23">
        <v>214.97</v>
      </c>
      <c r="J19" s="23">
        <v>654.85</v>
      </c>
      <c r="K19" s="79"/>
      <c r="L19" s="10" t="s">
        <v>6</v>
      </c>
      <c r="M19" s="11" t="s">
        <v>125</v>
      </c>
      <c r="N19" s="79"/>
      <c r="O19" s="79"/>
    </row>
  </sheetData>
  <mergeCells count="12">
    <mergeCell ref="C16:F17"/>
    <mergeCell ref="G16:I16"/>
    <mergeCell ref="C18:F18"/>
    <mergeCell ref="C19:F19"/>
    <mergeCell ref="G5:G6"/>
    <mergeCell ref="H5:K5"/>
    <mergeCell ref="L5:O5"/>
    <mergeCell ref="A7:O7"/>
    <mergeCell ref="A5:A6"/>
    <mergeCell ref="B5:B6"/>
    <mergeCell ref="C5:C6"/>
    <mergeCell ref="D5:F5"/>
  </mergeCells>
  <pageMargins left="0.25" right="0.25" top="0.75" bottom="0.75" header="0.3" footer="0.3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1"/>
  <sheetViews>
    <sheetView topLeftCell="A4" workbookViewId="0">
      <selection activeCell="A8" sqref="A8:XFD8"/>
    </sheetView>
  </sheetViews>
  <sheetFormatPr defaultRowHeight="15" x14ac:dyDescent="0.25"/>
  <cols>
    <col min="1" max="1" width="13.28515625" customWidth="1"/>
    <col min="2" max="2" width="19.140625" customWidth="1"/>
    <col min="4" max="4" width="11.140625" bestFit="1" customWidth="1"/>
    <col min="7" max="7" width="14" customWidth="1"/>
    <col min="9" max="9" width="11.42578125" customWidth="1"/>
    <col min="12" max="12" width="11" customWidth="1"/>
    <col min="13" max="13" width="11.28515625" customWidth="1"/>
  </cols>
  <sheetData>
    <row r="1" spans="1:27" ht="12.75" customHeight="1" x14ac:dyDescent="0.25">
      <c r="A1" s="10" t="s">
        <v>0</v>
      </c>
      <c r="B1" s="11" t="s">
        <v>1</v>
      </c>
    </row>
    <row r="2" spans="1:27" x14ac:dyDescent="0.25">
      <c r="A2" s="10" t="s">
        <v>2</v>
      </c>
      <c r="B2" s="11" t="s">
        <v>79</v>
      </c>
    </row>
    <row r="3" spans="1:27" ht="15" customHeight="1" x14ac:dyDescent="0.25">
      <c r="A3" s="10" t="s">
        <v>4</v>
      </c>
      <c r="B3" s="11" t="s">
        <v>5</v>
      </c>
    </row>
    <row r="4" spans="1:27" ht="27.75" customHeight="1" x14ac:dyDescent="0.25">
      <c r="A4" s="10" t="s">
        <v>6</v>
      </c>
      <c r="B4" s="11" t="s">
        <v>125</v>
      </c>
    </row>
    <row r="5" spans="1:27" x14ac:dyDescent="0.25">
      <c r="A5" s="245" t="s">
        <v>8</v>
      </c>
      <c r="B5" s="245" t="s">
        <v>9</v>
      </c>
      <c r="C5" s="245" t="s">
        <v>10</v>
      </c>
      <c r="D5" s="240" t="s">
        <v>11</v>
      </c>
      <c r="E5" s="241"/>
      <c r="F5" s="242"/>
      <c r="G5" s="245" t="s">
        <v>12</v>
      </c>
      <c r="H5" s="240" t="s">
        <v>13</v>
      </c>
      <c r="I5" s="241"/>
      <c r="J5" s="241"/>
      <c r="K5" s="242"/>
      <c r="L5" s="240" t="s">
        <v>14</v>
      </c>
      <c r="M5" s="241"/>
      <c r="N5" s="241"/>
      <c r="O5" s="242"/>
    </row>
    <row r="6" spans="1:27" ht="26.25" customHeight="1" x14ac:dyDescent="0.25">
      <c r="A6" s="246"/>
      <c r="B6" s="247"/>
      <c r="C6" s="248"/>
      <c r="D6" s="13" t="s">
        <v>15</v>
      </c>
      <c r="E6" s="13" t="s">
        <v>16</v>
      </c>
      <c r="F6" s="13" t="s">
        <v>17</v>
      </c>
      <c r="G6" s="246"/>
      <c r="H6" s="13" t="s">
        <v>18</v>
      </c>
      <c r="I6" s="13" t="s">
        <v>19</v>
      </c>
      <c r="J6" s="13" t="s">
        <v>20</v>
      </c>
      <c r="K6" s="13" t="s">
        <v>21</v>
      </c>
      <c r="L6" s="13" t="s">
        <v>22</v>
      </c>
      <c r="M6" s="13" t="s">
        <v>23</v>
      </c>
      <c r="N6" s="13" t="s">
        <v>24</v>
      </c>
      <c r="O6" s="13" t="s">
        <v>25</v>
      </c>
    </row>
    <row r="7" spans="1:27" ht="18.75" x14ac:dyDescent="0.25">
      <c r="A7" s="309" t="s">
        <v>26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</row>
    <row r="8" spans="1:27" s="61" customFormat="1" ht="27.75" customHeight="1" x14ac:dyDescent="0.2">
      <c r="A8" s="14">
        <v>66</v>
      </c>
      <c r="B8" s="15" t="s">
        <v>131</v>
      </c>
      <c r="C8" s="14">
        <v>200</v>
      </c>
      <c r="D8" s="82">
        <v>6.98</v>
      </c>
      <c r="E8" s="82">
        <v>10.42</v>
      </c>
      <c r="F8" s="82">
        <v>25</v>
      </c>
      <c r="G8" s="82">
        <v>222.38</v>
      </c>
      <c r="H8" s="82">
        <v>0.1</v>
      </c>
      <c r="I8" s="82">
        <v>0.9</v>
      </c>
      <c r="J8" s="82"/>
      <c r="K8" s="82"/>
      <c r="L8" s="82">
        <v>184.48</v>
      </c>
      <c r="M8" s="82"/>
      <c r="N8" s="82"/>
      <c r="O8" s="82">
        <v>1.5</v>
      </c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s="44" customFormat="1" x14ac:dyDescent="0.25">
      <c r="A9" s="107">
        <v>3</v>
      </c>
      <c r="B9" s="15" t="s">
        <v>115</v>
      </c>
      <c r="C9" s="50">
        <v>50</v>
      </c>
      <c r="D9" s="187">
        <v>5.8</v>
      </c>
      <c r="E9" s="187">
        <v>8.3000000000000007</v>
      </c>
      <c r="F9" s="187">
        <v>14.83</v>
      </c>
      <c r="G9" s="187">
        <v>157</v>
      </c>
      <c r="H9" s="187">
        <v>0.78</v>
      </c>
      <c r="I9" s="187">
        <v>0.11</v>
      </c>
      <c r="J9" s="187"/>
      <c r="K9" s="187"/>
      <c r="L9" s="187">
        <v>139.19999999999999</v>
      </c>
      <c r="M9" s="187"/>
      <c r="N9" s="187">
        <v>9.4499999999999993</v>
      </c>
      <c r="O9" s="181">
        <v>0.49</v>
      </c>
    </row>
    <row r="10" spans="1:27" s="44" customFormat="1" x14ac:dyDescent="0.25">
      <c r="A10" s="107"/>
      <c r="B10" s="177" t="s">
        <v>27</v>
      </c>
      <c r="C10" s="178">
        <v>30</v>
      </c>
      <c r="D10" s="10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10"/>
    </row>
    <row r="11" spans="1:27" s="44" customFormat="1" x14ac:dyDescent="0.25">
      <c r="A11" s="107"/>
      <c r="B11" s="177" t="s">
        <v>28</v>
      </c>
      <c r="C11" s="178">
        <v>5</v>
      </c>
      <c r="D11" s="108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10"/>
    </row>
    <row r="12" spans="1:27" s="44" customFormat="1" x14ac:dyDescent="0.25">
      <c r="A12" s="107"/>
      <c r="B12" s="177" t="s">
        <v>67</v>
      </c>
      <c r="C12" s="75">
        <v>15</v>
      </c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</row>
    <row r="13" spans="1:27" s="44" customFormat="1" x14ac:dyDescent="0.25">
      <c r="A13" s="46">
        <v>382</v>
      </c>
      <c r="B13" s="15" t="s">
        <v>29</v>
      </c>
      <c r="C13" s="14">
        <v>200</v>
      </c>
      <c r="D13" s="119">
        <v>4.08</v>
      </c>
      <c r="E13" s="82">
        <v>3.54</v>
      </c>
      <c r="F13" s="82">
        <v>17.579999999999998</v>
      </c>
      <c r="G13" s="82">
        <v>118.6</v>
      </c>
      <c r="H13" s="82">
        <v>5.6000000000000008E-2</v>
      </c>
      <c r="I13" s="82">
        <v>1.5880000000000001</v>
      </c>
      <c r="J13" s="82">
        <v>24.4</v>
      </c>
      <c r="K13" s="82"/>
      <c r="L13" s="82">
        <v>152.22</v>
      </c>
      <c r="M13" s="82">
        <v>124.55999999999999</v>
      </c>
      <c r="N13" s="82">
        <v>21.34</v>
      </c>
      <c r="O13" s="82">
        <v>4.0599999999999996</v>
      </c>
    </row>
    <row r="14" spans="1:27" s="61" customFormat="1" ht="16.149999999999999" customHeight="1" x14ac:dyDescent="0.2">
      <c r="A14" s="17" t="s">
        <v>30</v>
      </c>
      <c r="B14" s="18"/>
      <c r="C14" s="18"/>
      <c r="D14" s="31">
        <v>17.5</v>
      </c>
      <c r="E14" s="31">
        <v>22.26</v>
      </c>
      <c r="F14" s="31">
        <v>57.41</v>
      </c>
      <c r="G14" s="31">
        <v>497.98</v>
      </c>
      <c r="H14" s="31"/>
      <c r="I14" s="31"/>
      <c r="J14" s="31"/>
      <c r="K14" s="31"/>
      <c r="L14" s="31"/>
      <c r="M14" s="31"/>
      <c r="N14" s="31"/>
      <c r="O14" s="31"/>
      <c r="Q14" s="60"/>
      <c r="R14" s="60"/>
      <c r="S14" s="94"/>
      <c r="T14" s="95"/>
      <c r="U14" s="95"/>
      <c r="V14" s="95"/>
      <c r="W14" s="96"/>
      <c r="X14" s="96"/>
      <c r="Y14" s="96"/>
      <c r="Z14" s="96"/>
      <c r="AA14" s="96"/>
    </row>
    <row r="15" spans="1:27" ht="17.25" customHeight="1" x14ac:dyDescent="0.25">
      <c r="A15" s="14"/>
      <c r="B15" s="14"/>
      <c r="C15" s="14"/>
      <c r="D15" s="58"/>
      <c r="E15" s="58"/>
      <c r="F15" s="58"/>
      <c r="G15" s="97"/>
      <c r="H15" s="58"/>
      <c r="I15" s="58"/>
      <c r="J15" s="58"/>
      <c r="K15" s="58"/>
      <c r="L15" s="58"/>
      <c r="M15" s="58"/>
      <c r="N15" s="58"/>
      <c r="O15" s="58"/>
    </row>
    <row r="16" spans="1:27" ht="18" customHeight="1" x14ac:dyDescent="0.25">
      <c r="A16" s="17" t="s">
        <v>108</v>
      </c>
      <c r="B16" s="18"/>
      <c r="C16" s="18"/>
      <c r="D16" s="138"/>
      <c r="E16" s="138"/>
      <c r="F16" s="138"/>
      <c r="G16" s="156"/>
      <c r="H16" s="31"/>
      <c r="I16" s="31"/>
      <c r="J16" s="31"/>
      <c r="K16" s="31"/>
      <c r="L16" s="31"/>
      <c r="M16" s="31"/>
      <c r="N16" s="31"/>
      <c r="O16" s="31"/>
    </row>
    <row r="17" spans="1:15" s="170" customFormat="1" ht="18" customHeight="1" thickBot="1" x14ac:dyDescent="0.3">
      <c r="A17" s="191"/>
      <c r="B17" s="209"/>
      <c r="C17" s="209"/>
      <c r="D17" s="198"/>
      <c r="E17" s="198"/>
      <c r="F17" s="197"/>
      <c r="G17" s="197"/>
      <c r="H17" s="200"/>
      <c r="I17" s="200"/>
      <c r="J17" s="199"/>
      <c r="K17" s="199"/>
      <c r="L17" s="199"/>
      <c r="M17" s="199"/>
      <c r="N17" s="199"/>
      <c r="O17" s="199"/>
    </row>
    <row r="18" spans="1:15" ht="26.25" thickBot="1" x14ac:dyDescent="0.3">
      <c r="B18" s="165" t="s">
        <v>110</v>
      </c>
      <c r="C18" s="163"/>
      <c r="D18" s="163"/>
      <c r="E18" s="164"/>
      <c r="F18" s="306" t="s">
        <v>32</v>
      </c>
      <c r="G18" s="307"/>
      <c r="H18" s="308"/>
      <c r="I18" s="20" t="s">
        <v>33</v>
      </c>
      <c r="L18" s="10" t="s">
        <v>0</v>
      </c>
      <c r="M18" s="86" t="s">
        <v>1</v>
      </c>
    </row>
    <row r="19" spans="1:15" ht="15.75" thickBot="1" x14ac:dyDescent="0.3">
      <c r="B19" s="166"/>
      <c r="C19" s="135"/>
      <c r="D19" s="135"/>
      <c r="E19" s="136"/>
      <c r="F19" s="21" t="s">
        <v>15</v>
      </c>
      <c r="G19" s="21" t="s">
        <v>16</v>
      </c>
      <c r="H19" s="21" t="s">
        <v>17</v>
      </c>
      <c r="I19" s="22"/>
      <c r="L19" s="10" t="s">
        <v>2</v>
      </c>
      <c r="M19" s="11" t="s">
        <v>79</v>
      </c>
    </row>
    <row r="20" spans="1:15" ht="27" thickBot="1" x14ac:dyDescent="0.3">
      <c r="B20" s="249" t="s">
        <v>34</v>
      </c>
      <c r="C20" s="250"/>
      <c r="D20" s="250"/>
      <c r="E20" s="250"/>
      <c r="F20" s="21" t="s">
        <v>35</v>
      </c>
      <c r="G20" s="21" t="s">
        <v>36</v>
      </c>
      <c r="H20" s="21" t="s">
        <v>37</v>
      </c>
      <c r="I20" s="21" t="s">
        <v>38</v>
      </c>
      <c r="L20" s="10" t="s">
        <v>4</v>
      </c>
      <c r="M20" s="11" t="s">
        <v>5</v>
      </c>
    </row>
    <row r="21" spans="1:15" ht="26.25" thickBot="1" x14ac:dyDescent="0.3">
      <c r="B21" s="249" t="s">
        <v>39</v>
      </c>
      <c r="C21" s="250"/>
      <c r="D21" s="250"/>
      <c r="E21" s="250"/>
      <c r="F21" s="23">
        <v>17.5</v>
      </c>
      <c r="G21" s="23">
        <v>22.26</v>
      </c>
      <c r="H21" s="23">
        <v>57.41</v>
      </c>
      <c r="I21" s="23">
        <v>497.98</v>
      </c>
      <c r="L21" s="10" t="s">
        <v>6</v>
      </c>
      <c r="M21" s="11" t="s">
        <v>127</v>
      </c>
    </row>
  </sheetData>
  <mergeCells count="11">
    <mergeCell ref="F18:H18"/>
    <mergeCell ref="B20:E20"/>
    <mergeCell ref="B21:E21"/>
    <mergeCell ref="L5:O5"/>
    <mergeCell ref="A7:O7"/>
    <mergeCell ref="A5:A6"/>
    <mergeCell ref="B5:B6"/>
    <mergeCell ref="C5:C6"/>
    <mergeCell ref="D5:F5"/>
    <mergeCell ref="G5:G6"/>
    <mergeCell ref="H5:K5"/>
  </mergeCells>
  <pageMargins left="0.25" right="0.25" top="0.75" bottom="0.75" header="0.3" footer="0.3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B4" sqref="B4"/>
    </sheetView>
  </sheetViews>
  <sheetFormatPr defaultRowHeight="15" x14ac:dyDescent="0.25"/>
  <cols>
    <col min="1" max="1" width="13.7109375" customWidth="1"/>
    <col min="2" max="2" width="19.5703125" customWidth="1"/>
    <col min="3" max="3" width="10.140625" customWidth="1"/>
    <col min="7" max="7" width="13.5703125" customWidth="1"/>
    <col min="9" max="9" width="11.140625" customWidth="1"/>
    <col min="11" max="11" width="10.5703125" customWidth="1"/>
  </cols>
  <sheetData>
    <row r="1" spans="1:15" x14ac:dyDescent="0.25">
      <c r="A1" s="10" t="s">
        <v>0</v>
      </c>
      <c r="B1" s="11" t="s">
        <v>89</v>
      </c>
    </row>
    <row r="2" spans="1:15" x14ac:dyDescent="0.25">
      <c r="A2" s="10" t="s">
        <v>2</v>
      </c>
      <c r="B2" s="11" t="s">
        <v>79</v>
      </c>
    </row>
    <row r="3" spans="1:15" x14ac:dyDescent="0.25">
      <c r="A3" s="10" t="s">
        <v>4</v>
      </c>
      <c r="B3" s="11" t="s">
        <v>5</v>
      </c>
    </row>
    <row r="4" spans="1:15" ht="25.5" x14ac:dyDescent="0.25">
      <c r="A4" s="10" t="s">
        <v>6</v>
      </c>
      <c r="B4" s="11" t="s">
        <v>127</v>
      </c>
    </row>
    <row r="5" spans="1:15" x14ac:dyDescent="0.25">
      <c r="A5" s="245" t="s">
        <v>8</v>
      </c>
      <c r="B5" s="245" t="s">
        <v>9</v>
      </c>
      <c r="C5" s="245" t="s">
        <v>10</v>
      </c>
      <c r="D5" s="240" t="s">
        <v>11</v>
      </c>
      <c r="E5" s="241"/>
      <c r="F5" s="242"/>
      <c r="G5" s="245" t="s">
        <v>12</v>
      </c>
      <c r="H5" s="240" t="s">
        <v>13</v>
      </c>
      <c r="I5" s="241"/>
      <c r="J5" s="241"/>
      <c r="K5" s="242"/>
      <c r="L5" s="240" t="s">
        <v>14</v>
      </c>
      <c r="M5" s="241"/>
      <c r="N5" s="241"/>
      <c r="O5" s="242"/>
    </row>
    <row r="6" spans="1:15" x14ac:dyDescent="0.25">
      <c r="A6" s="246"/>
      <c r="B6" s="247"/>
      <c r="C6" s="248"/>
      <c r="D6" s="13" t="s">
        <v>15</v>
      </c>
      <c r="E6" s="13" t="s">
        <v>16</v>
      </c>
      <c r="F6" s="13" t="s">
        <v>17</v>
      </c>
      <c r="G6" s="246"/>
      <c r="H6" s="13" t="s">
        <v>18</v>
      </c>
      <c r="I6" s="13" t="s">
        <v>19</v>
      </c>
      <c r="J6" s="13" t="s">
        <v>20</v>
      </c>
      <c r="K6" s="13" t="s">
        <v>21</v>
      </c>
      <c r="L6" s="13" t="s">
        <v>22</v>
      </c>
      <c r="M6" s="13" t="s">
        <v>23</v>
      </c>
      <c r="N6" s="13" t="s">
        <v>24</v>
      </c>
      <c r="O6" s="13" t="s">
        <v>25</v>
      </c>
    </row>
    <row r="7" spans="1:15" ht="18.75" x14ac:dyDescent="0.25">
      <c r="A7" s="309" t="s">
        <v>26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</row>
    <row r="8" spans="1:15" ht="28.5" customHeight="1" x14ac:dyDescent="0.25">
      <c r="A8" s="185">
        <v>54</v>
      </c>
      <c r="B8" s="189" t="s">
        <v>118</v>
      </c>
      <c r="C8" s="30">
        <v>60</v>
      </c>
      <c r="D8" s="30">
        <v>0.65</v>
      </c>
      <c r="E8" s="30">
        <v>3.65</v>
      </c>
      <c r="F8" s="30">
        <v>6.72</v>
      </c>
      <c r="G8" s="185">
        <v>62.34</v>
      </c>
      <c r="H8" s="186"/>
      <c r="I8" s="186"/>
      <c r="J8" s="186"/>
      <c r="K8" s="186"/>
      <c r="L8" s="186"/>
      <c r="M8" s="186"/>
      <c r="N8" s="186"/>
      <c r="O8" s="186"/>
    </row>
    <row r="9" spans="1:15" ht="25.5" x14ac:dyDescent="0.25">
      <c r="A9" s="14">
        <v>98</v>
      </c>
      <c r="B9" s="15" t="s">
        <v>94</v>
      </c>
      <c r="C9" s="14">
        <v>200</v>
      </c>
      <c r="D9" s="82">
        <v>15</v>
      </c>
      <c r="E9" s="82">
        <v>16</v>
      </c>
      <c r="F9" s="82">
        <v>16.260000000000002</v>
      </c>
      <c r="G9" s="82">
        <v>270.66000000000003</v>
      </c>
      <c r="H9" s="82">
        <v>6.0000000000000001E-3</v>
      </c>
      <c r="I9" s="82">
        <v>1.28</v>
      </c>
      <c r="J9" s="82"/>
      <c r="K9" s="82"/>
      <c r="L9" s="82">
        <v>6.3840000000000003</v>
      </c>
      <c r="M9" s="82"/>
      <c r="N9" s="82"/>
      <c r="O9" s="82">
        <v>0.28000000000000003</v>
      </c>
    </row>
    <row r="10" spans="1:15" s="44" customFormat="1" ht="25.5" x14ac:dyDescent="0.25">
      <c r="A10" s="14">
        <v>342</v>
      </c>
      <c r="B10" s="14" t="s">
        <v>98</v>
      </c>
      <c r="C10" s="14">
        <v>200</v>
      </c>
      <c r="D10" s="58">
        <v>0.16</v>
      </c>
      <c r="E10" s="58">
        <v>0.16</v>
      </c>
      <c r="F10" s="58">
        <v>27.88</v>
      </c>
      <c r="G10" s="58">
        <v>114.6</v>
      </c>
      <c r="H10" s="58"/>
      <c r="I10" s="58">
        <v>0.9</v>
      </c>
      <c r="J10" s="58">
        <f>0</f>
        <v>0</v>
      </c>
      <c r="K10" s="58"/>
      <c r="L10" s="58">
        <v>14.18</v>
      </c>
      <c r="M10" s="58"/>
      <c r="N10" s="58">
        <v>5.14</v>
      </c>
      <c r="O10" s="58">
        <v>0.95</v>
      </c>
    </row>
    <row r="11" spans="1:15" ht="17.25" customHeight="1" x14ac:dyDescent="0.25">
      <c r="A11" s="14">
        <v>493</v>
      </c>
      <c r="B11" s="14" t="s">
        <v>88</v>
      </c>
      <c r="C11" s="14">
        <v>30</v>
      </c>
      <c r="D11" s="58">
        <v>1.98</v>
      </c>
      <c r="E11" s="58">
        <v>0.36</v>
      </c>
      <c r="F11" s="58">
        <v>36</v>
      </c>
      <c r="G11" s="97">
        <v>54.3</v>
      </c>
      <c r="H11" s="58">
        <v>0.21</v>
      </c>
      <c r="I11" s="58">
        <v>0.09</v>
      </c>
      <c r="J11" s="58"/>
      <c r="K11" s="58"/>
      <c r="L11" s="58">
        <v>40.5</v>
      </c>
      <c r="M11" s="58"/>
      <c r="N11" s="58"/>
      <c r="O11" s="58">
        <v>0.12</v>
      </c>
    </row>
    <row r="12" spans="1:15" ht="17.25" customHeight="1" x14ac:dyDescent="0.25">
      <c r="A12" s="14">
        <v>493</v>
      </c>
      <c r="B12" s="14" t="s">
        <v>132</v>
      </c>
      <c r="C12" s="14">
        <v>319</v>
      </c>
      <c r="D12" s="58"/>
      <c r="E12" s="58"/>
      <c r="F12" s="58"/>
      <c r="G12" s="97"/>
      <c r="H12" s="58"/>
      <c r="I12" s="58"/>
      <c r="J12" s="58"/>
      <c r="K12" s="58"/>
      <c r="L12" s="58"/>
      <c r="M12" s="58"/>
      <c r="N12" s="58"/>
      <c r="O12" s="58"/>
    </row>
    <row r="13" spans="1:15" x14ac:dyDescent="0.25">
      <c r="A13" s="17" t="s">
        <v>30</v>
      </c>
      <c r="B13" s="18"/>
      <c r="C13" s="18"/>
      <c r="D13" s="31">
        <v>21.41</v>
      </c>
      <c r="E13" s="31">
        <v>28.61</v>
      </c>
      <c r="F13" s="31">
        <v>113.11</v>
      </c>
      <c r="G13" s="31">
        <v>656.9</v>
      </c>
      <c r="H13" s="19"/>
      <c r="I13" s="19"/>
      <c r="J13" s="19"/>
      <c r="K13" s="19"/>
      <c r="L13" s="19"/>
      <c r="M13" s="19"/>
      <c r="N13" s="19"/>
      <c r="O13" s="19"/>
    </row>
    <row r="14" spans="1:15" ht="17.25" customHeight="1" x14ac:dyDescent="0.25">
      <c r="A14" s="14"/>
      <c r="B14" s="14"/>
      <c r="C14" s="14"/>
      <c r="D14" s="58"/>
      <c r="E14" s="58"/>
      <c r="F14" s="58"/>
      <c r="G14" s="97"/>
      <c r="H14" s="58"/>
      <c r="I14" s="58"/>
      <c r="J14" s="58"/>
      <c r="K14" s="58"/>
      <c r="L14" s="58"/>
      <c r="M14" s="58"/>
      <c r="N14" s="58"/>
      <c r="O14" s="58"/>
    </row>
    <row r="15" spans="1:15" s="159" customFormat="1" ht="16.149999999999999" customHeight="1" thickBot="1" x14ac:dyDescent="0.25">
      <c r="A15" s="17" t="s">
        <v>106</v>
      </c>
      <c r="B15" s="227"/>
      <c r="C15" s="167"/>
      <c r="D15" s="228"/>
      <c r="E15" s="228"/>
      <c r="F15" s="228"/>
      <c r="G15" s="156"/>
      <c r="H15" s="31"/>
      <c r="I15" s="31"/>
      <c r="J15" s="31"/>
      <c r="K15" s="31"/>
      <c r="L15" s="31"/>
      <c r="M15" s="31"/>
      <c r="N15" s="31"/>
      <c r="O15" s="31"/>
    </row>
    <row r="16" spans="1:15" s="204" customFormat="1" ht="16.149999999999999" customHeight="1" thickBot="1" x14ac:dyDescent="0.25">
      <c r="A16" s="194"/>
      <c r="B16" s="231"/>
      <c r="C16" s="229"/>
      <c r="D16" s="230"/>
      <c r="E16" s="230"/>
      <c r="F16" s="230"/>
      <c r="G16" s="197"/>
      <c r="H16" s="200"/>
      <c r="I16" s="200"/>
      <c r="J16" s="199"/>
      <c r="K16" s="199"/>
      <c r="L16" s="199"/>
      <c r="M16" s="199"/>
      <c r="N16" s="199"/>
      <c r="O16" s="199"/>
    </row>
    <row r="17" spans="2:13" ht="26.25" customHeight="1" thickBot="1" x14ac:dyDescent="0.3">
      <c r="B17" s="300" t="s">
        <v>31</v>
      </c>
      <c r="C17" s="301"/>
      <c r="D17" s="301"/>
      <c r="E17" s="302"/>
      <c r="F17" s="306" t="s">
        <v>32</v>
      </c>
      <c r="G17" s="307"/>
      <c r="H17" s="308"/>
      <c r="I17" s="20" t="s">
        <v>33</v>
      </c>
      <c r="J17" s="12"/>
      <c r="K17" s="10" t="s">
        <v>0</v>
      </c>
      <c r="L17" s="11" t="s">
        <v>89</v>
      </c>
      <c r="M17" s="129"/>
    </row>
    <row r="18" spans="2:13" ht="15.75" thickBot="1" x14ac:dyDescent="0.3">
      <c r="B18" s="303"/>
      <c r="C18" s="304"/>
      <c r="D18" s="304"/>
      <c r="E18" s="305"/>
      <c r="F18" s="21" t="s">
        <v>15</v>
      </c>
      <c r="G18" s="21" t="s">
        <v>16</v>
      </c>
      <c r="H18" s="21" t="s">
        <v>17</v>
      </c>
      <c r="I18" s="22"/>
      <c r="J18" s="12"/>
      <c r="K18" s="10" t="s">
        <v>2</v>
      </c>
      <c r="L18" s="11" t="s">
        <v>79</v>
      </c>
      <c r="M18" s="129"/>
    </row>
    <row r="19" spans="2:13" ht="27" thickBot="1" x14ac:dyDescent="0.3">
      <c r="B19" s="249" t="s">
        <v>34</v>
      </c>
      <c r="C19" s="250"/>
      <c r="D19" s="250"/>
      <c r="E19" s="250"/>
      <c r="F19" s="21" t="s">
        <v>35</v>
      </c>
      <c r="G19" s="21" t="s">
        <v>36</v>
      </c>
      <c r="H19" s="21" t="s">
        <v>37</v>
      </c>
      <c r="I19" s="21" t="s">
        <v>38</v>
      </c>
      <c r="J19" s="12"/>
      <c r="K19" s="10" t="s">
        <v>4</v>
      </c>
      <c r="L19" s="11" t="s">
        <v>5</v>
      </c>
      <c r="M19" s="129"/>
    </row>
    <row r="20" spans="2:13" ht="27" thickBot="1" x14ac:dyDescent="0.3">
      <c r="B20" s="249" t="s">
        <v>39</v>
      </c>
      <c r="C20" s="250"/>
      <c r="D20" s="250"/>
      <c r="E20" s="250"/>
      <c r="F20" s="23">
        <v>50.25</v>
      </c>
      <c r="G20" s="23">
        <v>59.25</v>
      </c>
      <c r="H20" s="23">
        <v>217.43</v>
      </c>
      <c r="I20" s="23">
        <v>1523.07</v>
      </c>
      <c r="J20" s="12"/>
      <c r="K20" s="10" t="s">
        <v>6</v>
      </c>
      <c r="L20" s="11" t="s">
        <v>127</v>
      </c>
      <c r="M20" s="129"/>
    </row>
  </sheetData>
  <mergeCells count="12">
    <mergeCell ref="B17:E18"/>
    <mergeCell ref="F17:H17"/>
    <mergeCell ref="B19:E19"/>
    <mergeCell ref="B20:E20"/>
    <mergeCell ref="G5:G6"/>
    <mergeCell ref="H5:K5"/>
    <mergeCell ref="L5:O5"/>
    <mergeCell ref="A7:O7"/>
    <mergeCell ref="A5:A6"/>
    <mergeCell ref="B5:B6"/>
    <mergeCell ref="C5:C6"/>
    <mergeCell ref="D5:F5"/>
  </mergeCells>
  <pageMargins left="0.25" right="0.25" top="0.75" bottom="0.75" header="0.3" footer="0.3"/>
  <pageSetup paperSize="9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topLeftCell="A4" workbookViewId="0">
      <selection activeCell="A8" sqref="A8:XFD8"/>
    </sheetView>
  </sheetViews>
  <sheetFormatPr defaultRowHeight="15" x14ac:dyDescent="0.25"/>
  <cols>
    <col min="1" max="1" width="12.85546875" customWidth="1"/>
    <col min="2" max="2" width="18.42578125" customWidth="1"/>
    <col min="3" max="3" width="8.28515625" customWidth="1"/>
    <col min="7" max="7" width="14.28515625" customWidth="1"/>
    <col min="9" max="9" width="11.85546875" customWidth="1"/>
    <col min="12" max="12" width="10.42578125" customWidth="1"/>
    <col min="13" max="13" width="10.28515625" customWidth="1"/>
  </cols>
  <sheetData>
    <row r="1" spans="1:27" x14ac:dyDescent="0.25">
      <c r="A1" s="10" t="s">
        <v>0</v>
      </c>
      <c r="B1" s="11" t="s">
        <v>92</v>
      </c>
    </row>
    <row r="2" spans="1:27" x14ac:dyDescent="0.25">
      <c r="A2" s="10" t="s">
        <v>2</v>
      </c>
      <c r="B2" s="11" t="s">
        <v>79</v>
      </c>
    </row>
    <row r="3" spans="1:27" ht="15.75" customHeight="1" x14ac:dyDescent="0.25">
      <c r="A3" s="10" t="s">
        <v>4</v>
      </c>
      <c r="B3" s="11" t="s">
        <v>5</v>
      </c>
    </row>
    <row r="4" spans="1:27" ht="28.5" customHeight="1" x14ac:dyDescent="0.25">
      <c r="A4" s="10" t="s">
        <v>6</v>
      </c>
      <c r="B4" s="11" t="s">
        <v>125</v>
      </c>
    </row>
    <row r="5" spans="1:27" x14ac:dyDescent="0.25">
      <c r="A5" s="245" t="s">
        <v>8</v>
      </c>
      <c r="B5" s="245" t="s">
        <v>9</v>
      </c>
      <c r="C5" s="245" t="s">
        <v>10</v>
      </c>
      <c r="D5" s="240" t="s">
        <v>11</v>
      </c>
      <c r="E5" s="241"/>
      <c r="F5" s="242"/>
      <c r="G5" s="245" t="s">
        <v>12</v>
      </c>
      <c r="H5" s="240" t="s">
        <v>13</v>
      </c>
      <c r="I5" s="241"/>
      <c r="J5" s="241"/>
      <c r="K5" s="242"/>
      <c r="L5" s="240" t="s">
        <v>14</v>
      </c>
      <c r="M5" s="241"/>
      <c r="N5" s="241"/>
      <c r="O5" s="242"/>
    </row>
    <row r="6" spans="1:27" ht="21" customHeight="1" x14ac:dyDescent="0.25">
      <c r="A6" s="246"/>
      <c r="B6" s="247"/>
      <c r="C6" s="248"/>
      <c r="D6" s="13" t="s">
        <v>15</v>
      </c>
      <c r="E6" s="13" t="s">
        <v>16</v>
      </c>
      <c r="F6" s="13" t="s">
        <v>17</v>
      </c>
      <c r="G6" s="246"/>
      <c r="H6" s="13" t="s">
        <v>18</v>
      </c>
      <c r="I6" s="13" t="s">
        <v>19</v>
      </c>
      <c r="J6" s="13" t="s">
        <v>20</v>
      </c>
      <c r="K6" s="13" t="s">
        <v>21</v>
      </c>
      <c r="L6" s="13" t="s">
        <v>22</v>
      </c>
      <c r="M6" s="13" t="s">
        <v>23</v>
      </c>
      <c r="N6" s="13" t="s">
        <v>24</v>
      </c>
      <c r="O6" s="13" t="s">
        <v>25</v>
      </c>
    </row>
    <row r="7" spans="1:27" ht="18.75" x14ac:dyDescent="0.25">
      <c r="A7" s="297" t="s">
        <v>26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9"/>
    </row>
    <row r="8" spans="1:27" s="44" customFormat="1" ht="15" customHeight="1" x14ac:dyDescent="0.25">
      <c r="A8" s="14">
        <v>523</v>
      </c>
      <c r="B8" s="14" t="s">
        <v>116</v>
      </c>
      <c r="C8" s="14">
        <v>100</v>
      </c>
      <c r="D8" s="58">
        <v>7.54</v>
      </c>
      <c r="E8" s="58">
        <v>6.24</v>
      </c>
      <c r="F8" s="58">
        <v>1.26</v>
      </c>
      <c r="G8" s="97">
        <v>156.94</v>
      </c>
      <c r="H8" s="58">
        <v>0.09</v>
      </c>
      <c r="I8" s="58">
        <v>0.72</v>
      </c>
      <c r="J8" s="58"/>
      <c r="K8" s="58"/>
      <c r="L8" s="58">
        <v>9.7799999999999994</v>
      </c>
      <c r="M8" s="58"/>
      <c r="N8" s="58"/>
      <c r="O8" s="58">
        <v>2.42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7" s="114" customFormat="1" ht="13.5" x14ac:dyDescent="0.2">
      <c r="A9" s="16">
        <v>194</v>
      </c>
      <c r="B9" s="112" t="s">
        <v>96</v>
      </c>
      <c r="C9" s="84">
        <v>180</v>
      </c>
      <c r="D9" s="85">
        <v>4.2839999999999998</v>
      </c>
      <c r="E9" s="85">
        <v>7.2</v>
      </c>
      <c r="F9" s="85">
        <v>0.39600000000000002</v>
      </c>
      <c r="G9" s="182">
        <v>226.58</v>
      </c>
      <c r="H9" s="85">
        <v>2.8899999999999999E-2</v>
      </c>
      <c r="I9" s="85">
        <v>0</v>
      </c>
      <c r="J9" s="85"/>
      <c r="K9" s="85"/>
      <c r="L9" s="85">
        <v>1.373</v>
      </c>
      <c r="M9" s="85"/>
      <c r="N9" s="85"/>
      <c r="O9" s="113">
        <v>0.5968</v>
      </c>
    </row>
    <row r="10" spans="1:27" s="44" customFormat="1" x14ac:dyDescent="0.25">
      <c r="A10" s="14" t="s">
        <v>111</v>
      </c>
      <c r="B10" s="15" t="s">
        <v>112</v>
      </c>
      <c r="C10" s="14">
        <v>35</v>
      </c>
      <c r="D10" s="82">
        <v>0.105</v>
      </c>
      <c r="E10" s="82">
        <v>0</v>
      </c>
      <c r="F10" s="82">
        <v>0.315</v>
      </c>
      <c r="G10" s="82">
        <v>1.7150000000000001</v>
      </c>
      <c r="H10" s="82"/>
      <c r="I10" s="82">
        <v>1.2250000000000001</v>
      </c>
      <c r="J10" s="82"/>
      <c r="K10" s="82"/>
      <c r="L10" s="82">
        <v>2.8</v>
      </c>
      <c r="M10" s="82"/>
      <c r="N10" s="82"/>
      <c r="O10" s="82">
        <v>0.105</v>
      </c>
    </row>
    <row r="11" spans="1:27" s="44" customFormat="1" x14ac:dyDescent="0.25">
      <c r="A11" s="46">
        <v>376</v>
      </c>
      <c r="B11" s="15" t="s">
        <v>87</v>
      </c>
      <c r="C11" s="14">
        <v>200</v>
      </c>
      <c r="D11" s="119">
        <v>7.0000000000000007E-2</v>
      </c>
      <c r="E11" s="82">
        <v>0.02</v>
      </c>
      <c r="F11" s="82">
        <v>15</v>
      </c>
      <c r="G11" s="82">
        <v>60</v>
      </c>
      <c r="H11" s="82">
        <f>0.01/5</f>
        <v>2E-3</v>
      </c>
      <c r="I11" s="82">
        <v>0.03</v>
      </c>
      <c r="J11" s="82">
        <f>0</f>
        <v>0</v>
      </c>
      <c r="K11" s="82">
        <f>0</f>
        <v>0</v>
      </c>
      <c r="L11" s="82">
        <v>11.1</v>
      </c>
      <c r="M11" s="82"/>
      <c r="N11" s="82">
        <v>1.4</v>
      </c>
      <c r="O11" s="82">
        <v>0.28000000000000003</v>
      </c>
    </row>
    <row r="12" spans="1:27" ht="17.25" customHeight="1" x14ac:dyDescent="0.25">
      <c r="A12" s="14">
        <v>493</v>
      </c>
      <c r="B12" s="14" t="s">
        <v>88</v>
      </c>
      <c r="C12" s="14">
        <v>30</v>
      </c>
      <c r="D12" s="58">
        <v>1.98</v>
      </c>
      <c r="E12" s="58">
        <v>0.36</v>
      </c>
      <c r="F12" s="58">
        <v>36</v>
      </c>
      <c r="G12" s="97">
        <v>54.3</v>
      </c>
      <c r="H12" s="58">
        <v>0.21</v>
      </c>
      <c r="I12" s="58">
        <v>0.09</v>
      </c>
      <c r="J12" s="58"/>
      <c r="K12" s="58"/>
      <c r="L12" s="58">
        <v>40.5</v>
      </c>
      <c r="M12" s="58"/>
      <c r="N12" s="58"/>
      <c r="O12" s="58">
        <v>0.12</v>
      </c>
    </row>
    <row r="13" spans="1:27" x14ac:dyDescent="0.25">
      <c r="A13" s="17" t="s">
        <v>30</v>
      </c>
      <c r="B13" s="18"/>
      <c r="C13" s="18"/>
      <c r="D13" s="31">
        <v>13.984</v>
      </c>
      <c r="E13" s="31">
        <v>13.82</v>
      </c>
      <c r="F13" s="31">
        <v>52.975999999999999</v>
      </c>
      <c r="G13" s="31">
        <v>499.54399999999998</v>
      </c>
      <c r="H13" s="31"/>
      <c r="I13" s="31"/>
      <c r="J13" s="31"/>
      <c r="K13" s="31"/>
      <c r="L13" s="31"/>
      <c r="M13" s="31"/>
      <c r="N13" s="31"/>
      <c r="O13" s="31"/>
    </row>
    <row r="14" spans="1:27" ht="17.25" customHeight="1" x14ac:dyDescent="0.25">
      <c r="A14" s="14"/>
      <c r="B14" s="14"/>
      <c r="C14" s="14"/>
      <c r="D14" s="58"/>
      <c r="E14" s="58"/>
      <c r="F14" s="58"/>
      <c r="G14" s="97"/>
      <c r="H14" s="58"/>
      <c r="I14" s="58"/>
      <c r="J14" s="58"/>
      <c r="K14" s="58"/>
      <c r="L14" s="58"/>
      <c r="M14" s="58"/>
      <c r="N14" s="58"/>
      <c r="O14" s="58"/>
    </row>
    <row r="15" spans="1:27" s="159" customFormat="1" ht="16.149999999999999" customHeight="1" thickBot="1" x14ac:dyDescent="0.25">
      <c r="A15" s="171" t="s">
        <v>108</v>
      </c>
      <c r="B15" s="172"/>
      <c r="C15" s="172"/>
      <c r="D15" s="173"/>
      <c r="E15" s="173"/>
      <c r="F15" s="173"/>
      <c r="G15" s="173"/>
      <c r="H15" s="174"/>
      <c r="I15" s="174"/>
      <c r="J15" s="174"/>
      <c r="K15" s="174"/>
      <c r="L15" s="174"/>
      <c r="M15" s="174"/>
      <c r="N15" s="174"/>
      <c r="O15" s="174"/>
    </row>
    <row r="16" spans="1:27" ht="27.75" customHeight="1" thickBot="1" x14ac:dyDescent="0.3">
      <c r="A16" s="44"/>
      <c r="B16" s="300" t="s">
        <v>31</v>
      </c>
      <c r="C16" s="301"/>
      <c r="D16" s="301"/>
      <c r="E16" s="302"/>
      <c r="F16" s="311" t="s">
        <v>32</v>
      </c>
      <c r="G16" s="312"/>
      <c r="H16" s="313"/>
      <c r="I16" s="175" t="s">
        <v>33</v>
      </c>
      <c r="J16" s="12"/>
      <c r="K16" s="10"/>
      <c r="L16" s="10" t="s">
        <v>0</v>
      </c>
      <c r="M16" s="11" t="s">
        <v>92</v>
      </c>
    </row>
    <row r="17" spans="1:13" ht="15.75" thickBot="1" x14ac:dyDescent="0.3">
      <c r="A17" s="44"/>
      <c r="B17" s="303"/>
      <c r="C17" s="304"/>
      <c r="D17" s="304"/>
      <c r="E17" s="305"/>
      <c r="F17" s="21" t="s">
        <v>15</v>
      </c>
      <c r="G17" s="21" t="s">
        <v>16</v>
      </c>
      <c r="H17" s="21" t="s">
        <v>17</v>
      </c>
      <c r="I17" s="22"/>
      <c r="J17" s="12"/>
      <c r="K17" s="10"/>
      <c r="L17" s="10" t="s">
        <v>2</v>
      </c>
      <c r="M17" s="11" t="s">
        <v>79</v>
      </c>
    </row>
    <row r="18" spans="1:13" ht="27" thickBot="1" x14ac:dyDescent="0.3">
      <c r="A18" s="44"/>
      <c r="B18" s="249" t="s">
        <v>34</v>
      </c>
      <c r="C18" s="250"/>
      <c r="D18" s="250"/>
      <c r="E18" s="250"/>
      <c r="F18" s="21" t="s">
        <v>35</v>
      </c>
      <c r="G18" s="21" t="s">
        <v>36</v>
      </c>
      <c r="H18" s="21" t="s">
        <v>37</v>
      </c>
      <c r="I18" s="21" t="s">
        <v>38</v>
      </c>
      <c r="J18" s="12"/>
      <c r="K18" s="10"/>
      <c r="L18" s="10" t="s">
        <v>4</v>
      </c>
      <c r="M18" s="11" t="s">
        <v>5</v>
      </c>
    </row>
    <row r="19" spans="1:13" ht="26.25" thickBot="1" x14ac:dyDescent="0.3">
      <c r="B19" s="249" t="s">
        <v>39</v>
      </c>
      <c r="C19" s="250"/>
      <c r="D19" s="250"/>
      <c r="E19" s="250"/>
      <c r="F19" s="87">
        <v>13.98</v>
      </c>
      <c r="G19" s="87">
        <v>13.82</v>
      </c>
      <c r="H19" s="87">
        <v>52.98</v>
      </c>
      <c r="I19" s="87">
        <v>499.54</v>
      </c>
      <c r="J19" s="12"/>
      <c r="K19" s="10"/>
      <c r="L19" s="10" t="s">
        <v>6</v>
      </c>
      <c r="M19" s="11" t="s">
        <v>125</v>
      </c>
    </row>
  </sheetData>
  <mergeCells count="12">
    <mergeCell ref="L5:O5"/>
    <mergeCell ref="A7:O7"/>
    <mergeCell ref="A5:A6"/>
    <mergeCell ref="B5:B6"/>
    <mergeCell ref="C5:C6"/>
    <mergeCell ref="D5:F5"/>
    <mergeCell ref="B16:E17"/>
    <mergeCell ref="F16:H16"/>
    <mergeCell ref="B18:E18"/>
    <mergeCell ref="B19:E19"/>
    <mergeCell ref="G5:G6"/>
    <mergeCell ref="H5:K5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Свод 10 дней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</dc:creator>
  <cp:lastModifiedBy>1</cp:lastModifiedBy>
  <cp:lastPrinted>2022-01-21T09:43:47Z</cp:lastPrinted>
  <dcterms:created xsi:type="dcterms:W3CDTF">2018-08-25T19:26:38Z</dcterms:created>
  <dcterms:modified xsi:type="dcterms:W3CDTF">2022-01-21T09:44:27Z</dcterms:modified>
</cp:coreProperties>
</file>