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СЭС\"/>
    </mc:Choice>
  </mc:AlternateContent>
  <bookViews>
    <workbookView xWindow="240" yWindow="60" windowWidth="12120" windowHeight="7950" firstSheet="2" activeTab="10"/>
  </bookViews>
  <sheets>
    <sheet name="Титульный лист" sheetId="1" r:id="rId1"/>
    <sheet name="1 день" sheetId="2" r:id="rId2"/>
    <sheet name="2 день" sheetId="3" r:id="rId3"/>
    <sheet name="3 день" sheetId="4" r:id="rId4"/>
    <sheet name="4 день" sheetId="5" r:id="rId5"/>
    <sheet name="5 день" sheetId="6" r:id="rId6"/>
    <sheet name="6 день" sheetId="7" r:id="rId7"/>
    <sheet name="7 день" sheetId="8" r:id="rId8"/>
    <sheet name="8 день" sheetId="9" r:id="rId9"/>
    <sheet name="9 день" sheetId="10" r:id="rId10"/>
    <sheet name="10 день" sheetId="11" r:id="rId11"/>
    <sheet name="Свод 10 дней" sheetId="12" r:id="rId12"/>
  </sheets>
  <calcPr calcId="152511"/>
</workbook>
</file>

<file path=xl/calcChain.xml><?xml version="1.0" encoding="utf-8"?>
<calcChain xmlns="http://schemas.openxmlformats.org/spreadsheetml/2006/main">
  <c r="J14" i="3" l="1"/>
  <c r="H14" i="3"/>
  <c r="F24" i="2"/>
  <c r="M8" i="6" l="1"/>
  <c r="K8" i="6"/>
  <c r="K14" i="5"/>
  <c r="J14" i="5"/>
  <c r="H14" i="5"/>
  <c r="M10" i="4"/>
  <c r="K10" i="4"/>
  <c r="J10" i="4"/>
  <c r="H10" i="4"/>
  <c r="N9" i="3"/>
  <c r="K9" i="3"/>
  <c r="G14" i="4" l="1"/>
  <c r="J10" i="8" l="1"/>
  <c r="D14" i="11" l="1"/>
  <c r="F14" i="11"/>
  <c r="E14" i="11"/>
  <c r="G14" i="11"/>
  <c r="H24" i="2"/>
  <c r="O8" i="5" l="1"/>
  <c r="N8" i="5"/>
  <c r="M8" i="5"/>
  <c r="L8" i="5"/>
  <c r="I8" i="5"/>
  <c r="H8" i="5"/>
  <c r="G24" i="2"/>
  <c r="J13" i="2"/>
  <c r="H13" i="2"/>
  <c r="K11" i="10"/>
  <c r="J11" i="10"/>
  <c r="H11" i="10"/>
  <c r="K12" i="9"/>
  <c r="J12" i="9"/>
  <c r="H12" i="9"/>
  <c r="K11" i="6" l="1"/>
  <c r="J11" i="6"/>
  <c r="G12" i="11" l="1"/>
  <c r="F12" i="11"/>
  <c r="E12" i="11"/>
  <c r="F14" i="4" l="1"/>
  <c r="E14" i="4"/>
  <c r="D14" i="4"/>
  <c r="G27" i="12"/>
  <c r="G26" i="12"/>
  <c r="G24" i="12"/>
  <c r="H19" i="12"/>
  <c r="G19" i="12"/>
  <c r="H15" i="12"/>
  <c r="G15" i="12"/>
  <c r="H12" i="12"/>
  <c r="G12" i="12"/>
  <c r="H11" i="12"/>
  <c r="G11" i="12"/>
  <c r="G8" i="12"/>
  <c r="G7" i="12"/>
  <c r="H6" i="12"/>
  <c r="G5" i="12"/>
</calcChain>
</file>

<file path=xl/sharedStrings.xml><?xml version="1.0" encoding="utf-8"?>
<sst xmlns="http://schemas.openxmlformats.org/spreadsheetml/2006/main" count="620" uniqueCount="128">
  <si>
    <t xml:space="preserve">День: </t>
  </si>
  <si>
    <t>понедельник</t>
  </si>
  <si>
    <t xml:space="preserve">Неделя: </t>
  </si>
  <si>
    <t>первая</t>
  </si>
  <si>
    <t xml:space="preserve">Сезон: </t>
  </si>
  <si>
    <t>осенне-зимний</t>
  </si>
  <si>
    <t xml:space="preserve">Возрастная категория: </t>
  </si>
  <si>
    <t>7-11 лет</t>
  </si>
  <si>
    <t>№ рец.</t>
  </si>
  <si>
    <t>Приём пищи, наименование блюда</t>
  </si>
  <si>
    <t>Масса порции</t>
  </si>
  <si>
    <t>Пищевые вещества (г.)</t>
  </si>
  <si>
    <t>Энергетическая ценность (ккал)</t>
  </si>
  <si>
    <t>Витамины (мг.)</t>
  </si>
  <si>
    <t>Минеральные вещества (мг.)</t>
  </si>
  <si>
    <t>Б</t>
  </si>
  <si>
    <t>Ж</t>
  </si>
  <si>
    <t>У</t>
  </si>
  <si>
    <t>В1</t>
  </si>
  <si>
    <t>С</t>
  </si>
  <si>
    <t>А</t>
  </si>
  <si>
    <t>Е</t>
  </si>
  <si>
    <t>Са</t>
  </si>
  <si>
    <t>Р</t>
  </si>
  <si>
    <t>Мg</t>
  </si>
  <si>
    <t>Fe</t>
  </si>
  <si>
    <t>Завтрак</t>
  </si>
  <si>
    <t>Хлеб пшеничный</t>
  </si>
  <si>
    <t>Масло сливочное</t>
  </si>
  <si>
    <t>Какао с молоком</t>
  </si>
  <si>
    <t>ИТОГО:</t>
  </si>
  <si>
    <t>Средние показания на день</t>
  </si>
  <si>
    <t>пищевые вещества</t>
  </si>
  <si>
    <t>энергет. ценн. ккал</t>
  </si>
  <si>
    <t>Потребность по СаН ПиН (60-70%)</t>
  </si>
  <si>
    <t>46,2-53,9</t>
  </si>
  <si>
    <t>47,4-55,3</t>
  </si>
  <si>
    <t>201-234,5</t>
  </si>
  <si>
    <t>1410-1645</t>
  </si>
  <si>
    <t>По меню</t>
  </si>
  <si>
    <t>Рекомендуемые среднесуточные наборы пищевых продуктов, в том числе используемые для приготовления блюд и напитков, для обучающихся общеобразовательных учреждений</t>
  </si>
  <si>
    <t>Наименование продуктов</t>
  </si>
  <si>
    <t>Количество продуктов в зависимости от возраста обучающихся</t>
  </si>
  <si>
    <t>Средняя за 10 дней</t>
  </si>
  <si>
    <t>в г, мл, брутто</t>
  </si>
  <si>
    <t>в г, мл, нетто</t>
  </si>
  <si>
    <t>Хлеб ржаной (ржано-пшеничный)</t>
  </si>
  <si>
    <t>Мука пшеничная</t>
  </si>
  <si>
    <t>Крупы, бобовые</t>
  </si>
  <si>
    <t>Макаронные изделия</t>
  </si>
  <si>
    <t>Картофель</t>
  </si>
  <si>
    <t>250 &lt;*&gt;</t>
  </si>
  <si>
    <t>Овощи свежие, зелень</t>
  </si>
  <si>
    <t>280 &lt;**&gt;</t>
  </si>
  <si>
    <t>Фрукты (плоды) свежие</t>
  </si>
  <si>
    <t>185 &lt;**&gt;</t>
  </si>
  <si>
    <t>Фрукты (плоды) сухие, в т.ч. шиповник</t>
  </si>
  <si>
    <t>Соки плодоовощные, напитки витаминизированные, в т.ч. инстантные</t>
  </si>
  <si>
    <t>Мясо жилованное (мясо на кости) 1 кат.</t>
  </si>
  <si>
    <t>77 (95)</t>
  </si>
  <si>
    <t>Цыплята 1 категории потрошеные (куры 1 кат. п/п)</t>
  </si>
  <si>
    <t>40 (51)</t>
  </si>
  <si>
    <t>Рыба-филе</t>
  </si>
  <si>
    <t>Колбасные изделия</t>
  </si>
  <si>
    <t>Молоко (массовая доля жира 2,5%, 3,2%)</t>
  </si>
  <si>
    <t>Кисломолочные продукты (массовая доля жира 2,5%, 3,2%)</t>
  </si>
  <si>
    <t>Творог (массовая доля жира не более 9%)</t>
  </si>
  <si>
    <t>Сыр</t>
  </si>
  <si>
    <t>Сметана (массовая доля жира не более 15%)</t>
  </si>
  <si>
    <t>Масло растительное</t>
  </si>
  <si>
    <t>Яйцо диетическое</t>
  </si>
  <si>
    <t>1 шт.</t>
  </si>
  <si>
    <t>Сахар &lt;***&gt;</t>
  </si>
  <si>
    <t>Кондитерские изделия</t>
  </si>
  <si>
    <t>Чай</t>
  </si>
  <si>
    <t>Какао</t>
  </si>
  <si>
    <t>Дрожжи хлебопекарные</t>
  </si>
  <si>
    <t>Соль</t>
  </si>
  <si>
    <t>четверг</t>
  </si>
  <si>
    <t>вторая</t>
  </si>
  <si>
    <t xml:space="preserve">Хлеб пшеничный  </t>
  </si>
  <si>
    <t>"УТВЕРЖДАЮ""</t>
  </si>
  <si>
    <t>Директор: __________________ Р.В.Орлова</t>
  </si>
  <si>
    <r>
      <t xml:space="preserve">                                                              </t>
    </r>
    <r>
      <rPr>
        <b/>
        <sz val="26"/>
        <color theme="1"/>
        <rFont val="Times New Roman"/>
        <family val="1"/>
        <charset val="204"/>
      </rPr>
      <t>МЕНЮ</t>
    </r>
  </si>
  <si>
    <t xml:space="preserve">         Муниципального общеобразовательного учреждения</t>
  </si>
  <si>
    <t xml:space="preserve">                   "Литвиновская основная общеобразовательная школа</t>
  </si>
  <si>
    <t xml:space="preserve">                 Сонковского района Тверской области"</t>
  </si>
  <si>
    <t>Чай с сахаром</t>
  </si>
  <si>
    <t>Хлеб ржаной</t>
  </si>
  <si>
    <t>вторник</t>
  </si>
  <si>
    <r>
      <t>В</t>
    </r>
    <r>
      <rPr>
        <sz val="11"/>
        <color theme="1"/>
        <rFont val="Calibri"/>
        <family val="2"/>
        <charset val="204"/>
        <scheme val="minor"/>
      </rPr>
      <t>1</t>
    </r>
  </si>
  <si>
    <t>Пюре картофельное</t>
  </si>
  <si>
    <t>среда</t>
  </si>
  <si>
    <t>пятница</t>
  </si>
  <si>
    <t>Жаркое по домашнему</t>
  </si>
  <si>
    <t xml:space="preserve">Макароные изделия отварные </t>
  </si>
  <si>
    <t>Рис отварной</t>
  </si>
  <si>
    <t>Хлеб пшеничный с маслом</t>
  </si>
  <si>
    <t>Компот из свежих яблок</t>
  </si>
  <si>
    <t xml:space="preserve">Рыба припущенная  (минтай) </t>
  </si>
  <si>
    <t>Каша жидкая молочная из риса с маслом</t>
  </si>
  <si>
    <t>Средний показатель за день</t>
  </si>
  <si>
    <t>Котлета, мясная рубленная (полуфабрикат)</t>
  </si>
  <si>
    <t>Яблоки свежие</t>
  </si>
  <si>
    <t xml:space="preserve">Куриные окорочка отварные </t>
  </si>
  <si>
    <t>Каша гречневая рассыпчатая</t>
  </si>
  <si>
    <t xml:space="preserve">               Средние показания задень</t>
  </si>
  <si>
    <t>ИТОГО за день:</t>
  </si>
  <si>
    <r>
      <t>ИТОГО</t>
    </r>
    <r>
      <rPr>
        <b/>
        <sz val="9"/>
        <color theme="1"/>
        <rFont val="Calibri"/>
        <family val="2"/>
        <charset val="204"/>
        <scheme val="minor"/>
      </rPr>
      <t xml:space="preserve"> за день:</t>
    </r>
  </si>
  <si>
    <r>
      <t xml:space="preserve">ИТОГО </t>
    </r>
    <r>
      <rPr>
        <b/>
        <sz val="9"/>
        <color theme="1"/>
        <rFont val="Calibri"/>
        <family val="2"/>
        <charset val="204"/>
        <scheme val="minor"/>
      </rPr>
      <t>за день:</t>
    </r>
  </si>
  <si>
    <t xml:space="preserve">                            Средние показания на день</t>
  </si>
  <si>
    <r>
      <t xml:space="preserve">                       </t>
    </r>
    <r>
      <rPr>
        <b/>
        <sz val="12"/>
        <color theme="1"/>
        <rFont val="Calibri"/>
        <family val="2"/>
        <charset val="204"/>
        <scheme val="minor"/>
      </rPr>
      <t xml:space="preserve">    Средние показания на день</t>
    </r>
  </si>
  <si>
    <t>Сыр твёрдый порциями</t>
  </si>
  <si>
    <t xml:space="preserve">                                                                             возраст 7 - 11 лет</t>
  </si>
  <si>
    <t>б/н</t>
  </si>
  <si>
    <t>Огурец свежий</t>
  </si>
  <si>
    <t xml:space="preserve">        учащихся 1- 4 класса</t>
  </si>
  <si>
    <t>Конфеты глазированные шоколадом</t>
  </si>
  <si>
    <t xml:space="preserve">            2-го разового питания  (завтрак, обед)</t>
  </si>
  <si>
    <t xml:space="preserve">          2021-2022 учебный год</t>
  </si>
  <si>
    <t>Питание - завтрак. Всего учащихся 1-4 класса: 4 чел., Стоимость питания - 64, 59 руб.</t>
  </si>
  <si>
    <t>Бутерброд с сыром</t>
  </si>
  <si>
    <t>Гуляш</t>
  </si>
  <si>
    <t>Винегрет с сельдью</t>
  </si>
  <si>
    <r>
      <rPr>
        <b/>
        <i/>
        <sz val="10"/>
        <color theme="1"/>
        <rFont val="Calibri"/>
        <family val="2"/>
        <charset val="204"/>
        <scheme val="minor"/>
      </rPr>
      <t>Салат из  свёклы отварной  с яблоками</t>
    </r>
    <r>
      <rPr>
        <b/>
        <i/>
        <sz val="14"/>
        <color theme="1"/>
        <rFont val="Calibri"/>
        <family val="2"/>
        <charset val="204"/>
        <scheme val="minor"/>
      </rPr>
      <t xml:space="preserve"> </t>
    </r>
  </si>
  <si>
    <t>01.09.2021г.</t>
  </si>
  <si>
    <t>Каша гречневая молочная жидкая</t>
  </si>
  <si>
    <r>
      <rPr>
        <b/>
        <sz val="9"/>
        <color rgb="FF333333"/>
        <rFont val="Times New Roman"/>
        <family val="1"/>
        <charset val="204"/>
      </rPr>
      <t>Возрастная категория</t>
    </r>
    <r>
      <rPr>
        <b/>
        <sz val="10"/>
        <color rgb="FF333333"/>
        <rFont val="Times New Roman"/>
        <family val="1"/>
        <charset val="204"/>
      </rPr>
      <t xml:space="preserve">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</si>
</sst>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р_._-;\-* #,##0.00\ _р_._-;_-* &quot;-&quot;??\ _р_._-;_-@_-"/>
    <numFmt numFmtId="164" formatCode="_-* #,##0.00\ _₽_-;\-* #,##0.00\ _₽_-;_-* &quot;-&quot;??\ _₽_-;_-@_-"/>
  </numFmts>
  <fonts count="42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5"/>
      <color theme="1"/>
      <name val="Times New Roman"/>
      <family val="1"/>
      <charset val="204"/>
    </font>
    <font>
      <sz val="25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i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0"/>
      <color rgb="FF333333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i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1"/>
      <name val="Arial Cyr"/>
      <family val="2"/>
      <charset val="204"/>
    </font>
    <font>
      <b/>
      <sz val="10"/>
      <color theme="1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b/>
      <sz val="26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0"/>
      <color rgb="FF333333"/>
      <name val="Calibri"/>
      <family val="2"/>
      <charset val="204"/>
      <scheme val="minor"/>
    </font>
    <font>
      <b/>
      <sz val="11"/>
      <color rgb="FF333333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0"/>
      <name val="Arial Cyr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i/>
      <sz val="20"/>
      <color theme="1"/>
      <name val="Times New Roman"/>
      <family val="1"/>
      <charset val="204"/>
    </font>
    <font>
      <i/>
      <sz val="9"/>
      <color theme="1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i/>
      <sz val="14"/>
      <color theme="1"/>
      <name val="Calibri"/>
      <family val="2"/>
      <charset val="204"/>
      <scheme val="minor"/>
    </font>
    <font>
      <b/>
      <sz val="9"/>
      <color rgb="FF333333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rgb="FFBFBFB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3" fillId="7" borderId="27" applyNumberFormat="0" applyAlignment="0" applyProtection="0"/>
  </cellStyleXfs>
  <cellXfs count="308">
    <xf numFmtId="0" fontId="0" fillId="0" borderId="0" xfId="0"/>
    <xf numFmtId="0" fontId="0" fillId="0" borderId="0" xfId="0" applyAlignment="1"/>
    <xf numFmtId="0" fontId="0" fillId="0" borderId="0" xfId="0" applyAlignment="1">
      <alignment horizontal="left" vertical="center"/>
    </xf>
    <xf numFmtId="0" fontId="1" fillId="0" borderId="0" xfId="0" applyFont="1" applyAlignment="1"/>
    <xf numFmtId="0" fontId="5" fillId="0" borderId="0" xfId="0" applyFont="1"/>
    <xf numFmtId="0" fontId="0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wrapText="1"/>
    </xf>
    <xf numFmtId="0" fontId="10" fillId="0" borderId="0" xfId="0" applyFont="1"/>
    <xf numFmtId="0" fontId="11" fillId="2" borderId="6" xfId="0" applyFont="1" applyFill="1" applyBorder="1" applyAlignment="1" applyProtection="1">
      <alignment horizontal="center" vertical="center" wrapText="1"/>
      <protection hidden="1"/>
    </xf>
    <xf numFmtId="0" fontId="12" fillId="0" borderId="6" xfId="0" applyFont="1" applyFill="1" applyBorder="1" applyAlignment="1" applyProtection="1">
      <alignment horizontal="center" vertical="top" wrapText="1"/>
      <protection hidden="1"/>
    </xf>
    <xf numFmtId="0" fontId="12" fillId="0" borderId="6" xfId="0" applyFont="1" applyFill="1" applyBorder="1" applyAlignment="1" applyProtection="1">
      <alignment vertical="top" wrapText="1"/>
      <protection hidden="1"/>
    </xf>
    <xf numFmtId="0" fontId="12" fillId="0" borderId="5" xfId="0" applyFont="1" applyFill="1" applyBorder="1" applyAlignment="1" applyProtection="1">
      <alignment horizontal="center" vertical="top" wrapText="1"/>
      <protection hidden="1"/>
    </xf>
    <xf numFmtId="0" fontId="11" fillId="3" borderId="6" xfId="0" applyFont="1" applyFill="1" applyBorder="1" applyAlignment="1" applyProtection="1">
      <alignment vertical="top" wrapText="1"/>
      <protection hidden="1"/>
    </xf>
    <xf numFmtId="0" fontId="10" fillId="3" borderId="6" xfId="0" applyFont="1" applyFill="1" applyBorder="1" applyAlignment="1" applyProtection="1">
      <alignment vertical="top" wrapText="1"/>
      <protection hidden="1"/>
    </xf>
    <xf numFmtId="164" fontId="11" fillId="3" borderId="6" xfId="0" applyNumberFormat="1" applyFont="1" applyFill="1" applyBorder="1" applyAlignment="1" applyProtection="1">
      <alignment vertical="center" wrapText="1"/>
      <protection hidden="1"/>
    </xf>
    <xf numFmtId="2" fontId="15" fillId="0" borderId="18" xfId="0" applyNumberFormat="1" applyFont="1" applyBorder="1" applyAlignment="1">
      <alignment horizontal="center" vertical="center" wrapText="1"/>
    </xf>
    <xf numFmtId="2" fontId="15" fillId="0" borderId="18" xfId="0" applyNumberFormat="1" applyFont="1" applyBorder="1" applyAlignment="1">
      <alignment horizontal="center" vertical="center"/>
    </xf>
    <xf numFmtId="2" fontId="15" fillId="0" borderId="21" xfId="0" applyNumberFormat="1" applyFont="1" applyBorder="1" applyAlignment="1">
      <alignment horizontal="center" vertical="center"/>
    </xf>
    <xf numFmtId="2" fontId="16" fillId="0" borderId="18" xfId="0" applyNumberFormat="1" applyFont="1" applyBorder="1" applyAlignment="1">
      <alignment horizontal="center" vertical="center"/>
    </xf>
    <xf numFmtId="0" fontId="18" fillId="5" borderId="6" xfId="0" applyFont="1" applyFill="1" applyBorder="1" applyAlignment="1">
      <alignment vertical="center" wrapText="1"/>
    </xf>
    <xf numFmtId="0" fontId="18" fillId="5" borderId="6" xfId="0" applyFont="1" applyFill="1" applyBorder="1" applyAlignment="1">
      <alignment horizontal="left" vertical="top" wrapText="1"/>
    </xf>
    <xf numFmtId="0" fontId="18" fillId="6" borderId="6" xfId="0" applyFont="1" applyFill="1" applyBorder="1" applyAlignment="1">
      <alignment horizontal="left" vertical="top" wrapText="1"/>
    </xf>
    <xf numFmtId="2" fontId="10" fillId="0" borderId="6" xfId="0" applyNumberFormat="1" applyFont="1" applyBorder="1" applyAlignment="1">
      <alignment horizontal="center" vertical="top"/>
    </xf>
    <xf numFmtId="0" fontId="18" fillId="5" borderId="6" xfId="0" applyFont="1" applyFill="1" applyBorder="1" applyAlignment="1">
      <alignment horizontal="center" vertical="top" wrapText="1"/>
    </xf>
    <xf numFmtId="2" fontId="10" fillId="6" borderId="6" xfId="0" applyNumberFormat="1" applyFont="1" applyFill="1" applyBorder="1" applyAlignment="1">
      <alignment horizontal="center" vertical="top"/>
    </xf>
    <xf numFmtId="0" fontId="12" fillId="0" borderId="6" xfId="0" applyFont="1" applyBorder="1" applyAlignment="1" applyProtection="1">
      <alignment horizontal="center" vertical="top" wrapText="1"/>
      <protection hidden="1"/>
    </xf>
    <xf numFmtId="164" fontId="11" fillId="3" borderId="6" xfId="0" applyNumberFormat="1" applyFont="1" applyFill="1" applyBorder="1" applyAlignment="1" applyProtection="1">
      <alignment horizontal="justify" vertical="center" wrapText="1"/>
      <protection hidden="1"/>
    </xf>
    <xf numFmtId="0" fontId="4" fillId="0" borderId="0" xfId="0" applyFont="1" applyAlignment="1">
      <alignment horizontal="center"/>
    </xf>
    <xf numFmtId="0" fontId="5" fillId="0" borderId="0" xfId="0" applyFont="1" applyAlignment="1"/>
    <xf numFmtId="0" fontId="21" fillId="0" borderId="0" xfId="0" applyFont="1"/>
    <xf numFmtId="0" fontId="8" fillId="0" borderId="0" xfId="0" applyFont="1"/>
    <xf numFmtId="0" fontId="6" fillId="0" borderId="0" xfId="0" applyFont="1" applyAlignment="1"/>
    <xf numFmtId="0" fontId="23" fillId="0" borderId="0" xfId="0" applyFont="1" applyAlignment="1">
      <alignment horizontal="center"/>
    </xf>
    <xf numFmtId="0" fontId="24" fillId="0" borderId="0" xfId="0" applyFont="1" applyAlignment="1"/>
    <xf numFmtId="0" fontId="22" fillId="0" borderId="0" xfId="0" applyFont="1"/>
    <xf numFmtId="0" fontId="22" fillId="0" borderId="0" xfId="0" applyFont="1" applyAlignment="1"/>
    <xf numFmtId="0" fontId="24" fillId="0" borderId="0" xfId="0" applyFont="1"/>
    <xf numFmtId="0" fontId="23" fillId="0" borderId="0" xfId="0" applyFont="1" applyAlignment="1"/>
    <xf numFmtId="0" fontId="23" fillId="0" borderId="0" xfId="0" applyFont="1"/>
    <xf numFmtId="0" fontId="0" fillId="0" borderId="0" xfId="0" applyFill="1"/>
    <xf numFmtId="0" fontId="10" fillId="0" borderId="0" xfId="0" applyFont="1" applyFill="1"/>
    <xf numFmtId="0" fontId="12" fillId="0" borderId="7" xfId="0" applyFont="1" applyBorder="1" applyAlignment="1" applyProtection="1">
      <alignment horizontal="center" vertical="center" wrapText="1"/>
      <protection hidden="1"/>
    </xf>
    <xf numFmtId="0" fontId="2" fillId="0" borderId="0" xfId="0" applyFont="1"/>
    <xf numFmtId="0" fontId="0" fillId="0" borderId="0" xfId="0" applyNumberFormat="1" applyFont="1"/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26" fillId="0" borderId="6" xfId="0" applyFont="1" applyFill="1" applyBorder="1" applyAlignment="1" applyProtection="1">
      <alignment horizontal="center" vertical="top" wrapText="1"/>
      <protection hidden="1"/>
    </xf>
    <xf numFmtId="0" fontId="3" fillId="3" borderId="2" xfId="0" applyFont="1" applyFill="1" applyBorder="1" applyAlignment="1" applyProtection="1">
      <alignment vertical="top"/>
      <protection hidden="1"/>
    </xf>
    <xf numFmtId="2" fontId="3" fillId="0" borderId="18" xfId="0" applyNumberFormat="1" applyFont="1" applyBorder="1" applyAlignment="1">
      <alignment horizontal="center" vertical="center" wrapText="1"/>
    </xf>
    <xf numFmtId="2" fontId="3" fillId="0" borderId="18" xfId="0" applyNumberFormat="1" applyFont="1" applyBorder="1" applyAlignment="1">
      <alignment horizontal="center" vertical="center"/>
    </xf>
    <xf numFmtId="2" fontId="3" fillId="0" borderId="21" xfId="0" applyNumberFormat="1" applyFont="1" applyBorder="1" applyAlignment="1">
      <alignment horizontal="center" vertical="center"/>
    </xf>
    <xf numFmtId="2" fontId="28" fillId="0" borderId="18" xfId="0" applyNumberFormat="1" applyFont="1" applyBorder="1" applyAlignment="1">
      <alignment horizontal="center" vertical="center"/>
    </xf>
    <xf numFmtId="0" fontId="0" fillId="0" borderId="0" xfId="0" applyFill="1" applyBorder="1"/>
    <xf numFmtId="0" fontId="12" fillId="0" borderId="6" xfId="0" applyNumberFormat="1" applyFont="1" applyBorder="1" applyAlignment="1" applyProtection="1">
      <alignment horizontal="center" vertical="top" wrapText="1"/>
      <protection hidden="1"/>
    </xf>
    <xf numFmtId="164" fontId="12" fillId="0" borderId="6" xfId="1" applyNumberFormat="1" applyFont="1" applyFill="1" applyBorder="1" applyAlignment="1" applyProtection="1">
      <alignment horizontal="center" vertical="top" wrapText="1"/>
      <protection hidden="1"/>
    </xf>
    <xf numFmtId="164" fontId="12" fillId="0" borderId="6" xfId="1" applyNumberFormat="1" applyFont="1" applyBorder="1" applyAlignment="1" applyProtection="1">
      <alignment horizontal="center" vertical="top" wrapText="1"/>
      <protection hidden="1"/>
    </xf>
    <xf numFmtId="0" fontId="10" fillId="0" borderId="0" xfId="0" applyFont="1" applyFill="1" applyBorder="1" applyProtection="1">
      <protection hidden="1"/>
    </xf>
    <xf numFmtId="0" fontId="10" fillId="0" borderId="0" xfId="0" applyFont="1" applyFill="1" applyProtection="1">
      <protection hidden="1"/>
    </xf>
    <xf numFmtId="0" fontId="0" fillId="3" borderId="0" xfId="0" applyFill="1"/>
    <xf numFmtId="0" fontId="12" fillId="0" borderId="0" xfId="0" applyFont="1" applyFill="1" applyBorder="1" applyAlignment="1" applyProtection="1">
      <alignment horizontal="center" vertical="top" wrapText="1"/>
      <protection hidden="1"/>
    </xf>
    <xf numFmtId="164" fontId="13" fillId="0" borderId="0" xfId="1" applyNumberFormat="1" applyFont="1" applyFill="1" applyBorder="1" applyAlignment="1" applyProtection="1">
      <alignment vertical="center" wrapText="1"/>
      <protection hidden="1"/>
    </xf>
    <xf numFmtId="0" fontId="0" fillId="0" borderId="0" xfId="0" applyFont="1" applyFill="1"/>
    <xf numFmtId="0" fontId="3" fillId="0" borderId="6" xfId="0" applyFont="1" applyFill="1" applyBorder="1" applyAlignment="1" applyProtection="1">
      <alignment horizontal="center" vertical="center" wrapText="1"/>
      <protection hidden="1"/>
    </xf>
    <xf numFmtId="0" fontId="3" fillId="3" borderId="6" xfId="0" applyFont="1" applyFill="1" applyBorder="1" applyAlignment="1" applyProtection="1">
      <alignment vertical="top" wrapText="1"/>
      <protection hidden="1"/>
    </xf>
    <xf numFmtId="164" fontId="3" fillId="3" borderId="6" xfId="0" applyNumberFormat="1" applyFont="1" applyFill="1" applyBorder="1" applyAlignment="1" applyProtection="1">
      <alignment horizontal="justify" vertical="center" wrapText="1"/>
      <protection hidden="1"/>
    </xf>
    <xf numFmtId="0" fontId="3" fillId="3" borderId="6" xfId="0" applyFont="1" applyFill="1" applyBorder="1" applyAlignment="1" applyProtection="1">
      <alignment horizontal="center" vertical="center" wrapText="1"/>
      <protection hidden="1"/>
    </xf>
    <xf numFmtId="0" fontId="0" fillId="3" borderId="6" xfId="0" applyFont="1" applyFill="1" applyBorder="1" applyAlignment="1" applyProtection="1">
      <alignment horizontal="justify" vertical="center" wrapText="1"/>
      <protection hidden="1"/>
    </xf>
    <xf numFmtId="0" fontId="0" fillId="0" borderId="0" xfId="0" applyFont="1" applyFill="1" applyBorder="1"/>
    <xf numFmtId="0" fontId="26" fillId="0" borderId="0" xfId="0" applyFont="1" applyFill="1" applyBorder="1" applyAlignment="1" applyProtection="1">
      <alignment horizontal="center" vertical="top" wrapText="1"/>
      <protection hidden="1"/>
    </xf>
    <xf numFmtId="164" fontId="27" fillId="0" borderId="0" xfId="1" applyNumberFormat="1" applyFont="1" applyFill="1" applyBorder="1" applyAlignment="1" applyProtection="1">
      <alignment vertical="center" wrapText="1"/>
      <protection hidden="1"/>
    </xf>
    <xf numFmtId="0" fontId="10" fillId="0" borderId="0" xfId="0" applyFont="1" applyFill="1" applyAlignment="1">
      <alignment wrapText="1"/>
    </xf>
    <xf numFmtId="0" fontId="27" fillId="0" borderId="6" xfId="0" applyFont="1" applyFill="1" applyBorder="1" applyAlignment="1" applyProtection="1">
      <alignment horizontal="center" vertical="top" wrapText="1"/>
      <protection hidden="1"/>
    </xf>
    <xf numFmtId="0" fontId="29" fillId="0" borderId="0" xfId="0" applyFont="1" applyAlignment="1">
      <alignment horizontal="justify" vertical="center"/>
    </xf>
    <xf numFmtId="0" fontId="29" fillId="0" borderId="0" xfId="0" applyFont="1" applyFill="1" applyAlignment="1">
      <alignment horizontal="justify" vertical="center"/>
    </xf>
    <xf numFmtId="0" fontId="30" fillId="0" borderId="0" xfId="0" applyFont="1" applyAlignment="1">
      <alignment horizontal="justify" vertical="center"/>
    </xf>
    <xf numFmtId="0" fontId="0" fillId="0" borderId="0" xfId="0" applyBorder="1"/>
    <xf numFmtId="0" fontId="12" fillId="0" borderId="0" xfId="0" applyFont="1" applyFill="1" applyBorder="1" applyAlignment="1" applyProtection="1">
      <alignment vertical="top" wrapText="1"/>
      <protection hidden="1"/>
    </xf>
    <xf numFmtId="164" fontId="13" fillId="0" borderId="0" xfId="1" applyNumberFormat="1" applyFont="1" applyFill="1" applyBorder="1" applyAlignment="1" applyProtection="1">
      <alignment horizontal="center" vertical="top" wrapText="1"/>
      <protection hidden="1"/>
    </xf>
    <xf numFmtId="164" fontId="12" fillId="0" borderId="6" xfId="1" applyNumberFormat="1" applyFont="1" applyFill="1" applyBorder="1" applyAlignment="1" applyProtection="1">
      <alignment vertical="center" wrapText="1"/>
      <protection hidden="1"/>
    </xf>
    <xf numFmtId="164" fontId="26" fillId="0" borderId="6" xfId="1" applyNumberFormat="1" applyFont="1" applyFill="1" applyBorder="1" applyAlignment="1" applyProtection="1">
      <alignment vertical="center" wrapText="1"/>
      <protection hidden="1"/>
    </xf>
    <xf numFmtId="0" fontId="31" fillId="0" borderId="6" xfId="0" applyNumberFormat="1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164" fontId="15" fillId="0" borderId="6" xfId="0" applyNumberFormat="1" applyFont="1" applyBorder="1" applyAlignment="1" applyProtection="1">
      <alignment vertical="top" wrapText="1"/>
      <protection hidden="1"/>
    </xf>
    <xf numFmtId="0" fontId="10" fillId="0" borderId="6" xfId="0" applyFont="1" applyBorder="1" applyProtection="1">
      <protection hidden="1"/>
    </xf>
    <xf numFmtId="0" fontId="19" fillId="0" borderId="6" xfId="0" applyFont="1" applyBorder="1" applyAlignment="1" applyProtection="1">
      <alignment vertical="top" wrapText="1"/>
      <protection hidden="1"/>
    </xf>
    <xf numFmtId="2" fontId="15" fillId="0" borderId="18" xfId="0" applyNumberFormat="1" applyFont="1" applyFill="1" applyBorder="1" applyAlignment="1">
      <alignment horizontal="center" vertical="center" wrapText="1"/>
    </xf>
    <xf numFmtId="2" fontId="15" fillId="0" borderId="18" xfId="0" applyNumberFormat="1" applyFont="1" applyFill="1" applyBorder="1" applyAlignment="1">
      <alignment horizontal="center" vertical="center"/>
    </xf>
    <xf numFmtId="2" fontId="15" fillId="0" borderId="21" xfId="0" applyNumberFormat="1" applyFont="1" applyFill="1" applyBorder="1" applyAlignment="1">
      <alignment horizontal="center" vertical="center"/>
    </xf>
    <xf numFmtId="2" fontId="16" fillId="0" borderId="18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 applyProtection="1">
      <alignment horizontal="justify" vertical="center" wrapText="1"/>
      <protection hidden="1"/>
    </xf>
    <xf numFmtId="0" fontId="11" fillId="0" borderId="0" xfId="0" applyFont="1" applyFill="1" applyBorder="1" applyAlignment="1" applyProtection="1">
      <alignment vertical="top" wrapText="1"/>
      <protection hidden="1"/>
    </xf>
    <xf numFmtId="0" fontId="11" fillId="0" borderId="0" xfId="0" applyFont="1" applyFill="1" applyBorder="1" applyAlignment="1" applyProtection="1">
      <alignment horizontal="center" vertical="top" wrapText="1"/>
      <protection hidden="1"/>
    </xf>
    <xf numFmtId="164" fontId="12" fillId="0" borderId="6" xfId="1" applyNumberFormat="1" applyFont="1" applyFill="1" applyBorder="1" applyAlignment="1" applyProtection="1">
      <alignment vertical="top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3" xfId="0" applyFont="1" applyFill="1" applyBorder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5" xfId="0" applyFont="1" applyFill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vertical="center" wrapText="1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12" fillId="0" borderId="1" xfId="0" applyFont="1" applyFill="1" applyBorder="1" applyAlignment="1" applyProtection="1">
      <alignment horizontal="center" vertical="center" wrapText="1"/>
      <protection hidden="1"/>
    </xf>
    <xf numFmtId="0" fontId="26" fillId="0" borderId="1" xfId="0" applyFont="1" applyFill="1" applyBorder="1" applyAlignment="1" applyProtection="1">
      <alignment horizontal="center" vertical="top" wrapText="1"/>
      <protection hidden="1"/>
    </xf>
    <xf numFmtId="0" fontId="26" fillId="0" borderId="5" xfId="0" applyFont="1" applyFill="1" applyBorder="1" applyAlignment="1" applyProtection="1">
      <alignment horizontal="center" vertical="top" wrapText="1"/>
      <protection hidden="1"/>
    </xf>
    <xf numFmtId="164" fontId="27" fillId="0" borderId="10" xfId="1" applyNumberFormat="1" applyFont="1" applyFill="1" applyBorder="1" applyAlignment="1" applyProtection="1">
      <alignment horizontal="center" vertical="center" wrapText="1"/>
      <protection hidden="1"/>
    </xf>
    <xf numFmtId="164" fontId="27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27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/>
    <xf numFmtId="0" fontId="12" fillId="0" borderId="6" xfId="0" applyFont="1" applyBorder="1"/>
    <xf numFmtId="0" fontId="31" fillId="0" borderId="12" xfId="0" applyFont="1" applyBorder="1" applyAlignment="1">
      <alignment horizontal="center" vertical="center" wrapText="1"/>
    </xf>
    <xf numFmtId="0" fontId="12" fillId="0" borderId="0" xfId="0" applyFont="1"/>
    <xf numFmtId="0" fontId="11" fillId="0" borderId="6" xfId="0" applyFont="1" applyFill="1" applyBorder="1" applyAlignment="1" applyProtection="1">
      <alignment vertical="top" wrapText="1"/>
      <protection hidden="1"/>
    </xf>
    <xf numFmtId="164" fontId="12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2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19" fillId="0" borderId="6" xfId="0" applyFont="1" applyBorder="1" applyAlignment="1" applyProtection="1">
      <alignment horizontal="center" vertical="top" wrapText="1"/>
      <protection hidden="1"/>
    </xf>
    <xf numFmtId="164" fontId="12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 applyProtection="1">
      <alignment horizontal="center" vertical="top" wrapText="1"/>
      <protection hidden="1"/>
    </xf>
    <xf numFmtId="0" fontId="19" fillId="0" borderId="0" xfId="0" applyFont="1" applyBorder="1" applyAlignment="1" applyProtection="1">
      <alignment horizontal="center" vertical="top" wrapText="1"/>
      <protection hidden="1"/>
    </xf>
    <xf numFmtId="0" fontId="12" fillId="0" borderId="6" xfId="0" applyFont="1" applyFill="1" applyBorder="1" applyAlignment="1" applyProtection="1">
      <alignment horizontal="center" vertical="center" wrapText="1"/>
      <protection hidden="1"/>
    </xf>
    <xf numFmtId="0" fontId="12" fillId="3" borderId="6" xfId="0" applyFont="1" applyFill="1" applyBorder="1" applyAlignment="1" applyProtection="1">
      <alignment horizontal="center" vertical="center" wrapText="1"/>
      <protection hidden="1"/>
    </xf>
    <xf numFmtId="2" fontId="33" fillId="7" borderId="27" xfId="2" applyNumberFormat="1" applyAlignment="1">
      <alignment horizontal="center" vertical="center"/>
    </xf>
    <xf numFmtId="2" fontId="33" fillId="7" borderId="27" xfId="2" applyNumberFormat="1" applyAlignment="1">
      <alignment horizontal="center" vertical="center" wrapText="1"/>
    </xf>
    <xf numFmtId="2" fontId="28" fillId="7" borderId="27" xfId="2" applyNumberFormat="1" applyFont="1" applyAlignment="1">
      <alignment horizontal="center" vertical="center"/>
    </xf>
    <xf numFmtId="164" fontId="12" fillId="0" borderId="6" xfId="1" applyNumberFormat="1" applyFont="1" applyBorder="1" applyAlignment="1" applyProtection="1">
      <alignment vertical="top" wrapText="1"/>
      <protection hidden="1"/>
    </xf>
    <xf numFmtId="2" fontId="28" fillId="7" borderId="27" xfId="2" applyNumberFormat="1" applyFont="1" applyAlignment="1">
      <alignment vertical="center"/>
    </xf>
    <xf numFmtId="0" fontId="10" fillId="0" borderId="0" xfId="0" applyFont="1" applyAlignment="1">
      <alignment horizontal="left" vertical="center" wrapText="1"/>
    </xf>
    <xf numFmtId="49" fontId="14" fillId="4" borderId="22" xfId="0" applyNumberFormat="1" applyFont="1" applyFill="1" applyBorder="1" applyAlignment="1">
      <alignment horizontal="center" vertical="center" wrapText="1"/>
    </xf>
    <xf numFmtId="49" fontId="14" fillId="4" borderId="23" xfId="0" applyNumberFormat="1" applyFont="1" applyFill="1" applyBorder="1" applyAlignment="1">
      <alignment horizontal="center" vertical="center" wrapText="1"/>
    </xf>
    <xf numFmtId="2" fontId="15" fillId="0" borderId="26" xfId="0" applyNumberFormat="1" applyFont="1" applyBorder="1" applyAlignment="1">
      <alignment horizontal="center" vertical="center"/>
    </xf>
    <xf numFmtId="0" fontId="3" fillId="0" borderId="0" xfId="0" applyFont="1" applyAlignment="1"/>
    <xf numFmtId="0" fontId="3" fillId="0" borderId="21" xfId="0" applyFont="1" applyBorder="1" applyAlignment="1"/>
    <xf numFmtId="0" fontId="3" fillId="0" borderId="20" xfId="0" applyFont="1" applyBorder="1" applyAlignment="1"/>
    <xf numFmtId="0" fontId="3" fillId="0" borderId="25" xfId="0" applyFont="1" applyBorder="1" applyAlignment="1"/>
    <xf numFmtId="0" fontId="35" fillId="0" borderId="0" xfId="0" applyFont="1" applyAlignment="1"/>
    <xf numFmtId="164" fontId="11" fillId="3" borderId="6" xfId="0" applyNumberFormat="1" applyFont="1" applyFill="1" applyBorder="1" applyAlignment="1" applyProtection="1">
      <alignment vertical="top" wrapText="1"/>
      <protection hidden="1"/>
    </xf>
    <xf numFmtId="0" fontId="11" fillId="8" borderId="2" xfId="0" applyFont="1" applyFill="1" applyBorder="1" applyAlignment="1" applyProtection="1">
      <alignment vertical="top" wrapText="1"/>
      <protection hidden="1"/>
    </xf>
    <xf numFmtId="0" fontId="11" fillId="8" borderId="3" xfId="0" applyFont="1" applyFill="1" applyBorder="1" applyAlignment="1" applyProtection="1">
      <alignment vertical="top" wrapText="1"/>
      <protection hidden="1"/>
    </xf>
    <xf numFmtId="164" fontId="11" fillId="8" borderId="3" xfId="0" applyNumberFormat="1" applyFont="1" applyFill="1" applyBorder="1" applyAlignment="1" applyProtection="1">
      <alignment vertical="top" wrapText="1"/>
      <protection hidden="1"/>
    </xf>
    <xf numFmtId="0" fontId="11" fillId="0" borderId="0" xfId="0" applyFont="1" applyAlignment="1">
      <alignment wrapText="1"/>
    </xf>
    <xf numFmtId="0" fontId="13" fillId="0" borderId="2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1" fillId="8" borderId="6" xfId="0" applyFont="1" applyFill="1" applyBorder="1" applyAlignment="1" applyProtection="1">
      <alignment vertical="top" wrapText="1"/>
      <protection hidden="1"/>
    </xf>
    <xf numFmtId="0" fontId="10" fillId="0" borderId="6" xfId="0" applyFont="1" applyBorder="1" applyAlignment="1" applyProtection="1">
      <alignment vertical="top" wrapText="1"/>
      <protection hidden="1"/>
    </xf>
    <xf numFmtId="0" fontId="10" fillId="0" borderId="6" xfId="0" applyNumberFormat="1" applyFont="1" applyBorder="1" applyAlignment="1" applyProtection="1">
      <alignment vertical="top" wrapText="1"/>
      <protection hidden="1"/>
    </xf>
    <xf numFmtId="164" fontId="11" fillId="8" borderId="6" xfId="0" applyNumberFormat="1" applyFont="1" applyFill="1" applyBorder="1" applyAlignment="1" applyProtection="1">
      <alignment horizontal="justify" vertical="center" wrapText="1"/>
      <protection hidden="1"/>
    </xf>
    <xf numFmtId="0" fontId="0" fillId="0" borderId="28" xfId="0" applyBorder="1"/>
    <xf numFmtId="0" fontId="0" fillId="0" borderId="30" xfId="0" applyBorder="1"/>
    <xf numFmtId="0" fontId="3" fillId="0" borderId="7" xfId="0" applyFont="1" applyBorder="1"/>
    <xf numFmtId="0" fontId="0" fillId="0" borderId="10" xfId="0" applyBorder="1"/>
    <xf numFmtId="0" fontId="0" fillId="0" borderId="11" xfId="0" applyBorder="1"/>
    <xf numFmtId="0" fontId="0" fillId="0" borderId="32" xfId="0" applyBorder="1"/>
    <xf numFmtId="0" fontId="11" fillId="3" borderId="6" xfId="0" applyFont="1" applyFill="1" applyBorder="1" applyAlignment="1" applyProtection="1">
      <alignment horizontal="justify" vertical="center" wrapText="1"/>
      <protection hidden="1"/>
    </xf>
    <xf numFmtId="2" fontId="3" fillId="0" borderId="34" xfId="0" applyNumberFormat="1" applyFont="1" applyBorder="1" applyAlignment="1">
      <alignment horizontal="center" vertical="center"/>
    </xf>
    <xf numFmtId="2" fontId="3" fillId="0" borderId="33" xfId="0" applyNumberFormat="1" applyFont="1" applyBorder="1" applyAlignment="1">
      <alignment horizontal="center" vertical="center"/>
    </xf>
    <xf numFmtId="164" fontId="11" fillId="3" borderId="3" xfId="0" applyNumberFormat="1" applyFont="1" applyFill="1" applyBorder="1" applyAlignment="1" applyProtection="1">
      <alignment vertical="top" wrapText="1"/>
      <protection hidden="1"/>
    </xf>
    <xf numFmtId="0" fontId="11" fillId="3" borderId="6" xfId="0" applyFont="1" applyFill="1" applyBorder="1" applyAlignment="1" applyProtection="1">
      <alignment vertical="top"/>
      <protection hidden="1"/>
    </xf>
    <xf numFmtId="0" fontId="0" fillId="3" borderId="6" xfId="0" applyFill="1" applyBorder="1" applyAlignment="1" applyProtection="1">
      <alignment vertical="top"/>
      <protection hidden="1"/>
    </xf>
    <xf numFmtId="0" fontId="10" fillId="0" borderId="0" xfId="0" applyFont="1" applyProtection="1">
      <protection hidden="1"/>
    </xf>
    <xf numFmtId="0" fontId="10" fillId="0" borderId="0" xfId="0" applyFont="1" applyBorder="1" applyProtection="1">
      <protection hidden="1"/>
    </xf>
    <xf numFmtId="164" fontId="11" fillId="8" borderId="0" xfId="0" applyNumberFormat="1" applyFont="1" applyFill="1" applyBorder="1" applyAlignment="1" applyProtection="1">
      <alignment horizontal="justify" vertical="center" wrapText="1"/>
      <protection hidden="1"/>
    </xf>
    <xf numFmtId="0" fontId="11" fillId="8" borderId="0" xfId="0" applyFont="1" applyFill="1" applyBorder="1" applyAlignment="1" applyProtection="1">
      <alignment horizontal="justify" vertical="top" wrapText="1"/>
      <protection hidden="1"/>
    </xf>
    <xf numFmtId="0" fontId="3" fillId="0" borderId="28" xfId="0" applyFont="1" applyBorder="1" applyAlignment="1"/>
    <xf numFmtId="0" fontId="3" fillId="0" borderId="30" xfId="0" applyFont="1" applyBorder="1" applyAlignment="1"/>
    <xf numFmtId="0" fontId="3" fillId="0" borderId="7" xfId="0" applyFont="1" applyBorder="1" applyAlignment="1"/>
    <xf numFmtId="0" fontId="3" fillId="0" borderId="31" xfId="0" applyFont="1" applyBorder="1" applyAlignment="1"/>
    <xf numFmtId="0" fontId="11" fillId="3" borderId="2" xfId="0" applyFont="1" applyFill="1" applyBorder="1" applyAlignment="1" applyProtection="1">
      <alignment vertical="top" wrapText="1"/>
      <protection hidden="1"/>
    </xf>
    <xf numFmtId="0" fontId="11" fillId="3" borderId="4" xfId="0" applyFont="1" applyFill="1" applyBorder="1" applyAlignment="1" applyProtection="1">
      <alignment vertical="top" wrapText="1"/>
      <protection hidden="1"/>
    </xf>
    <xf numFmtId="0" fontId="10" fillId="3" borderId="6" xfId="0" applyFont="1" applyFill="1" applyBorder="1" applyAlignment="1" applyProtection="1">
      <alignment vertical="center" wrapText="1"/>
      <protection hidden="1"/>
    </xf>
    <xf numFmtId="0" fontId="10" fillId="3" borderId="6" xfId="0" applyFont="1" applyFill="1" applyBorder="1" applyAlignment="1" applyProtection="1">
      <alignment horizontal="justify" vertical="center" wrapText="1"/>
      <protection hidden="1"/>
    </xf>
    <xf numFmtId="0" fontId="0" fillId="6" borderId="0" xfId="0" applyFill="1"/>
    <xf numFmtId="0" fontId="11" fillId="3" borderId="1" xfId="0" applyFont="1" applyFill="1" applyBorder="1" applyAlignment="1" applyProtection="1">
      <alignment vertical="top" wrapText="1"/>
      <protection hidden="1"/>
    </xf>
    <xf numFmtId="0" fontId="10" fillId="3" borderId="1" xfId="0" applyFont="1" applyFill="1" applyBorder="1" applyAlignment="1" applyProtection="1">
      <alignment vertical="top" wrapText="1"/>
      <protection hidden="1"/>
    </xf>
    <xf numFmtId="164" fontId="11" fillId="3" borderId="1" xfId="0" applyNumberFormat="1" applyFont="1" applyFill="1" applyBorder="1" applyAlignment="1" applyProtection="1">
      <alignment vertical="top" wrapText="1"/>
      <protection hidden="1"/>
    </xf>
    <xf numFmtId="0" fontId="11" fillId="3" borderId="1" xfId="0" applyFont="1" applyFill="1" applyBorder="1" applyAlignment="1" applyProtection="1">
      <alignment horizontal="justify" vertical="center" wrapText="1"/>
      <protection hidden="1"/>
    </xf>
    <xf numFmtId="2" fontId="15" fillId="0" borderId="33" xfId="0" applyNumberFormat="1" applyFont="1" applyBorder="1" applyAlignment="1">
      <alignment horizontal="center" vertical="center" wrapText="1"/>
    </xf>
    <xf numFmtId="16" fontId="23" fillId="0" borderId="0" xfId="0" applyNumberFormat="1" applyFont="1" applyAlignment="1"/>
    <xf numFmtId="0" fontId="10" fillId="0" borderId="6" xfId="0" applyFont="1" applyFill="1" applyBorder="1" applyAlignment="1" applyProtection="1">
      <alignment vertical="top" wrapText="1"/>
      <protection hidden="1"/>
    </xf>
    <xf numFmtId="0" fontId="38" fillId="0" borderId="6" xfId="0" applyFont="1" applyFill="1" applyBorder="1" applyAlignment="1" applyProtection="1">
      <alignment horizontal="center" vertical="top" wrapText="1"/>
      <protection hidden="1"/>
    </xf>
    <xf numFmtId="0" fontId="10" fillId="0" borderId="6" xfId="0" applyFont="1" applyBorder="1"/>
    <xf numFmtId="0" fontId="39" fillId="0" borderId="0" xfId="0" applyFont="1" applyAlignment="1"/>
    <xf numFmtId="0" fontId="0" fillId="0" borderId="0" xfId="0" applyAlignment="1">
      <alignment wrapText="1"/>
    </xf>
    <xf numFmtId="164" fontId="26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31" fillId="0" borderId="6" xfId="0" applyFont="1" applyBorder="1" applyAlignment="1">
      <alignment vertical="center" wrapText="1"/>
    </xf>
    <xf numFmtId="164" fontId="12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7" fillId="0" borderId="6" xfId="0" applyNumberFormat="1" applyFont="1" applyBorder="1" applyAlignment="1">
      <alignment horizontal="center" vertical="center" wrapText="1"/>
    </xf>
    <xf numFmtId="0" fontId="11" fillId="0" borderId="6" xfId="0" applyFont="1" applyBorder="1" applyAlignment="1" applyProtection="1">
      <alignment horizontal="center" vertical="top" wrapText="1"/>
      <protection hidden="1"/>
    </xf>
    <xf numFmtId="0" fontId="10" fillId="0" borderId="6" xfId="0" applyFont="1" applyBorder="1" applyAlignment="1" applyProtection="1">
      <alignment horizontal="center" vertical="top" wrapText="1"/>
      <protection hidden="1"/>
    </xf>
    <xf numFmtId="164" fontId="26" fillId="0" borderId="6" xfId="1" applyNumberFormat="1" applyFont="1" applyFill="1" applyBorder="1" applyAlignment="1" applyProtection="1">
      <alignment horizontal="center" vertical="center" wrapText="1"/>
      <protection hidden="1"/>
    </xf>
    <xf numFmtId="164" fontId="11" fillId="8" borderId="6" xfId="0" applyNumberFormat="1" applyFont="1" applyFill="1" applyBorder="1" applyAlignment="1" applyProtection="1">
      <alignment vertical="top" wrapText="1"/>
      <protection hidden="1"/>
    </xf>
    <xf numFmtId="0" fontId="40" fillId="0" borderId="6" xfId="0" applyFont="1" applyBorder="1" applyAlignment="1" applyProtection="1">
      <alignment horizontal="center" vertical="top" wrapText="1"/>
      <protection hidden="1"/>
    </xf>
    <xf numFmtId="0" fontId="8" fillId="0" borderId="0" xfId="0" applyFont="1" applyAlignment="1"/>
    <xf numFmtId="0" fontId="11" fillId="6" borderId="0" xfId="0" applyFont="1" applyFill="1" applyBorder="1" applyAlignment="1" applyProtection="1">
      <alignment vertical="top" wrapText="1"/>
      <protection hidden="1"/>
    </xf>
    <xf numFmtId="0" fontId="10" fillId="6" borderId="7" xfId="0" applyFont="1" applyFill="1" applyBorder="1" applyAlignment="1" applyProtection="1">
      <alignment vertical="top" wrapText="1"/>
      <protection hidden="1"/>
    </xf>
    <xf numFmtId="0" fontId="10" fillId="6" borderId="28" xfId="0" applyFont="1" applyFill="1" applyBorder="1" applyAlignment="1" applyProtection="1">
      <alignment vertical="top" wrapText="1"/>
      <protection hidden="1"/>
    </xf>
    <xf numFmtId="164" fontId="11" fillId="6" borderId="28" xfId="0" applyNumberFormat="1" applyFont="1" applyFill="1" applyBorder="1" applyAlignment="1" applyProtection="1">
      <alignment vertical="top" wrapText="1"/>
      <protection hidden="1"/>
    </xf>
    <xf numFmtId="164" fontId="11" fillId="6" borderId="0" xfId="0" applyNumberFormat="1" applyFont="1" applyFill="1" applyBorder="1" applyAlignment="1" applyProtection="1">
      <alignment vertical="top" wrapText="1"/>
      <protection hidden="1"/>
    </xf>
    <xf numFmtId="164" fontId="11" fillId="6" borderId="0" xfId="0" applyNumberFormat="1" applyFont="1" applyFill="1" applyBorder="1" applyAlignment="1" applyProtection="1">
      <alignment horizontal="justify" vertical="center" wrapText="1"/>
      <protection hidden="1"/>
    </xf>
    <xf numFmtId="0" fontId="10" fillId="6" borderId="0" xfId="0" applyFont="1" applyFill="1" applyProtection="1">
      <protection hidden="1"/>
    </xf>
    <xf numFmtId="0" fontId="11" fillId="6" borderId="41" xfId="0" applyFont="1" applyFill="1" applyBorder="1" applyAlignment="1" applyProtection="1">
      <alignment vertical="top" wrapText="1"/>
      <protection hidden="1"/>
    </xf>
    <xf numFmtId="0" fontId="11" fillId="6" borderId="42" xfId="0" applyFont="1" applyFill="1" applyBorder="1" applyAlignment="1" applyProtection="1">
      <alignment vertical="top" wrapText="1"/>
      <protection hidden="1"/>
    </xf>
    <xf numFmtId="164" fontId="11" fillId="6" borderId="42" xfId="0" applyNumberFormat="1" applyFont="1" applyFill="1" applyBorder="1" applyAlignment="1" applyProtection="1">
      <alignment vertical="top" wrapText="1"/>
      <protection hidden="1"/>
    </xf>
    <xf numFmtId="164" fontId="11" fillId="6" borderId="42" xfId="0" applyNumberFormat="1" applyFont="1" applyFill="1" applyBorder="1" applyAlignment="1" applyProtection="1">
      <alignment horizontal="justify" vertical="center" wrapText="1"/>
      <protection hidden="1"/>
    </xf>
    <xf numFmtId="0" fontId="10" fillId="6" borderId="0" xfId="0" applyFont="1" applyFill="1" applyBorder="1" applyAlignment="1" applyProtection="1">
      <alignment vertical="top" wrapText="1"/>
      <protection hidden="1"/>
    </xf>
    <xf numFmtId="164" fontId="11" fillId="6" borderId="9" xfId="0" applyNumberFormat="1" applyFont="1" applyFill="1" applyBorder="1" applyAlignment="1" applyProtection="1">
      <alignment vertical="top" wrapText="1"/>
      <protection hidden="1"/>
    </xf>
    <xf numFmtId="0" fontId="7" fillId="0" borderId="0" xfId="0" applyFont="1" applyAlignment="1">
      <alignment horizontal="center"/>
    </xf>
    <xf numFmtId="0" fontId="6" fillId="0" borderId="0" xfId="0" applyFont="1" applyAlignment="1"/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7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center"/>
    </xf>
    <xf numFmtId="49" fontId="14" fillId="4" borderId="22" xfId="0" applyNumberFormat="1" applyFont="1" applyFill="1" applyBorder="1" applyAlignment="1">
      <alignment horizontal="center" vertical="center" wrapText="1"/>
    </xf>
    <xf numFmtId="49" fontId="14" fillId="4" borderId="23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2" fontId="15" fillId="0" borderId="15" xfId="0" applyNumberFormat="1" applyFont="1" applyBorder="1" applyAlignment="1">
      <alignment horizontal="center" vertical="center"/>
    </xf>
    <xf numFmtId="2" fontId="15" fillId="0" borderId="16" xfId="0" applyNumberFormat="1" applyFont="1" applyBorder="1" applyAlignment="1">
      <alignment horizontal="center" vertical="center"/>
    </xf>
    <xf numFmtId="2" fontId="15" fillId="0" borderId="17" xfId="0" applyNumberFormat="1" applyFont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3" xfId="0" applyFont="1" applyFill="1" applyBorder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1" fillId="0" borderId="6" xfId="0" applyFont="1" applyBorder="1" applyAlignment="1" applyProtection="1">
      <alignment horizontal="center" vertical="top" wrapText="1"/>
      <protection hidden="1"/>
    </xf>
    <xf numFmtId="0" fontId="10" fillId="0" borderId="6" xfId="0" applyFont="1" applyBorder="1" applyAlignment="1" applyProtection="1">
      <alignment horizontal="center" vertical="top" wrapText="1"/>
      <protection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5" xfId="0" applyFont="1" applyFill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vertical="center" wrapText="1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49" fontId="28" fillId="4" borderId="22" xfId="0" applyNumberFormat="1" applyFont="1" applyFill="1" applyBorder="1" applyAlignment="1">
      <alignment horizontal="center" vertical="center" wrapText="1"/>
    </xf>
    <xf numFmtId="49" fontId="28" fillId="4" borderId="23" xfId="0" applyNumberFormat="1" applyFont="1" applyFill="1" applyBorder="1" applyAlignment="1">
      <alignment horizontal="center" vertical="center" wrapText="1"/>
    </xf>
    <xf numFmtId="49" fontId="28" fillId="4" borderId="2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28" fillId="4" borderId="7" xfId="0" applyNumberFormat="1" applyFont="1" applyFill="1" applyBorder="1" applyAlignment="1">
      <alignment horizontal="center" vertical="center" wrapText="1"/>
    </xf>
    <xf numFmtId="49" fontId="28" fillId="4" borderId="28" xfId="0" applyNumberFormat="1" applyFont="1" applyFill="1" applyBorder="1" applyAlignment="1">
      <alignment horizontal="center" vertical="center" wrapText="1"/>
    </xf>
    <xf numFmtId="49" fontId="28" fillId="4" borderId="30" xfId="0" applyNumberFormat="1" applyFont="1" applyFill="1" applyBorder="1" applyAlignment="1">
      <alignment horizontal="center" vertical="center" wrapText="1"/>
    </xf>
    <xf numFmtId="49" fontId="28" fillId="4" borderId="31" xfId="0" applyNumberFormat="1" applyFont="1" applyFill="1" applyBorder="1" applyAlignment="1">
      <alignment horizontal="center" vertical="center" wrapText="1"/>
    </xf>
    <xf numFmtId="49" fontId="28" fillId="4" borderId="20" xfId="0" applyNumberFormat="1" applyFont="1" applyFill="1" applyBorder="1" applyAlignment="1">
      <alignment horizontal="center" vertical="center" wrapText="1"/>
    </xf>
    <xf numFmtId="49" fontId="28" fillId="4" borderId="25" xfId="0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 applyProtection="1">
      <alignment horizontal="center" vertical="top" wrapText="1"/>
      <protection hidden="1"/>
    </xf>
    <xf numFmtId="0" fontId="26" fillId="0" borderId="6" xfId="0" applyFont="1" applyBorder="1" applyAlignment="1" applyProtection="1">
      <alignment horizontal="center" vertical="top" wrapText="1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 wrapText="1"/>
      <protection hidden="1"/>
    </xf>
    <xf numFmtId="0" fontId="11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5" xfId="0" applyNumberFormat="1" applyFont="1" applyBorder="1" applyAlignment="1" applyProtection="1">
      <alignment horizontal="center" vertical="center" wrapText="1"/>
      <protection hidden="1"/>
    </xf>
    <xf numFmtId="2" fontId="15" fillId="0" borderId="15" xfId="0" applyNumberFormat="1" applyFont="1" applyFill="1" applyBorder="1" applyAlignment="1">
      <alignment horizontal="center" vertical="center"/>
    </xf>
    <xf numFmtId="2" fontId="15" fillId="0" borderId="16" xfId="0" applyNumberFormat="1" applyFont="1" applyFill="1" applyBorder="1" applyAlignment="1">
      <alignment horizontal="center" vertical="center"/>
    </xf>
    <xf numFmtId="2" fontId="15" fillId="0" borderId="17" xfId="0" applyNumberFormat="1" applyFont="1" applyFill="1" applyBorder="1" applyAlignment="1">
      <alignment horizontal="center" vertical="center"/>
    </xf>
    <xf numFmtId="49" fontId="32" fillId="0" borderId="22" xfId="0" applyNumberFormat="1" applyFont="1" applyFill="1" applyBorder="1" applyAlignment="1">
      <alignment horizontal="center" vertical="center" wrapText="1"/>
    </xf>
    <xf numFmtId="49" fontId="32" fillId="0" borderId="23" xfId="0" applyNumberFormat="1" applyFont="1" applyFill="1" applyBorder="1" applyAlignment="1">
      <alignment horizontal="center" vertical="center" wrapText="1"/>
    </xf>
    <xf numFmtId="49" fontId="32" fillId="0" borderId="26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horizontal="center" vertical="center" wrapText="1"/>
      <protection hidden="1"/>
    </xf>
    <xf numFmtId="0" fontId="3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6" xfId="0" applyFont="1" applyFill="1" applyBorder="1" applyAlignment="1" applyProtection="1">
      <alignment horizontal="center" vertical="top" wrapText="1"/>
      <protection hidden="1"/>
    </xf>
    <xf numFmtId="0" fontId="0" fillId="0" borderId="6" xfId="0" applyFont="1" applyFill="1" applyBorder="1" applyAlignment="1" applyProtection="1">
      <alignment horizontal="center" vertical="top" wrapText="1"/>
      <protection hidden="1"/>
    </xf>
    <xf numFmtId="0" fontId="11" fillId="0" borderId="1" xfId="0" applyFont="1" applyFill="1" applyBorder="1" applyAlignment="1" applyProtection="1">
      <alignment horizontal="center" vertical="center" wrapText="1"/>
      <protection hidden="1"/>
    </xf>
    <xf numFmtId="0" fontId="11" fillId="0" borderId="5" xfId="0" applyFont="1" applyFill="1" applyBorder="1" applyAlignment="1" applyProtection="1">
      <alignment horizontal="center" vertical="center" wrapText="1"/>
      <protection hidden="1"/>
    </xf>
    <xf numFmtId="0" fontId="10" fillId="0" borderId="5" xfId="0" applyFont="1" applyFill="1" applyBorder="1" applyAlignment="1" applyProtection="1">
      <alignment vertical="center" wrapText="1"/>
      <protection hidden="1"/>
    </xf>
    <xf numFmtId="0" fontId="10" fillId="0" borderId="5" xfId="0" applyFont="1" applyFill="1" applyBorder="1" applyAlignment="1" applyProtection="1">
      <alignment horizontal="center" vertical="center" wrapText="1"/>
      <protection hidden="1"/>
    </xf>
    <xf numFmtId="49" fontId="28" fillId="4" borderId="13" xfId="0" applyNumberFormat="1" applyFont="1" applyFill="1" applyBorder="1" applyAlignment="1">
      <alignment horizontal="center" vertical="center" wrapText="1"/>
    </xf>
    <xf numFmtId="49" fontId="28" fillId="4" borderId="14" xfId="0" applyNumberFormat="1" applyFont="1" applyFill="1" applyBorder="1" applyAlignment="1">
      <alignment horizontal="center" vertical="center" wrapText="1"/>
    </xf>
    <xf numFmtId="49" fontId="28" fillId="4" borderId="24" xfId="0" applyNumberFormat="1" applyFont="1" applyFill="1" applyBorder="1" applyAlignment="1">
      <alignment horizontal="center" vertical="center" wrapText="1"/>
    </xf>
    <xf numFmtId="49" fontId="28" fillId="4" borderId="19" xfId="0" applyNumberFormat="1" applyFont="1" applyFill="1" applyBorder="1" applyAlignment="1">
      <alignment horizontal="center" vertical="center" wrapText="1"/>
    </xf>
    <xf numFmtId="2" fontId="3" fillId="0" borderId="35" xfId="0" applyNumberFormat="1" applyFont="1" applyBorder="1" applyAlignment="1">
      <alignment horizontal="center" vertical="center"/>
    </xf>
    <xf numFmtId="2" fontId="3" fillId="0" borderId="28" xfId="0" applyNumberFormat="1" applyFont="1" applyBorder="1" applyAlignment="1">
      <alignment horizontal="center" vertical="center"/>
    </xf>
    <xf numFmtId="2" fontId="3" fillId="0" borderId="30" xfId="0" applyNumberFormat="1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center" vertical="top" wrapText="1"/>
      <protection hidden="1"/>
    </xf>
    <xf numFmtId="0" fontId="0" fillId="0" borderId="6" xfId="0" applyFont="1" applyBorder="1" applyAlignment="1" applyProtection="1">
      <alignment horizontal="center" vertical="top" wrapText="1"/>
      <protection hidden="1"/>
    </xf>
    <xf numFmtId="49" fontId="14" fillId="4" borderId="13" xfId="0" applyNumberFormat="1" applyFont="1" applyFill="1" applyBorder="1" applyAlignment="1">
      <alignment horizontal="center" vertical="center" wrapText="1"/>
    </xf>
    <xf numFmtId="49" fontId="14" fillId="4" borderId="14" xfId="0" applyNumberFormat="1" applyFont="1" applyFill="1" applyBorder="1" applyAlignment="1">
      <alignment horizontal="center" vertical="center" wrapText="1"/>
    </xf>
    <xf numFmtId="49" fontId="14" fillId="4" borderId="24" xfId="0" applyNumberFormat="1" applyFont="1" applyFill="1" applyBorder="1" applyAlignment="1">
      <alignment horizontal="center" vertical="center" wrapText="1"/>
    </xf>
    <xf numFmtId="49" fontId="14" fillId="4" borderId="19" xfId="0" applyNumberFormat="1" applyFont="1" applyFill="1" applyBorder="1" applyAlignment="1">
      <alignment horizontal="center" vertical="center" wrapText="1"/>
    </xf>
    <xf numFmtId="49" fontId="14" fillId="4" borderId="20" xfId="0" applyNumberFormat="1" applyFont="1" applyFill="1" applyBorder="1" applyAlignment="1">
      <alignment horizontal="center" vertical="center" wrapText="1"/>
    </xf>
    <xf numFmtId="49" fontId="14" fillId="4" borderId="25" xfId="0" applyNumberFormat="1" applyFont="1" applyFill="1" applyBorder="1" applyAlignment="1">
      <alignment horizontal="center" vertical="center" wrapText="1"/>
    </xf>
    <xf numFmtId="2" fontId="15" fillId="0" borderId="22" xfId="0" applyNumberFormat="1" applyFont="1" applyBorder="1" applyAlignment="1">
      <alignment horizontal="center" vertical="center"/>
    </xf>
    <xf numFmtId="2" fontId="15" fillId="0" borderId="23" xfId="0" applyNumberFormat="1" applyFont="1" applyBorder="1" applyAlignment="1">
      <alignment horizontal="center" vertical="center"/>
    </xf>
    <xf numFmtId="2" fontId="15" fillId="0" borderId="26" xfId="0" applyNumberFormat="1" applyFont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top" wrapText="1"/>
      <protection hidden="1"/>
    </xf>
    <xf numFmtId="0" fontId="19" fillId="0" borderId="3" xfId="0" applyFont="1" applyBorder="1" applyAlignment="1" applyProtection="1">
      <alignment horizontal="center" vertical="top" wrapText="1"/>
      <protection hidden="1"/>
    </xf>
    <xf numFmtId="0" fontId="19" fillId="0" borderId="4" xfId="0" applyFont="1" applyBorder="1" applyAlignment="1" applyProtection="1">
      <alignment horizontal="center" vertical="top" wrapText="1"/>
      <protection hidden="1"/>
    </xf>
    <xf numFmtId="0" fontId="19" fillId="0" borderId="6" xfId="0" applyFont="1" applyBorder="1" applyAlignment="1" applyProtection="1">
      <alignment horizontal="center" vertical="top" wrapText="1"/>
      <protection hidden="1"/>
    </xf>
    <xf numFmtId="0" fontId="20" fillId="0" borderId="6" xfId="0" applyFont="1" applyBorder="1" applyAlignment="1" applyProtection="1">
      <alignment horizontal="center" vertical="top" wrapText="1"/>
      <protection hidden="1"/>
    </xf>
    <xf numFmtId="2" fontId="15" fillId="0" borderId="38" xfId="0" applyNumberFormat="1" applyFont="1" applyBorder="1" applyAlignment="1">
      <alignment horizontal="center" vertical="center"/>
    </xf>
    <xf numFmtId="2" fontId="15" fillId="0" borderId="39" xfId="0" applyNumberFormat="1" applyFont="1" applyBorder="1" applyAlignment="1">
      <alignment horizontal="center" vertical="center"/>
    </xf>
    <xf numFmtId="2" fontId="15" fillId="0" borderId="40" xfId="0" applyNumberFormat="1" applyFont="1" applyBorder="1" applyAlignment="1">
      <alignment horizontal="center" vertical="center"/>
    </xf>
    <xf numFmtId="49" fontId="14" fillId="4" borderId="26" xfId="0" applyNumberFormat="1" applyFont="1" applyFill="1" applyBorder="1" applyAlignment="1">
      <alignment horizontal="center" vertical="center" wrapText="1"/>
    </xf>
    <xf numFmtId="49" fontId="14" fillId="4" borderId="36" xfId="0" applyNumberFormat="1" applyFont="1" applyFill="1" applyBorder="1" applyAlignment="1">
      <alignment horizontal="center" vertical="center" wrapText="1"/>
    </xf>
    <xf numFmtId="49" fontId="14" fillId="4" borderId="37" xfId="0" applyNumberFormat="1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8" fillId="5" borderId="1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top" wrapText="1"/>
    </xf>
    <xf numFmtId="0" fontId="18" fillId="5" borderId="4" xfId="0" applyFont="1" applyFill="1" applyBorder="1" applyAlignment="1">
      <alignment horizontal="center" vertical="top" wrapText="1"/>
    </xf>
    <xf numFmtId="0" fontId="18" fillId="6" borderId="2" xfId="0" applyFont="1" applyFill="1" applyBorder="1" applyAlignment="1">
      <alignment horizontal="center" vertical="top" wrapText="1"/>
    </xf>
    <xf numFmtId="0" fontId="18" fillId="6" borderId="4" xfId="0" applyFont="1" applyFill="1" applyBorder="1" applyAlignment="1">
      <alignment horizontal="center" vertical="top" wrapText="1"/>
    </xf>
    <xf numFmtId="0" fontId="18" fillId="5" borderId="2" xfId="0" applyFont="1" applyFill="1" applyBorder="1" applyAlignment="1">
      <alignment horizontal="center" vertical="top"/>
    </xf>
    <xf numFmtId="0" fontId="18" fillId="5" borderId="4" xfId="0" applyFont="1" applyFill="1" applyBorder="1" applyAlignment="1">
      <alignment horizontal="center" vertical="top"/>
    </xf>
  </cellXfs>
  <cellStyles count="3">
    <cellStyle name="Контрольная ячейка" xfId="2" builtinId="23"/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"/>
  <sheetViews>
    <sheetView zoomScale="60" zoomScaleNormal="60" workbookViewId="0">
      <selection activeCell="A11" sqref="A11:XFD11"/>
    </sheetView>
  </sheetViews>
  <sheetFormatPr defaultRowHeight="15" x14ac:dyDescent="0.25"/>
  <cols>
    <col min="1" max="2" width="10.5703125" customWidth="1"/>
    <col min="4" max="4" width="9.140625" customWidth="1"/>
    <col min="9" max="9" width="9.140625" customWidth="1"/>
    <col min="10" max="10" width="11" customWidth="1"/>
    <col min="11" max="11" width="10.85546875" customWidth="1"/>
    <col min="15" max="15" width="11.5703125" customWidth="1"/>
  </cols>
  <sheetData>
    <row r="1" spans="1:27" ht="30" customHeight="1" x14ac:dyDescent="0.5">
      <c r="A1" s="32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27" ht="32.25" x14ac:dyDescent="0.5">
      <c r="A2" s="3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35" t="s">
        <v>81</v>
      </c>
    </row>
    <row r="3" spans="1:27" s="41" customFormat="1" ht="26.25" x14ac:dyDescent="0.4">
      <c r="B3" s="38"/>
      <c r="C3" s="38"/>
      <c r="D3" s="38"/>
      <c r="E3" s="38"/>
      <c r="F3" s="37"/>
      <c r="G3" s="38"/>
      <c r="H3" s="38"/>
      <c r="I3" s="38"/>
      <c r="J3" s="38"/>
      <c r="K3" s="38"/>
      <c r="L3" s="38"/>
      <c r="M3" s="38"/>
      <c r="N3" s="38"/>
      <c r="O3" s="38"/>
      <c r="P3" s="39" t="s">
        <v>82</v>
      </c>
      <c r="Q3" s="40"/>
      <c r="R3" s="40"/>
      <c r="S3" s="38"/>
      <c r="AA3" s="40"/>
    </row>
    <row r="4" spans="1:27" ht="33" x14ac:dyDescent="0.45">
      <c r="A4" s="5"/>
      <c r="B4" s="5"/>
      <c r="C4" s="5"/>
      <c r="D4" s="5"/>
      <c r="E4" s="6" t="s">
        <v>83</v>
      </c>
      <c r="F4" s="6"/>
      <c r="G4" s="5"/>
      <c r="H4" s="5"/>
      <c r="I4" s="5"/>
      <c r="J4" s="5"/>
      <c r="K4" s="5"/>
      <c r="L4" s="5"/>
      <c r="M4" s="5"/>
      <c r="N4" s="5"/>
      <c r="O4" s="5"/>
      <c r="P4" s="195" t="s">
        <v>125</v>
      </c>
      <c r="Q4" s="195"/>
      <c r="R4" s="3"/>
      <c r="S4" s="1"/>
    </row>
    <row r="5" spans="1:27" ht="18.75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3"/>
      <c r="Q5" s="3"/>
      <c r="R5" s="3"/>
      <c r="S5" s="1"/>
    </row>
    <row r="6" spans="1:27" ht="21" x14ac:dyDescent="0.35">
      <c r="A6" s="209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3"/>
      <c r="Q6" s="3"/>
      <c r="R6" s="3"/>
      <c r="S6" s="1"/>
    </row>
    <row r="7" spans="1:27" ht="33" x14ac:dyDescent="0.45">
      <c r="A7" s="211" t="s">
        <v>118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3"/>
      <c r="Q7" s="3"/>
      <c r="R7" s="3"/>
      <c r="S7" s="1"/>
    </row>
    <row r="8" spans="1:27" ht="21" x14ac:dyDescent="0.35">
      <c r="A8" s="209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3"/>
      <c r="Q8" s="3"/>
      <c r="R8" s="3"/>
      <c r="S8" s="1"/>
    </row>
    <row r="9" spans="1:27" ht="21" x14ac:dyDescent="0.35">
      <c r="A9" s="209"/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3"/>
      <c r="Q9" s="3"/>
      <c r="R9" s="3"/>
      <c r="S9" s="1"/>
    </row>
    <row r="10" spans="1:27" ht="24.75" customHeight="1" x14ac:dyDescent="0.35">
      <c r="A10" s="42"/>
      <c r="B10" s="36"/>
      <c r="C10" s="36"/>
      <c r="D10" s="36"/>
      <c r="E10" s="36"/>
      <c r="F10" s="36"/>
      <c r="G10" s="36"/>
      <c r="H10" s="184" t="s">
        <v>116</v>
      </c>
      <c r="I10" s="36"/>
      <c r="J10" s="36"/>
      <c r="K10" s="180"/>
      <c r="L10" s="36"/>
      <c r="M10" s="36"/>
      <c r="N10" s="36"/>
      <c r="O10" s="36"/>
      <c r="P10" s="3"/>
      <c r="Q10" s="3"/>
      <c r="R10" s="3"/>
      <c r="S10" s="1"/>
    </row>
    <row r="11" spans="1:27" s="215" customFormat="1" ht="25.5" customHeight="1" x14ac:dyDescent="0.35">
      <c r="A11" s="214" t="s">
        <v>113</v>
      </c>
    </row>
    <row r="12" spans="1:27" s="7" customFormat="1" ht="21" customHeight="1" x14ac:dyDescent="0.3"/>
    <row r="13" spans="1:27" ht="25.5" x14ac:dyDescent="0.35">
      <c r="A13" s="7"/>
      <c r="B13" s="6"/>
      <c r="C13" s="6"/>
      <c r="D13" s="6"/>
      <c r="E13" s="43" t="s">
        <v>84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3"/>
      <c r="Q13" s="3"/>
      <c r="R13" s="3"/>
      <c r="S13" s="1"/>
    </row>
    <row r="14" spans="1:27" ht="21" x14ac:dyDescent="0.35">
      <c r="A14" s="216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3"/>
      <c r="Q14" s="3"/>
      <c r="R14" s="3"/>
      <c r="S14" s="1"/>
    </row>
    <row r="15" spans="1:27" ht="25.5" x14ac:dyDescent="0.35">
      <c r="A15" s="212" t="s">
        <v>85</v>
      </c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3"/>
      <c r="Q15" s="3"/>
      <c r="R15" s="3"/>
      <c r="S15" s="1"/>
      <c r="T15" s="2"/>
    </row>
    <row r="16" spans="1:27" ht="21" x14ac:dyDescent="0.35">
      <c r="A16" s="216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</row>
    <row r="17" spans="1:15" ht="25.5" x14ac:dyDescent="0.35">
      <c r="A17" s="212" t="s">
        <v>86</v>
      </c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</row>
    <row r="18" spans="1:15" ht="21" x14ac:dyDescent="0.35">
      <c r="A18" s="8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spans="1:15" ht="25.5" x14ac:dyDescent="0.35">
      <c r="A19" s="212" t="s">
        <v>119</v>
      </c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</row>
    <row r="20" spans="1:15" ht="21" x14ac:dyDescent="0.35">
      <c r="A20" s="216"/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</row>
    <row r="21" spans="1:15" s="39" customFormat="1" ht="26.25" x14ac:dyDescent="0.4"/>
    <row r="22" spans="1:15" s="39" customFormat="1" ht="26.25" x14ac:dyDescent="0.4">
      <c r="A22" s="39" t="s">
        <v>120</v>
      </c>
    </row>
    <row r="23" spans="1:15" s="39" customFormat="1" ht="26.25" x14ac:dyDescent="0.4"/>
    <row r="24" spans="1:15" s="39" customFormat="1" ht="26.25" x14ac:dyDescent="0.4"/>
    <row r="28" spans="1:15" ht="26.25" x14ac:dyDescent="0.4">
      <c r="B28" s="39"/>
    </row>
  </sheetData>
  <mergeCells count="11">
    <mergeCell ref="A20:O20"/>
    <mergeCell ref="A14:O14"/>
    <mergeCell ref="A15:O15"/>
    <mergeCell ref="A16:O16"/>
    <mergeCell ref="A17:O17"/>
    <mergeCell ref="A6:O6"/>
    <mergeCell ref="A7:O7"/>
    <mergeCell ref="A8:O8"/>
    <mergeCell ref="A9:O9"/>
    <mergeCell ref="A19:O19"/>
    <mergeCell ref="A11:XFD11"/>
  </mergeCells>
  <pageMargins left="0.25" right="0.25" top="0.75" bottom="0.75" header="0.3" footer="0.3"/>
  <pageSetup paperSize="9" scale="5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0"/>
  <sheetViews>
    <sheetView workbookViewId="0">
      <selection activeCell="O17" sqref="O17"/>
    </sheetView>
  </sheetViews>
  <sheetFormatPr defaultRowHeight="15" x14ac:dyDescent="0.25"/>
  <cols>
    <col min="1" max="1" width="13.28515625" customWidth="1"/>
    <col min="2" max="2" width="18.5703125" customWidth="1"/>
    <col min="3" max="3" width="10.140625" customWidth="1"/>
    <col min="7" max="7" width="13.5703125" customWidth="1"/>
    <col min="9" max="9" width="11.7109375" customWidth="1"/>
    <col min="11" max="11" width="10.7109375" customWidth="1"/>
  </cols>
  <sheetData>
    <row r="1" spans="1:28" x14ac:dyDescent="0.25">
      <c r="A1" s="10" t="s">
        <v>0</v>
      </c>
      <c r="B1" s="11" t="s">
        <v>78</v>
      </c>
    </row>
    <row r="2" spans="1:28" x14ac:dyDescent="0.25">
      <c r="A2" s="10" t="s">
        <v>2</v>
      </c>
      <c r="B2" s="11" t="s">
        <v>79</v>
      </c>
    </row>
    <row r="3" spans="1:28" ht="16.5" customHeight="1" x14ac:dyDescent="0.25">
      <c r="A3" s="10" t="s">
        <v>4</v>
      </c>
      <c r="B3" s="11" t="s">
        <v>5</v>
      </c>
    </row>
    <row r="4" spans="1:28" ht="25.5" x14ac:dyDescent="0.25">
      <c r="A4" s="10" t="s">
        <v>6</v>
      </c>
      <c r="B4" s="11" t="s">
        <v>7</v>
      </c>
    </row>
    <row r="5" spans="1:28" ht="24" customHeight="1" x14ac:dyDescent="0.25">
      <c r="A5" s="101" t="s">
        <v>8</v>
      </c>
      <c r="B5" s="101" t="s">
        <v>9</v>
      </c>
      <c r="C5" s="101" t="s">
        <v>10</v>
      </c>
      <c r="D5" s="98" t="s">
        <v>11</v>
      </c>
      <c r="E5" s="99"/>
      <c r="F5" s="100"/>
      <c r="G5" s="101" t="s">
        <v>12</v>
      </c>
      <c r="H5" s="98" t="s">
        <v>13</v>
      </c>
      <c r="I5" s="99"/>
      <c r="J5" s="99"/>
      <c r="K5" s="100"/>
      <c r="L5" s="98" t="s">
        <v>14</v>
      </c>
      <c r="M5" s="99"/>
      <c r="N5" s="99"/>
      <c r="O5" s="100"/>
    </row>
    <row r="6" spans="1:28" x14ac:dyDescent="0.25">
      <c r="A6" s="102"/>
      <c r="B6" s="103"/>
      <c r="C6" s="104"/>
      <c r="D6" s="13" t="s">
        <v>15</v>
      </c>
      <c r="E6" s="13" t="s">
        <v>16</v>
      </c>
      <c r="F6" s="13" t="s">
        <v>17</v>
      </c>
      <c r="G6" s="102"/>
      <c r="H6" s="13" t="s">
        <v>18</v>
      </c>
      <c r="I6" s="13" t="s">
        <v>19</v>
      </c>
      <c r="J6" s="13" t="s">
        <v>20</v>
      </c>
      <c r="K6" s="13" t="s">
        <v>21</v>
      </c>
      <c r="L6" s="13" t="s">
        <v>22</v>
      </c>
      <c r="M6" s="13" t="s">
        <v>23</v>
      </c>
      <c r="N6" s="13" t="s">
        <v>24</v>
      </c>
      <c r="O6" s="13" t="s">
        <v>25</v>
      </c>
    </row>
    <row r="7" spans="1:28" s="118" customFormat="1" ht="18.75" customHeight="1" x14ac:dyDescent="0.25">
      <c r="A7" s="120"/>
      <c r="B7" s="121"/>
      <c r="C7" s="121"/>
      <c r="D7" s="121"/>
      <c r="E7" s="121"/>
      <c r="F7" s="121"/>
      <c r="G7" s="121" t="s">
        <v>26</v>
      </c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</row>
    <row r="8" spans="1:28" s="44" customFormat="1" ht="38.25" x14ac:dyDescent="0.25">
      <c r="A8" s="14">
        <v>306</v>
      </c>
      <c r="B8" s="15" t="s">
        <v>102</v>
      </c>
      <c r="C8" s="14">
        <v>80</v>
      </c>
      <c r="D8" s="82">
        <v>12.88</v>
      </c>
      <c r="E8" s="82">
        <v>10.48</v>
      </c>
      <c r="F8" s="82">
        <v>5.28</v>
      </c>
      <c r="G8" s="82">
        <v>167.2</v>
      </c>
      <c r="H8" s="82"/>
      <c r="I8" s="82"/>
      <c r="J8" s="82"/>
      <c r="K8" s="82"/>
      <c r="L8" s="82"/>
      <c r="M8" s="82"/>
      <c r="N8" s="82"/>
      <c r="O8" s="82"/>
    </row>
    <row r="9" spans="1:28" s="44" customFormat="1" ht="25.5" x14ac:dyDescent="0.25">
      <c r="A9" s="14">
        <v>302</v>
      </c>
      <c r="B9" s="15" t="s">
        <v>105</v>
      </c>
      <c r="C9" s="14">
        <v>150</v>
      </c>
      <c r="D9" s="82">
        <v>8.6</v>
      </c>
      <c r="E9" s="82">
        <v>6.09</v>
      </c>
      <c r="F9" s="82">
        <v>38.64</v>
      </c>
      <c r="G9" s="82">
        <v>243.75</v>
      </c>
      <c r="H9" s="82"/>
      <c r="I9" s="82"/>
      <c r="J9" s="82"/>
      <c r="K9" s="82"/>
      <c r="L9" s="82">
        <v>14.82</v>
      </c>
      <c r="M9" s="82"/>
      <c r="N9" s="82">
        <v>135.83000000000001</v>
      </c>
      <c r="O9" s="82">
        <v>4.5599999999999996</v>
      </c>
    </row>
    <row r="10" spans="1:28" s="44" customFormat="1" ht="25.5" x14ac:dyDescent="0.25">
      <c r="A10" s="14">
        <v>2</v>
      </c>
      <c r="B10" s="14" t="s">
        <v>97</v>
      </c>
      <c r="C10" s="14">
        <v>25</v>
      </c>
      <c r="D10" s="58">
        <v>1.54</v>
      </c>
      <c r="E10" s="58">
        <v>3.54</v>
      </c>
      <c r="F10" s="58">
        <v>10.938000000000001</v>
      </c>
      <c r="G10" s="58">
        <v>64.58</v>
      </c>
      <c r="H10" s="58"/>
      <c r="I10" s="58"/>
      <c r="J10" s="58"/>
      <c r="K10" s="58"/>
      <c r="L10" s="58">
        <v>8.4</v>
      </c>
      <c r="M10" s="58"/>
      <c r="N10" s="58">
        <v>4.2</v>
      </c>
      <c r="O10" s="58">
        <v>0.35</v>
      </c>
    </row>
    <row r="11" spans="1:28" s="44" customFormat="1" x14ac:dyDescent="0.25">
      <c r="A11" s="46">
        <v>376</v>
      </c>
      <c r="B11" s="15" t="s">
        <v>87</v>
      </c>
      <c r="C11" s="14">
        <v>200</v>
      </c>
      <c r="D11" s="119">
        <v>7.0000000000000007E-2</v>
      </c>
      <c r="E11" s="82">
        <v>0.02</v>
      </c>
      <c r="F11" s="82">
        <v>15</v>
      </c>
      <c r="G11" s="82">
        <v>60</v>
      </c>
      <c r="H11" s="82">
        <f>0.01/5</f>
        <v>2E-3</v>
      </c>
      <c r="I11" s="82">
        <v>0.03</v>
      </c>
      <c r="J11" s="82">
        <f>0</f>
        <v>0</v>
      </c>
      <c r="K11" s="82">
        <f>0</f>
        <v>0</v>
      </c>
      <c r="L11" s="82">
        <v>11.1</v>
      </c>
      <c r="M11" s="82"/>
      <c r="N11" s="82">
        <v>1.4</v>
      </c>
      <c r="O11" s="82">
        <v>0.28000000000000003</v>
      </c>
    </row>
    <row r="12" spans="1:28" ht="17.25" customHeight="1" x14ac:dyDescent="0.25">
      <c r="A12" s="14">
        <v>493</v>
      </c>
      <c r="B12" s="14" t="s">
        <v>88</v>
      </c>
      <c r="C12" s="14">
        <v>30</v>
      </c>
      <c r="D12" s="58">
        <v>1.98</v>
      </c>
      <c r="E12" s="58">
        <v>0.36</v>
      </c>
      <c r="F12" s="58">
        <v>36</v>
      </c>
      <c r="G12" s="97">
        <v>54.3</v>
      </c>
      <c r="H12" s="58">
        <v>0.21</v>
      </c>
      <c r="I12" s="58">
        <v>0.09</v>
      </c>
      <c r="J12" s="58"/>
      <c r="K12" s="58"/>
      <c r="L12" s="58">
        <v>40.5</v>
      </c>
      <c r="M12" s="58"/>
      <c r="N12" s="58"/>
      <c r="O12" s="58">
        <v>0.12</v>
      </c>
    </row>
    <row r="13" spans="1:28" x14ac:dyDescent="0.25">
      <c r="A13" s="17" t="s">
        <v>30</v>
      </c>
      <c r="B13" s="18"/>
      <c r="C13" s="18"/>
      <c r="D13" s="31">
        <v>25.07</v>
      </c>
      <c r="E13" s="31">
        <v>20.49</v>
      </c>
      <c r="F13" s="31">
        <v>105.86</v>
      </c>
      <c r="G13" s="31">
        <v>589.58000000000004</v>
      </c>
      <c r="H13" s="31"/>
      <c r="I13" s="31"/>
      <c r="J13" s="31"/>
      <c r="K13" s="31"/>
      <c r="L13" s="31"/>
      <c r="M13" s="31"/>
      <c r="N13" s="31"/>
      <c r="O13" s="31"/>
    </row>
    <row r="14" spans="1:28" s="44" customFormat="1" x14ac:dyDescent="0.25">
      <c r="A14" s="14"/>
      <c r="B14" s="14"/>
      <c r="C14" s="14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</row>
    <row r="15" spans="1:28" s="162" customFormat="1" ht="16.149999999999999" customHeight="1" x14ac:dyDescent="0.2">
      <c r="A15" s="17" t="s">
        <v>109</v>
      </c>
      <c r="B15" s="18"/>
      <c r="C15" s="18"/>
      <c r="D15" s="138">
        <v>25.07</v>
      </c>
      <c r="E15" s="138">
        <v>20.49</v>
      </c>
      <c r="F15" s="138">
        <v>105.86</v>
      </c>
      <c r="G15" s="138">
        <v>589.58000000000004</v>
      </c>
      <c r="H15" s="31"/>
      <c r="I15" s="31"/>
      <c r="J15" s="31"/>
      <c r="K15" s="31"/>
      <c r="L15" s="31"/>
      <c r="M15" s="31"/>
      <c r="N15" s="31"/>
      <c r="O15" s="31"/>
    </row>
    <row r="16" spans="1:28" s="202" customFormat="1" ht="16.149999999999999" customHeight="1" thickBot="1" x14ac:dyDescent="0.25">
      <c r="A16" s="196"/>
      <c r="B16" s="207"/>
      <c r="C16" s="207"/>
      <c r="D16" s="200"/>
      <c r="E16" s="208"/>
      <c r="F16" s="200"/>
      <c r="G16" s="200"/>
      <c r="H16" s="201"/>
      <c r="I16" s="201"/>
      <c r="J16" s="201"/>
      <c r="K16" s="201"/>
      <c r="L16" s="201"/>
      <c r="M16" s="201"/>
      <c r="N16" s="201"/>
      <c r="O16" s="201"/>
    </row>
    <row r="17" spans="2:12" ht="27" customHeight="1" thickBot="1" x14ac:dyDescent="0.3">
      <c r="B17" s="274" t="s">
        <v>31</v>
      </c>
      <c r="C17" s="275"/>
      <c r="D17" s="275"/>
      <c r="E17" s="292"/>
      <c r="F17" s="281" t="s">
        <v>32</v>
      </c>
      <c r="G17" s="281"/>
      <c r="H17" s="282"/>
      <c r="I17" s="20" t="s">
        <v>33</v>
      </c>
      <c r="K17" s="10" t="s">
        <v>0</v>
      </c>
      <c r="L17" s="11" t="s">
        <v>78</v>
      </c>
    </row>
    <row r="18" spans="2:12" ht="15.75" thickBot="1" x14ac:dyDescent="0.3">
      <c r="B18" s="277"/>
      <c r="C18" s="278"/>
      <c r="D18" s="278"/>
      <c r="E18" s="293"/>
      <c r="F18" s="132" t="s">
        <v>15</v>
      </c>
      <c r="G18" s="21" t="s">
        <v>16</v>
      </c>
      <c r="H18" s="21" t="s">
        <v>17</v>
      </c>
      <c r="I18" s="22"/>
      <c r="K18" s="10" t="s">
        <v>2</v>
      </c>
      <c r="L18" s="11" t="s">
        <v>79</v>
      </c>
    </row>
    <row r="19" spans="2:12" ht="27" customHeight="1" thickBot="1" x14ac:dyDescent="0.3">
      <c r="B19" s="217" t="s">
        <v>34</v>
      </c>
      <c r="C19" s="218"/>
      <c r="D19" s="218"/>
      <c r="E19" s="291"/>
      <c r="F19" s="21" t="s">
        <v>35</v>
      </c>
      <c r="G19" s="21" t="s">
        <v>36</v>
      </c>
      <c r="H19" s="21" t="s">
        <v>37</v>
      </c>
      <c r="I19" s="21" t="s">
        <v>38</v>
      </c>
      <c r="K19" s="10" t="s">
        <v>4</v>
      </c>
      <c r="L19" s="11" t="s">
        <v>5</v>
      </c>
    </row>
    <row r="20" spans="2:12" ht="27" customHeight="1" thickBot="1" x14ac:dyDescent="0.3">
      <c r="B20" s="130" t="s">
        <v>39</v>
      </c>
      <c r="C20" s="131"/>
      <c r="D20" s="131"/>
      <c r="E20" s="131"/>
      <c r="F20" s="23">
        <v>25.07</v>
      </c>
      <c r="G20" s="23">
        <v>20.49</v>
      </c>
      <c r="H20" s="23">
        <v>105.86</v>
      </c>
      <c r="I20" s="23">
        <v>589.58000000000004</v>
      </c>
      <c r="K20" s="10" t="s">
        <v>6</v>
      </c>
      <c r="L20" s="11" t="s">
        <v>7</v>
      </c>
    </row>
  </sheetData>
  <mergeCells count="3">
    <mergeCell ref="B19:E19"/>
    <mergeCell ref="B17:E18"/>
    <mergeCell ref="F17:H17"/>
  </mergeCells>
  <pageMargins left="0.25" right="0.25" top="0.75" bottom="0.75" header="0.3" footer="0.3"/>
  <pageSetup paperSize="9"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abSelected="1" topLeftCell="A7" workbookViewId="0">
      <selection activeCell="I19" sqref="I19"/>
    </sheetView>
  </sheetViews>
  <sheetFormatPr defaultRowHeight="15" x14ac:dyDescent="0.25"/>
  <cols>
    <col min="1" max="1" width="13.28515625" customWidth="1"/>
    <col min="2" max="2" width="19.28515625" customWidth="1"/>
    <col min="3" max="3" width="10.5703125" customWidth="1"/>
    <col min="7" max="7" width="14.7109375" customWidth="1"/>
    <col min="9" max="9" width="12.7109375" customWidth="1"/>
    <col min="10" max="10" width="7.28515625" customWidth="1"/>
    <col min="11" max="11" width="10.7109375" customWidth="1"/>
    <col min="13" max="13" width="7.140625" customWidth="1"/>
    <col min="14" max="14" width="8.28515625" customWidth="1"/>
    <col min="15" max="15" width="8" customWidth="1"/>
  </cols>
  <sheetData>
    <row r="1" spans="1:15" x14ac:dyDescent="0.25">
      <c r="A1" s="10" t="s">
        <v>0</v>
      </c>
      <c r="B1" s="11" t="s">
        <v>93</v>
      </c>
    </row>
    <row r="2" spans="1:15" x14ac:dyDescent="0.25">
      <c r="A2" s="10" t="s">
        <v>2</v>
      </c>
      <c r="B2" s="11" t="s">
        <v>79</v>
      </c>
    </row>
    <row r="3" spans="1:15" ht="15" customHeight="1" x14ac:dyDescent="0.25">
      <c r="A3" s="10" t="s">
        <v>4</v>
      </c>
      <c r="B3" s="11" t="s">
        <v>5</v>
      </c>
    </row>
    <row r="4" spans="1:15" ht="27.75" customHeight="1" x14ac:dyDescent="0.25">
      <c r="A4" s="10" t="s">
        <v>6</v>
      </c>
      <c r="B4" s="11" t="s">
        <v>7</v>
      </c>
    </row>
    <row r="5" spans="1:15" x14ac:dyDescent="0.25">
      <c r="A5" s="229" t="s">
        <v>8</v>
      </c>
      <c r="B5" s="229" t="s">
        <v>9</v>
      </c>
      <c r="C5" s="229" t="s">
        <v>10</v>
      </c>
      <c r="D5" s="224" t="s">
        <v>11</v>
      </c>
      <c r="E5" s="225"/>
      <c r="F5" s="226"/>
      <c r="G5" s="229" t="s">
        <v>12</v>
      </c>
      <c r="H5" s="224" t="s">
        <v>13</v>
      </c>
      <c r="I5" s="225"/>
      <c r="J5" s="225"/>
      <c r="K5" s="226"/>
      <c r="L5" s="224" t="s">
        <v>14</v>
      </c>
      <c r="M5" s="225"/>
      <c r="N5" s="225"/>
      <c r="O5" s="226"/>
    </row>
    <row r="6" spans="1:15" x14ac:dyDescent="0.25">
      <c r="A6" s="230"/>
      <c r="B6" s="231"/>
      <c r="C6" s="232"/>
      <c r="D6" s="13" t="s">
        <v>15</v>
      </c>
      <c r="E6" s="13" t="s">
        <v>16</v>
      </c>
      <c r="F6" s="13" t="s">
        <v>17</v>
      </c>
      <c r="G6" s="230"/>
      <c r="H6" s="13" t="s">
        <v>18</v>
      </c>
      <c r="I6" s="13" t="s">
        <v>19</v>
      </c>
      <c r="J6" s="13" t="s">
        <v>20</v>
      </c>
      <c r="K6" s="13" t="s">
        <v>21</v>
      </c>
      <c r="L6" s="13" t="s">
        <v>22</v>
      </c>
      <c r="M6" s="13" t="s">
        <v>23</v>
      </c>
      <c r="N6" s="13" t="s">
        <v>24</v>
      </c>
      <c r="O6" s="13" t="s">
        <v>25</v>
      </c>
    </row>
    <row r="7" spans="1:15" ht="24" customHeight="1" x14ac:dyDescent="0.25">
      <c r="A7" s="88"/>
      <c r="B7" s="89"/>
      <c r="C7" s="89"/>
      <c r="D7" s="89"/>
      <c r="E7" s="89"/>
      <c r="F7" s="89"/>
      <c r="G7" s="89" t="s">
        <v>26</v>
      </c>
      <c r="H7" s="89"/>
      <c r="I7" s="89"/>
      <c r="J7" s="89"/>
      <c r="K7" s="89"/>
      <c r="L7" s="89"/>
      <c r="M7" s="89"/>
      <c r="N7" s="89"/>
      <c r="O7" s="89"/>
    </row>
    <row r="8" spans="1:15" s="44" customFormat="1" x14ac:dyDescent="0.25">
      <c r="A8" s="14">
        <v>69</v>
      </c>
      <c r="B8" s="15" t="s">
        <v>123</v>
      </c>
      <c r="C8" s="14">
        <v>100</v>
      </c>
      <c r="D8" s="82">
        <v>1.36</v>
      </c>
      <c r="E8" s="82">
        <v>6.18</v>
      </c>
      <c r="F8" s="82">
        <v>8.44</v>
      </c>
      <c r="G8" s="82">
        <v>125.1</v>
      </c>
      <c r="H8" s="82">
        <v>0.06</v>
      </c>
      <c r="I8" s="82">
        <v>10.25</v>
      </c>
      <c r="J8" s="82">
        <v>0</v>
      </c>
      <c r="K8" s="82">
        <v>0</v>
      </c>
      <c r="L8" s="82">
        <v>23.2</v>
      </c>
      <c r="M8" s="82">
        <v>44.97</v>
      </c>
      <c r="N8" s="82">
        <v>20.75</v>
      </c>
      <c r="O8" s="82">
        <v>0.85</v>
      </c>
    </row>
    <row r="9" spans="1:15" s="44" customFormat="1" ht="25.5" x14ac:dyDescent="0.25">
      <c r="A9" s="14">
        <v>2</v>
      </c>
      <c r="B9" s="14" t="s">
        <v>97</v>
      </c>
      <c r="C9" s="14">
        <v>25</v>
      </c>
      <c r="D9" s="58">
        <v>1.54</v>
      </c>
      <c r="E9" s="58">
        <v>3.54</v>
      </c>
      <c r="F9" s="58">
        <v>10.938000000000001</v>
      </c>
      <c r="G9" s="58">
        <v>64.58</v>
      </c>
      <c r="H9" s="58"/>
      <c r="I9" s="58"/>
      <c r="J9" s="58"/>
      <c r="K9" s="58"/>
      <c r="L9" s="58">
        <v>8.4</v>
      </c>
      <c r="M9" s="58"/>
      <c r="N9" s="58">
        <v>4.2</v>
      </c>
      <c r="O9" s="58">
        <v>0.35</v>
      </c>
    </row>
    <row r="10" spans="1:15" x14ac:dyDescent="0.25">
      <c r="A10" s="14">
        <v>376</v>
      </c>
      <c r="B10" s="15" t="s">
        <v>87</v>
      </c>
      <c r="C10" s="14">
        <v>200</v>
      </c>
      <c r="D10" s="82">
        <v>7.0000000000000007E-2</v>
      </c>
      <c r="E10" s="82">
        <v>0.02</v>
      </c>
      <c r="F10" s="82">
        <v>15</v>
      </c>
      <c r="G10" s="82">
        <v>60</v>
      </c>
      <c r="H10" s="82">
        <v>2E-3</v>
      </c>
      <c r="I10" s="82">
        <v>0.03</v>
      </c>
      <c r="J10" s="82">
        <v>0</v>
      </c>
      <c r="K10" s="82">
        <v>0</v>
      </c>
      <c r="L10" s="82">
        <v>11.1</v>
      </c>
      <c r="M10" s="82"/>
      <c r="N10" s="82">
        <v>1.4</v>
      </c>
      <c r="O10" s="82">
        <v>0.28000000000000003</v>
      </c>
    </row>
    <row r="11" spans="1:15" ht="17.25" customHeight="1" x14ac:dyDescent="0.25">
      <c r="A11" s="14">
        <v>493</v>
      </c>
      <c r="B11" s="14" t="s">
        <v>88</v>
      </c>
      <c r="C11" s="14">
        <v>30</v>
      </c>
      <c r="D11" s="58">
        <v>1.98</v>
      </c>
      <c r="E11" s="58">
        <v>0.36</v>
      </c>
      <c r="F11" s="58">
        <v>36</v>
      </c>
      <c r="G11" s="97">
        <v>54.3</v>
      </c>
      <c r="H11" s="58">
        <v>0.21</v>
      </c>
      <c r="I11" s="58">
        <v>0.09</v>
      </c>
      <c r="J11" s="58"/>
      <c r="K11" s="58"/>
      <c r="L11" s="58">
        <v>40.5</v>
      </c>
      <c r="M11" s="58"/>
      <c r="N11" s="58"/>
      <c r="O11" s="58">
        <v>0.12</v>
      </c>
    </row>
    <row r="12" spans="1:15" s="61" customFormat="1" ht="16.149999999999999" customHeight="1" x14ac:dyDescent="0.2">
      <c r="A12" s="17" t="s">
        <v>30</v>
      </c>
      <c r="B12" s="18"/>
      <c r="C12" s="18"/>
      <c r="D12" s="31">
        <v>4.95</v>
      </c>
      <c r="E12" s="31">
        <f>SUM(E7:E11)</f>
        <v>10.099999999999998</v>
      </c>
      <c r="F12" s="31">
        <f>SUM(F7:F11)</f>
        <v>70.378</v>
      </c>
      <c r="G12" s="31">
        <f>SUM(G7:G11)</f>
        <v>303.98</v>
      </c>
      <c r="H12" s="31"/>
      <c r="I12" s="31"/>
      <c r="J12" s="31"/>
      <c r="K12" s="31"/>
      <c r="L12" s="31"/>
      <c r="M12" s="31"/>
      <c r="N12" s="31"/>
      <c r="O12" s="31"/>
    </row>
    <row r="13" spans="1:15" s="44" customFormat="1" x14ac:dyDescent="0.25">
      <c r="A13" s="14"/>
      <c r="B13" s="14"/>
      <c r="C13" s="14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</row>
    <row r="14" spans="1:15" s="61" customFormat="1" ht="16.149999999999999" customHeight="1" x14ac:dyDescent="0.2">
      <c r="A14" s="17" t="s">
        <v>30</v>
      </c>
      <c r="B14" s="18"/>
      <c r="C14" s="18"/>
      <c r="D14" s="31">
        <f>SUM(D13:D13)</f>
        <v>0</v>
      </c>
      <c r="E14" s="31">
        <f>SUM(E13:E13)</f>
        <v>0</v>
      </c>
      <c r="F14" s="31">
        <f>SUM(F13:F13)</f>
        <v>0</v>
      </c>
      <c r="G14" s="31">
        <f>SUM(G13:G13)</f>
        <v>0</v>
      </c>
      <c r="H14" s="31"/>
      <c r="I14" s="31"/>
      <c r="J14" s="31"/>
      <c r="K14" s="31"/>
      <c r="L14" s="31"/>
      <c r="M14" s="31"/>
      <c r="N14" s="31"/>
      <c r="O14" s="31"/>
    </row>
    <row r="15" spans="1:15" s="61" customFormat="1" ht="16.149999999999999" customHeight="1" thickBot="1" x14ac:dyDescent="0.25">
      <c r="A15" s="17" t="s">
        <v>107</v>
      </c>
      <c r="B15" s="18"/>
      <c r="C15" s="18"/>
      <c r="D15" s="138">
        <v>4.95</v>
      </c>
      <c r="E15" s="138">
        <v>10.1</v>
      </c>
      <c r="F15" s="138">
        <v>70.38</v>
      </c>
      <c r="G15" s="138">
        <v>303.98</v>
      </c>
      <c r="H15" s="156"/>
      <c r="I15" s="156"/>
      <c r="J15" s="156"/>
      <c r="K15" s="156"/>
      <c r="L15" s="156"/>
      <c r="M15" s="172"/>
      <c r="N15" s="172"/>
      <c r="O15" s="173"/>
    </row>
    <row r="16" spans="1:15" ht="30" customHeight="1" thickBot="1" x14ac:dyDescent="0.3">
      <c r="B16" s="274" t="s">
        <v>31</v>
      </c>
      <c r="C16" s="275"/>
      <c r="D16" s="275"/>
      <c r="E16" s="276"/>
      <c r="F16" s="280" t="s">
        <v>32</v>
      </c>
      <c r="G16" s="281"/>
      <c r="H16" s="282"/>
      <c r="I16" s="20" t="s">
        <v>33</v>
      </c>
      <c r="K16" s="10" t="s">
        <v>0</v>
      </c>
      <c r="L16" s="11" t="s">
        <v>93</v>
      </c>
    </row>
    <row r="17" spans="2:12" ht="15.75" thickBot="1" x14ac:dyDescent="0.3">
      <c r="B17" s="277"/>
      <c r="C17" s="278"/>
      <c r="D17" s="278"/>
      <c r="E17" s="279"/>
      <c r="F17" s="21" t="s">
        <v>15</v>
      </c>
      <c r="G17" s="21" t="s">
        <v>16</v>
      </c>
      <c r="H17" s="21" t="s">
        <v>17</v>
      </c>
      <c r="I17" s="22"/>
      <c r="K17" s="10" t="s">
        <v>2</v>
      </c>
      <c r="L17" s="11" t="s">
        <v>79</v>
      </c>
    </row>
    <row r="18" spans="2:12" ht="27" customHeight="1" thickBot="1" x14ac:dyDescent="0.3">
      <c r="B18" s="217" t="s">
        <v>34</v>
      </c>
      <c r="C18" s="218"/>
      <c r="D18" s="218"/>
      <c r="E18" s="218"/>
      <c r="F18" s="21" t="s">
        <v>35</v>
      </c>
      <c r="G18" s="21" t="s">
        <v>36</v>
      </c>
      <c r="H18" s="21" t="s">
        <v>37</v>
      </c>
      <c r="I18" s="21" t="s">
        <v>38</v>
      </c>
      <c r="K18" s="10" t="s">
        <v>4</v>
      </c>
      <c r="L18" s="11" t="s">
        <v>5</v>
      </c>
    </row>
    <row r="19" spans="2:12" ht="26.25" thickBot="1" x14ac:dyDescent="0.3">
      <c r="B19" s="217" t="s">
        <v>39</v>
      </c>
      <c r="C19" s="218"/>
      <c r="D19" s="218"/>
      <c r="E19" s="218"/>
      <c r="F19" s="23">
        <v>4.95</v>
      </c>
      <c r="G19" s="23">
        <v>10.1</v>
      </c>
      <c r="H19" s="23">
        <v>70.38</v>
      </c>
      <c r="I19" s="23">
        <v>303.98</v>
      </c>
      <c r="K19" s="10" t="s">
        <v>6</v>
      </c>
      <c r="L19" s="11" t="s">
        <v>7</v>
      </c>
    </row>
  </sheetData>
  <mergeCells count="11">
    <mergeCell ref="B16:E17"/>
    <mergeCell ref="F16:H16"/>
    <mergeCell ref="B18:E18"/>
    <mergeCell ref="B19:E19"/>
    <mergeCell ref="L5:O5"/>
    <mergeCell ref="H5:K5"/>
    <mergeCell ref="A5:A6"/>
    <mergeCell ref="B5:B6"/>
    <mergeCell ref="C5:C6"/>
    <mergeCell ref="D5:F5"/>
    <mergeCell ref="G5:G6"/>
  </mergeCells>
  <pageMargins left="0.25" right="0.25" top="0.75" bottom="0.75" header="0.3" footer="0.3"/>
  <pageSetup paperSize="9" fitToWidth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topLeftCell="A25" workbookViewId="0">
      <selection activeCell="D34" sqref="D34"/>
    </sheetView>
  </sheetViews>
  <sheetFormatPr defaultRowHeight="15" x14ac:dyDescent="0.25"/>
  <cols>
    <col min="2" max="2" width="21.140625" customWidth="1"/>
    <col min="7" max="7" width="12.7109375" customWidth="1"/>
    <col min="8" max="8" width="11.5703125" customWidth="1"/>
  </cols>
  <sheetData>
    <row r="1" spans="2:8" x14ac:dyDescent="0.25">
      <c r="B1" s="294" t="s">
        <v>40</v>
      </c>
      <c r="C1" s="294"/>
      <c r="D1" s="294"/>
      <c r="E1" s="294"/>
      <c r="F1" s="294"/>
      <c r="G1" s="294"/>
      <c r="H1" s="294"/>
    </row>
    <row r="2" spans="2:8" ht="27" customHeight="1" x14ac:dyDescent="0.25">
      <c r="B2" s="24" t="s">
        <v>41</v>
      </c>
      <c r="C2" s="295" t="s">
        <v>42</v>
      </c>
      <c r="D2" s="295"/>
      <c r="E2" s="295"/>
      <c r="F2" s="295"/>
      <c r="G2" s="296" t="s">
        <v>43</v>
      </c>
      <c r="H2" s="297"/>
    </row>
    <row r="3" spans="2:8" ht="27" customHeight="1" x14ac:dyDescent="0.25">
      <c r="B3" s="298"/>
      <c r="C3" s="300" t="s">
        <v>44</v>
      </c>
      <c r="D3" s="301"/>
      <c r="E3" s="300" t="s">
        <v>45</v>
      </c>
      <c r="F3" s="301"/>
      <c r="G3" s="28" t="s">
        <v>44</v>
      </c>
      <c r="H3" s="28" t="s">
        <v>45</v>
      </c>
    </row>
    <row r="4" spans="2:8" ht="27" customHeight="1" x14ac:dyDescent="0.25">
      <c r="B4" s="299"/>
      <c r="C4" s="300" t="s">
        <v>7</v>
      </c>
      <c r="D4" s="301"/>
      <c r="E4" s="300" t="s">
        <v>7</v>
      </c>
      <c r="F4" s="301"/>
      <c r="G4" s="28" t="s">
        <v>7</v>
      </c>
      <c r="H4" s="28" t="s">
        <v>7</v>
      </c>
    </row>
    <row r="5" spans="2:8" ht="27" customHeight="1" x14ac:dyDescent="0.25">
      <c r="B5" s="25" t="s">
        <v>46</v>
      </c>
      <c r="C5" s="302">
        <v>80</v>
      </c>
      <c r="D5" s="303"/>
      <c r="E5" s="302">
        <v>80</v>
      </c>
      <c r="F5" s="303"/>
      <c r="G5" s="27">
        <f>40</f>
        <v>40</v>
      </c>
      <c r="H5" s="27">
        <v>40</v>
      </c>
    </row>
    <row r="6" spans="2:8" ht="27" customHeight="1" x14ac:dyDescent="0.25">
      <c r="B6" s="25" t="s">
        <v>27</v>
      </c>
      <c r="C6" s="302">
        <v>150</v>
      </c>
      <c r="D6" s="303"/>
      <c r="E6" s="302">
        <v>150</v>
      </c>
      <c r="F6" s="303"/>
      <c r="G6" s="27">
        <v>70</v>
      </c>
      <c r="H6" s="27">
        <f>70</f>
        <v>70</v>
      </c>
    </row>
    <row r="7" spans="2:8" ht="27" customHeight="1" x14ac:dyDescent="0.25">
      <c r="B7" s="25" t="s">
        <v>47</v>
      </c>
      <c r="C7" s="302">
        <v>15</v>
      </c>
      <c r="D7" s="303"/>
      <c r="E7" s="302">
        <v>15</v>
      </c>
      <c r="F7" s="303"/>
      <c r="G7" s="27">
        <f>2</f>
        <v>2</v>
      </c>
      <c r="H7" s="27">
        <v>2</v>
      </c>
    </row>
    <row r="8" spans="2:8" ht="27" customHeight="1" x14ac:dyDescent="0.25">
      <c r="B8" s="26" t="s">
        <v>48</v>
      </c>
      <c r="C8" s="304">
        <v>45</v>
      </c>
      <c r="D8" s="305"/>
      <c r="E8" s="304">
        <v>45</v>
      </c>
      <c r="F8" s="305"/>
      <c r="G8" s="29">
        <f>44+5</f>
        <v>49</v>
      </c>
      <c r="H8" s="29">
        <v>49</v>
      </c>
    </row>
    <row r="9" spans="2:8" ht="27" customHeight="1" x14ac:dyDescent="0.25">
      <c r="B9" s="25" t="s">
        <v>49</v>
      </c>
      <c r="C9" s="302">
        <v>15</v>
      </c>
      <c r="D9" s="303"/>
      <c r="E9" s="302">
        <v>15</v>
      </c>
      <c r="F9" s="303"/>
      <c r="G9" s="27">
        <v>52.5</v>
      </c>
      <c r="H9" s="27">
        <v>52.5</v>
      </c>
    </row>
    <row r="10" spans="2:8" ht="27" customHeight="1" x14ac:dyDescent="0.25">
      <c r="B10" s="25" t="s">
        <v>50</v>
      </c>
      <c r="C10" s="302" t="s">
        <v>51</v>
      </c>
      <c r="D10" s="303"/>
      <c r="E10" s="306">
        <v>188</v>
      </c>
      <c r="F10" s="307"/>
      <c r="G10" s="27">
        <v>100</v>
      </c>
      <c r="H10" s="27">
        <v>75</v>
      </c>
    </row>
    <row r="11" spans="2:8" ht="27" customHeight="1" x14ac:dyDescent="0.25">
      <c r="B11" s="25" t="s">
        <v>52</v>
      </c>
      <c r="C11" s="302">
        <v>350</v>
      </c>
      <c r="D11" s="303"/>
      <c r="E11" s="302" t="s">
        <v>53</v>
      </c>
      <c r="F11" s="303"/>
      <c r="G11" s="27">
        <f>16.75+12.5+6+43.8+12+12+3+2.5+12.5</f>
        <v>121.05</v>
      </c>
      <c r="H11" s="27">
        <f>2+2+10+10+10.75+10+15+10</f>
        <v>69.75</v>
      </c>
    </row>
    <row r="12" spans="2:8" ht="27" customHeight="1" x14ac:dyDescent="0.25">
      <c r="B12" s="25" t="s">
        <v>54</v>
      </c>
      <c r="C12" s="302">
        <v>200</v>
      </c>
      <c r="D12" s="303"/>
      <c r="E12" s="302" t="s">
        <v>55</v>
      </c>
      <c r="F12" s="303"/>
      <c r="G12" s="27">
        <f>100+35.7</f>
        <v>135.69999999999999</v>
      </c>
      <c r="H12" s="27">
        <f>100+25</f>
        <v>125</v>
      </c>
    </row>
    <row r="13" spans="2:8" ht="27" customHeight="1" x14ac:dyDescent="0.25">
      <c r="B13" s="25" t="s">
        <v>56</v>
      </c>
      <c r="C13" s="302">
        <v>15</v>
      </c>
      <c r="D13" s="303"/>
      <c r="E13" s="302">
        <v>15</v>
      </c>
      <c r="F13" s="303"/>
      <c r="G13" s="27">
        <v>20</v>
      </c>
      <c r="H13" s="27">
        <v>37</v>
      </c>
    </row>
    <row r="14" spans="2:8" ht="27" customHeight="1" x14ac:dyDescent="0.25">
      <c r="B14" s="25" t="s">
        <v>57</v>
      </c>
      <c r="C14" s="302">
        <v>200</v>
      </c>
      <c r="D14" s="303"/>
      <c r="E14" s="302">
        <v>200</v>
      </c>
      <c r="F14" s="303"/>
      <c r="G14" s="27"/>
      <c r="H14" s="27"/>
    </row>
    <row r="15" spans="2:8" ht="27" customHeight="1" x14ac:dyDescent="0.25">
      <c r="B15" s="25" t="s">
        <v>58</v>
      </c>
      <c r="C15" s="302" t="s">
        <v>59</v>
      </c>
      <c r="D15" s="303"/>
      <c r="E15" s="302">
        <v>70</v>
      </c>
      <c r="F15" s="303"/>
      <c r="G15" s="27">
        <f>150</f>
        <v>150</v>
      </c>
      <c r="H15" s="27">
        <f>81+25</f>
        <v>106</v>
      </c>
    </row>
    <row r="16" spans="2:8" ht="27" customHeight="1" x14ac:dyDescent="0.25">
      <c r="B16" s="25" t="s">
        <v>60</v>
      </c>
      <c r="C16" s="302" t="s">
        <v>61</v>
      </c>
      <c r="D16" s="303"/>
      <c r="E16" s="302">
        <v>35</v>
      </c>
      <c r="F16" s="303"/>
      <c r="G16" s="27"/>
      <c r="H16" s="27"/>
    </row>
    <row r="17" spans="2:8" ht="27" customHeight="1" x14ac:dyDescent="0.25">
      <c r="B17" s="25" t="s">
        <v>62</v>
      </c>
      <c r="C17" s="302">
        <v>60</v>
      </c>
      <c r="D17" s="303"/>
      <c r="E17" s="302">
        <v>58</v>
      </c>
      <c r="F17" s="303"/>
      <c r="G17" s="27"/>
      <c r="H17" s="27"/>
    </row>
    <row r="18" spans="2:8" ht="27" customHeight="1" x14ac:dyDescent="0.25">
      <c r="B18" s="25" t="s">
        <v>63</v>
      </c>
      <c r="C18" s="302">
        <v>15</v>
      </c>
      <c r="D18" s="303"/>
      <c r="E18" s="302">
        <v>14.7</v>
      </c>
      <c r="F18" s="303"/>
      <c r="G18" s="27"/>
      <c r="H18" s="27"/>
    </row>
    <row r="19" spans="2:8" ht="27" customHeight="1" x14ac:dyDescent="0.25">
      <c r="B19" s="25" t="s">
        <v>64</v>
      </c>
      <c r="C19" s="302">
        <v>300</v>
      </c>
      <c r="D19" s="303"/>
      <c r="E19" s="302">
        <v>300</v>
      </c>
      <c r="F19" s="303"/>
      <c r="G19" s="27">
        <f>211+100+100</f>
        <v>411</v>
      </c>
      <c r="H19" s="27">
        <f>200+100+100</f>
        <v>400</v>
      </c>
    </row>
    <row r="20" spans="2:8" ht="39" customHeight="1" x14ac:dyDescent="0.25">
      <c r="B20" s="25" t="s">
        <v>65</v>
      </c>
      <c r="C20" s="302">
        <v>150</v>
      </c>
      <c r="D20" s="303"/>
      <c r="E20" s="302">
        <v>150</v>
      </c>
      <c r="F20" s="303"/>
      <c r="G20" s="27"/>
      <c r="H20" s="27"/>
    </row>
    <row r="21" spans="2:8" ht="29.25" customHeight="1" x14ac:dyDescent="0.25">
      <c r="B21" s="25" t="s">
        <v>66</v>
      </c>
      <c r="C21" s="302">
        <v>50</v>
      </c>
      <c r="D21" s="303"/>
      <c r="E21" s="302">
        <v>50</v>
      </c>
      <c r="F21" s="303"/>
      <c r="G21" s="27"/>
      <c r="H21" s="27"/>
    </row>
    <row r="22" spans="2:8" ht="27" customHeight="1" x14ac:dyDescent="0.25">
      <c r="B22" s="25" t="s">
        <v>67</v>
      </c>
      <c r="C22" s="302">
        <v>10</v>
      </c>
      <c r="D22" s="303"/>
      <c r="E22" s="302">
        <v>9.8000000000000007</v>
      </c>
      <c r="F22" s="303"/>
      <c r="G22" s="27">
        <v>16</v>
      </c>
      <c r="H22" s="27">
        <v>15</v>
      </c>
    </row>
    <row r="23" spans="2:8" ht="27" customHeight="1" x14ac:dyDescent="0.25">
      <c r="B23" s="25" t="s">
        <v>68</v>
      </c>
      <c r="C23" s="302">
        <v>10</v>
      </c>
      <c r="D23" s="303"/>
      <c r="E23" s="302">
        <v>10</v>
      </c>
      <c r="F23" s="303"/>
      <c r="G23" s="27"/>
      <c r="H23" s="27"/>
    </row>
    <row r="24" spans="2:8" ht="27" customHeight="1" x14ac:dyDescent="0.25">
      <c r="B24" s="25" t="s">
        <v>28</v>
      </c>
      <c r="C24" s="302">
        <v>30</v>
      </c>
      <c r="D24" s="303"/>
      <c r="E24" s="302">
        <v>30</v>
      </c>
      <c r="F24" s="303"/>
      <c r="G24" s="27">
        <f>4.5+5+10</f>
        <v>19.5</v>
      </c>
      <c r="H24" s="27">
        <v>19.5</v>
      </c>
    </row>
    <row r="25" spans="2:8" ht="27" customHeight="1" x14ac:dyDescent="0.25">
      <c r="B25" s="25" t="s">
        <v>69</v>
      </c>
      <c r="C25" s="302">
        <v>15</v>
      </c>
      <c r="D25" s="303"/>
      <c r="E25" s="302">
        <v>15</v>
      </c>
      <c r="F25" s="303"/>
      <c r="G25" s="27">
        <v>10</v>
      </c>
      <c r="H25" s="27">
        <v>10</v>
      </c>
    </row>
    <row r="26" spans="2:8" ht="27" customHeight="1" x14ac:dyDescent="0.25">
      <c r="B26" s="25" t="s">
        <v>70</v>
      </c>
      <c r="C26" s="302" t="s">
        <v>71</v>
      </c>
      <c r="D26" s="303"/>
      <c r="E26" s="302">
        <v>40</v>
      </c>
      <c r="F26" s="303"/>
      <c r="G26" s="27">
        <f>2.1</f>
        <v>2.1</v>
      </c>
      <c r="H26" s="27">
        <v>2.1</v>
      </c>
    </row>
    <row r="27" spans="2:8" ht="27" customHeight="1" x14ac:dyDescent="0.25">
      <c r="B27" s="25" t="s">
        <v>72</v>
      </c>
      <c r="C27" s="302">
        <v>40</v>
      </c>
      <c r="D27" s="303"/>
      <c r="E27" s="306">
        <v>40</v>
      </c>
      <c r="F27" s="307"/>
      <c r="G27" s="27">
        <f>20+6</f>
        <v>26</v>
      </c>
      <c r="H27" s="27">
        <v>26</v>
      </c>
    </row>
    <row r="28" spans="2:8" ht="27" customHeight="1" x14ac:dyDescent="0.25">
      <c r="B28" s="25" t="s">
        <v>73</v>
      </c>
      <c r="C28" s="306">
        <v>10</v>
      </c>
      <c r="D28" s="307"/>
      <c r="E28" s="302">
        <v>10</v>
      </c>
      <c r="F28" s="303"/>
      <c r="G28" s="27">
        <v>20</v>
      </c>
      <c r="H28" s="27">
        <v>20</v>
      </c>
    </row>
    <row r="29" spans="2:8" ht="27" customHeight="1" x14ac:dyDescent="0.25">
      <c r="B29" s="25" t="s">
        <v>74</v>
      </c>
      <c r="C29" s="302">
        <v>0.4</v>
      </c>
      <c r="D29" s="303"/>
      <c r="E29" s="302">
        <v>0.4</v>
      </c>
      <c r="F29" s="303"/>
      <c r="G29" s="27"/>
      <c r="H29" s="27"/>
    </row>
    <row r="30" spans="2:8" ht="27" customHeight="1" x14ac:dyDescent="0.25">
      <c r="B30" s="25" t="s">
        <v>75</v>
      </c>
      <c r="C30" s="302">
        <v>1.2</v>
      </c>
      <c r="D30" s="303"/>
      <c r="E30" s="302">
        <v>1.2</v>
      </c>
      <c r="F30" s="303"/>
      <c r="G30" s="27">
        <v>4</v>
      </c>
      <c r="H30" s="27">
        <v>4</v>
      </c>
    </row>
    <row r="31" spans="2:8" ht="27" customHeight="1" x14ac:dyDescent="0.25">
      <c r="B31" s="25" t="s">
        <v>76</v>
      </c>
      <c r="C31" s="302">
        <v>1</v>
      </c>
      <c r="D31" s="303"/>
      <c r="E31" s="302">
        <v>1</v>
      </c>
      <c r="F31" s="303"/>
      <c r="G31" s="27"/>
      <c r="H31" s="27"/>
    </row>
    <row r="32" spans="2:8" ht="27" customHeight="1" x14ac:dyDescent="0.25">
      <c r="B32" s="25" t="s">
        <v>77</v>
      </c>
      <c r="C32" s="302">
        <v>5</v>
      </c>
      <c r="D32" s="303"/>
      <c r="E32" s="302">
        <v>5</v>
      </c>
      <c r="F32" s="303"/>
      <c r="G32" s="27">
        <v>5</v>
      </c>
      <c r="H32" s="27">
        <v>5</v>
      </c>
    </row>
  </sheetData>
  <mergeCells count="64">
    <mergeCell ref="C26:D26"/>
    <mergeCell ref="E26:F26"/>
    <mergeCell ref="C27:D27"/>
    <mergeCell ref="E27:F27"/>
    <mergeCell ref="C28:D28"/>
    <mergeCell ref="E28:F28"/>
    <mergeCell ref="C32:D32"/>
    <mergeCell ref="E32:F32"/>
    <mergeCell ref="C29:D29"/>
    <mergeCell ref="E29:F29"/>
    <mergeCell ref="C30:D30"/>
    <mergeCell ref="E30:F30"/>
    <mergeCell ref="C31:D31"/>
    <mergeCell ref="E31:F31"/>
    <mergeCell ref="E23:F23"/>
    <mergeCell ref="C24:D24"/>
    <mergeCell ref="E24:F24"/>
    <mergeCell ref="C25:D25"/>
    <mergeCell ref="E25:F25"/>
    <mergeCell ref="C23:D23"/>
    <mergeCell ref="C20:D20"/>
    <mergeCell ref="E20:F20"/>
    <mergeCell ref="C21:D21"/>
    <mergeCell ref="E21:F21"/>
    <mergeCell ref="C22:D22"/>
    <mergeCell ref="E22:F22"/>
    <mergeCell ref="C17:D17"/>
    <mergeCell ref="E17:F17"/>
    <mergeCell ref="C18:D18"/>
    <mergeCell ref="E18:F18"/>
    <mergeCell ref="C19:D19"/>
    <mergeCell ref="E19:F19"/>
    <mergeCell ref="C14:D14"/>
    <mergeCell ref="E14:F14"/>
    <mergeCell ref="C15:D15"/>
    <mergeCell ref="E15:F15"/>
    <mergeCell ref="C16:D16"/>
    <mergeCell ref="E16:F16"/>
    <mergeCell ref="C11:D11"/>
    <mergeCell ref="E11:F11"/>
    <mergeCell ref="C12:D12"/>
    <mergeCell ref="E12:F12"/>
    <mergeCell ref="C13:D13"/>
    <mergeCell ref="E13:F13"/>
    <mergeCell ref="C8:D8"/>
    <mergeCell ref="E8:F8"/>
    <mergeCell ref="C9:D9"/>
    <mergeCell ref="E9:F9"/>
    <mergeCell ref="C10:D10"/>
    <mergeCell ref="E10:F10"/>
    <mergeCell ref="C5:D5"/>
    <mergeCell ref="E5:F5"/>
    <mergeCell ref="C6:D6"/>
    <mergeCell ref="E6:F6"/>
    <mergeCell ref="C7:D7"/>
    <mergeCell ref="E7:F7"/>
    <mergeCell ref="B1:H1"/>
    <mergeCell ref="C2:F2"/>
    <mergeCell ref="G2:H2"/>
    <mergeCell ref="B3:B4"/>
    <mergeCell ref="C3:D3"/>
    <mergeCell ref="E3:F3"/>
    <mergeCell ref="C4:D4"/>
    <mergeCell ref="E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workbookViewId="0">
      <selection activeCell="A13" sqref="A13:XFD13"/>
    </sheetView>
  </sheetViews>
  <sheetFormatPr defaultRowHeight="15" x14ac:dyDescent="0.25"/>
  <cols>
    <col min="1" max="1" width="12.85546875" customWidth="1"/>
    <col min="2" max="2" width="18.7109375" customWidth="1"/>
    <col min="7" max="7" width="13.42578125" customWidth="1"/>
    <col min="9" max="9" width="11.28515625" customWidth="1"/>
    <col min="11" max="11" width="10.85546875" customWidth="1"/>
  </cols>
  <sheetData>
    <row r="1" spans="1:15" x14ac:dyDescent="0.25">
      <c r="A1" s="10" t="s">
        <v>0</v>
      </c>
      <c r="B1" s="11" t="s">
        <v>1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x14ac:dyDescent="0.25">
      <c r="A2" s="10" t="s">
        <v>2</v>
      </c>
      <c r="B2" s="11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x14ac:dyDescent="0.25">
      <c r="A3" s="10" t="s">
        <v>4</v>
      </c>
      <c r="B3" s="11" t="s">
        <v>5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ht="25.5" x14ac:dyDescent="0.25">
      <c r="A4" s="10" t="s">
        <v>6</v>
      </c>
      <c r="B4" s="11" t="s">
        <v>7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x14ac:dyDescent="0.25">
      <c r="A5" s="229" t="s">
        <v>8</v>
      </c>
      <c r="B5" s="229" t="s">
        <v>9</v>
      </c>
      <c r="C5" s="229" t="s">
        <v>10</v>
      </c>
      <c r="D5" s="224" t="s">
        <v>11</v>
      </c>
      <c r="E5" s="225"/>
      <c r="F5" s="226"/>
      <c r="G5" s="229" t="s">
        <v>12</v>
      </c>
      <c r="H5" s="224" t="s">
        <v>13</v>
      </c>
      <c r="I5" s="225"/>
      <c r="J5" s="225"/>
      <c r="K5" s="226"/>
      <c r="L5" s="224" t="s">
        <v>14</v>
      </c>
      <c r="M5" s="225"/>
      <c r="N5" s="225"/>
      <c r="O5" s="226"/>
    </row>
    <row r="6" spans="1:15" x14ac:dyDescent="0.25">
      <c r="A6" s="230"/>
      <c r="B6" s="231"/>
      <c r="C6" s="232"/>
      <c r="D6" s="13" t="s">
        <v>15</v>
      </c>
      <c r="E6" s="13" t="s">
        <v>16</v>
      </c>
      <c r="F6" s="13" t="s">
        <v>17</v>
      </c>
      <c r="G6" s="230"/>
      <c r="H6" s="13" t="s">
        <v>18</v>
      </c>
      <c r="I6" s="13" t="s">
        <v>19</v>
      </c>
      <c r="J6" s="13" t="s">
        <v>20</v>
      </c>
      <c r="K6" s="13" t="s">
        <v>21</v>
      </c>
      <c r="L6" s="13" t="s">
        <v>22</v>
      </c>
      <c r="M6" s="13" t="s">
        <v>23</v>
      </c>
      <c r="N6" s="13" t="s">
        <v>24</v>
      </c>
      <c r="O6" s="13" t="s">
        <v>25</v>
      </c>
    </row>
    <row r="7" spans="1:15" x14ac:dyDescent="0.25">
      <c r="A7" s="227" t="s">
        <v>26</v>
      </c>
      <c r="B7" s="228"/>
      <c r="C7" s="228"/>
      <c r="D7" s="228"/>
      <c r="E7" s="228"/>
      <c r="F7" s="228"/>
      <c r="G7" s="228"/>
      <c r="H7" s="228"/>
      <c r="I7" s="228"/>
      <c r="J7" s="228"/>
      <c r="K7" s="228"/>
      <c r="L7" s="228"/>
      <c r="M7" s="228"/>
      <c r="N7" s="228"/>
      <c r="O7" s="228"/>
    </row>
    <row r="8" spans="1:15" s="44" customFormat="1" ht="38.25" x14ac:dyDescent="0.25">
      <c r="A8" s="106">
        <v>182</v>
      </c>
      <c r="B8" s="15" t="s">
        <v>100</v>
      </c>
      <c r="C8" s="50">
        <v>220</v>
      </c>
      <c r="D8" s="83">
        <v>5.0999999999999996</v>
      </c>
      <c r="E8" s="83">
        <v>10.72</v>
      </c>
      <c r="F8" s="83">
        <v>33.119999999999997</v>
      </c>
      <c r="G8" s="83">
        <v>251</v>
      </c>
      <c r="H8" s="83">
        <v>0.06</v>
      </c>
      <c r="I8" s="83">
        <v>15.78</v>
      </c>
      <c r="J8" s="83"/>
      <c r="K8" s="83">
        <v>2.35</v>
      </c>
      <c r="L8" s="83">
        <v>130.09</v>
      </c>
      <c r="M8" s="83"/>
      <c r="N8" s="83">
        <v>30.12</v>
      </c>
      <c r="O8" s="83">
        <v>0.47</v>
      </c>
    </row>
    <row r="9" spans="1:15" s="44" customFormat="1" x14ac:dyDescent="0.25">
      <c r="A9" s="107">
        <v>3</v>
      </c>
      <c r="B9" s="15" t="s">
        <v>121</v>
      </c>
      <c r="C9" s="50">
        <v>50</v>
      </c>
      <c r="D9" s="192">
        <v>5.8</v>
      </c>
      <c r="E9" s="192">
        <v>8.3000000000000007</v>
      </c>
      <c r="F9" s="192">
        <v>14.83</v>
      </c>
      <c r="G9" s="192">
        <v>157</v>
      </c>
      <c r="H9" s="192">
        <v>0.78</v>
      </c>
      <c r="I9" s="192">
        <v>0.11</v>
      </c>
      <c r="J9" s="192"/>
      <c r="K9" s="192"/>
      <c r="L9" s="192">
        <v>139.19999999999999</v>
      </c>
      <c r="M9" s="192"/>
      <c r="N9" s="192">
        <v>9.4499999999999993</v>
      </c>
      <c r="O9" s="186">
        <v>0.49</v>
      </c>
    </row>
    <row r="10" spans="1:15" s="44" customFormat="1" x14ac:dyDescent="0.25">
      <c r="A10" s="107"/>
      <c r="B10" s="181" t="s">
        <v>27</v>
      </c>
      <c r="C10" s="182">
        <v>30</v>
      </c>
      <c r="D10" s="108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10"/>
    </row>
    <row r="11" spans="1:15" s="44" customFormat="1" x14ac:dyDescent="0.25">
      <c r="A11" s="107"/>
      <c r="B11" s="181" t="s">
        <v>28</v>
      </c>
      <c r="C11" s="182">
        <v>5</v>
      </c>
      <c r="D11" s="108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10"/>
    </row>
    <row r="12" spans="1:15" s="44" customFormat="1" x14ac:dyDescent="0.25">
      <c r="A12" s="107"/>
      <c r="B12" s="181" t="s">
        <v>67</v>
      </c>
      <c r="C12" s="75">
        <v>15</v>
      </c>
      <c r="D12" s="108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10"/>
    </row>
    <row r="13" spans="1:15" s="44" customFormat="1" ht="25.5" x14ac:dyDescent="0.25">
      <c r="A13" s="14">
        <v>342</v>
      </c>
      <c r="B13" s="14" t="s">
        <v>98</v>
      </c>
      <c r="C13" s="14">
        <v>200</v>
      </c>
      <c r="D13" s="58">
        <v>0.16</v>
      </c>
      <c r="E13" s="58">
        <v>0.16</v>
      </c>
      <c r="F13" s="58">
        <v>27.88</v>
      </c>
      <c r="G13" s="58">
        <v>114.6</v>
      </c>
      <c r="H13" s="58">
        <f>0.06</f>
        <v>0.06</v>
      </c>
      <c r="I13" s="58">
        <v>1.8</v>
      </c>
      <c r="J13" s="58">
        <f>0</f>
        <v>0</v>
      </c>
      <c r="K13" s="58"/>
      <c r="L13" s="58">
        <v>28.36</v>
      </c>
      <c r="M13" s="58"/>
      <c r="N13" s="58">
        <v>10.28</v>
      </c>
      <c r="O13" s="58">
        <v>1.9</v>
      </c>
    </row>
    <row r="14" spans="1:15" s="44" customFormat="1" x14ac:dyDescent="0.25">
      <c r="A14" s="14">
        <v>502</v>
      </c>
      <c r="B14" s="14" t="s">
        <v>27</v>
      </c>
      <c r="C14" s="14">
        <v>50</v>
      </c>
      <c r="D14" s="58">
        <v>3.7</v>
      </c>
      <c r="E14" s="58">
        <v>1.45</v>
      </c>
      <c r="F14" s="58">
        <v>25.7</v>
      </c>
      <c r="G14" s="58">
        <v>125</v>
      </c>
      <c r="H14" s="58">
        <v>0.04</v>
      </c>
      <c r="I14" s="58"/>
      <c r="J14" s="58"/>
      <c r="K14" s="58">
        <v>0.52</v>
      </c>
      <c r="L14" s="58">
        <v>9.1999999999999993</v>
      </c>
      <c r="M14" s="58">
        <v>34.799999999999997</v>
      </c>
      <c r="N14" s="58">
        <v>13.2</v>
      </c>
      <c r="O14" s="58">
        <v>0.44</v>
      </c>
    </row>
    <row r="15" spans="1:15" s="185" customFormat="1" ht="17.25" customHeight="1" x14ac:dyDescent="0.25">
      <c r="A15" s="14" t="s">
        <v>114</v>
      </c>
      <c r="B15" s="14" t="s">
        <v>117</v>
      </c>
      <c r="C15" s="14">
        <v>20</v>
      </c>
      <c r="D15" s="58">
        <v>1.28</v>
      </c>
      <c r="E15" s="58">
        <v>6.92</v>
      </c>
      <c r="F15" s="58">
        <v>11</v>
      </c>
      <c r="G15" s="97">
        <v>108.66</v>
      </c>
      <c r="H15" s="58">
        <v>8.0000000000000002E-3</v>
      </c>
      <c r="I15" s="58">
        <v>0</v>
      </c>
      <c r="J15" s="58"/>
      <c r="K15" s="58"/>
      <c r="L15" s="58">
        <v>1</v>
      </c>
      <c r="M15" s="58"/>
      <c r="N15" s="58">
        <v>2</v>
      </c>
      <c r="O15" s="58">
        <v>0.28000000000000003</v>
      </c>
    </row>
    <row r="16" spans="1:15" ht="14.25" customHeight="1" x14ac:dyDescent="0.25">
      <c r="A16" s="14">
        <v>338</v>
      </c>
      <c r="B16" s="15" t="s">
        <v>103</v>
      </c>
      <c r="C16" s="14">
        <v>100</v>
      </c>
      <c r="D16" s="58">
        <v>0.4</v>
      </c>
      <c r="E16" s="58">
        <v>0.4</v>
      </c>
      <c r="F16" s="58">
        <v>9.8000000000000007</v>
      </c>
      <c r="G16" s="58">
        <v>47</v>
      </c>
      <c r="H16" s="58"/>
      <c r="I16" s="58">
        <v>10</v>
      </c>
      <c r="J16" s="58"/>
      <c r="K16" s="58"/>
      <c r="L16" s="58">
        <v>16</v>
      </c>
      <c r="M16" s="58"/>
      <c r="N16" s="58">
        <v>9</v>
      </c>
      <c r="O16" s="58">
        <v>2.2000000000000002</v>
      </c>
    </row>
    <row r="17" spans="1:15" s="44" customFormat="1" x14ac:dyDescent="0.25">
      <c r="A17" s="17" t="s">
        <v>30</v>
      </c>
      <c r="B17" s="18"/>
      <c r="C17" s="18"/>
      <c r="D17" s="31">
        <v>15.44</v>
      </c>
      <c r="E17" s="31">
        <v>27.95</v>
      </c>
      <c r="F17" s="31">
        <v>122.33</v>
      </c>
      <c r="G17" s="31">
        <v>802.6</v>
      </c>
      <c r="H17" s="31"/>
      <c r="I17" s="31"/>
      <c r="J17" s="31"/>
      <c r="K17" s="31"/>
      <c r="L17" s="31"/>
      <c r="M17" s="31"/>
      <c r="N17" s="31"/>
      <c r="O17" s="31"/>
    </row>
    <row r="18" spans="1:15" s="44" customFormat="1" x14ac:dyDescent="0.25">
      <c r="A18" s="46"/>
      <c r="B18" s="15"/>
      <c r="C18" s="14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</row>
    <row r="19" spans="1:15" s="12" customFormat="1" ht="17.25" customHeight="1" x14ac:dyDescent="0.2">
      <c r="A19" s="139" t="s">
        <v>108</v>
      </c>
      <c r="B19" s="140"/>
      <c r="C19" s="140"/>
      <c r="D19" s="193">
        <v>15.44</v>
      </c>
      <c r="E19" s="193">
        <v>27.95</v>
      </c>
      <c r="F19" s="193">
        <v>122.33</v>
      </c>
      <c r="G19" s="193">
        <v>802.6</v>
      </c>
      <c r="H19" s="141"/>
      <c r="I19" s="141"/>
      <c r="J19" s="141"/>
      <c r="K19" s="141"/>
      <c r="L19" s="141"/>
      <c r="M19" s="141"/>
      <c r="N19" s="141"/>
      <c r="O19" s="141"/>
    </row>
    <row r="20" spans="1:15" ht="15.75" thickBot="1" x14ac:dyDescent="0.3"/>
    <row r="21" spans="1:15" ht="26.25" thickBot="1" x14ac:dyDescent="0.35">
      <c r="A21" s="12"/>
      <c r="B21" s="137" t="s">
        <v>106</v>
      </c>
      <c r="C21" s="137"/>
      <c r="D21" s="133"/>
      <c r="E21" s="134"/>
      <c r="F21" s="220" t="s">
        <v>32</v>
      </c>
      <c r="G21" s="221"/>
      <c r="H21" s="222"/>
      <c r="I21" s="20" t="s">
        <v>33</v>
      </c>
      <c r="J21" s="12"/>
      <c r="K21" s="78" t="s">
        <v>0</v>
      </c>
      <c r="L21" s="223" t="s">
        <v>1</v>
      </c>
      <c r="M21" s="223"/>
    </row>
    <row r="22" spans="1:15" ht="15.75" thickBot="1" x14ac:dyDescent="0.3">
      <c r="A22" s="12"/>
      <c r="B22" s="135"/>
      <c r="C22" s="135"/>
      <c r="D22" s="135"/>
      <c r="E22" s="136"/>
      <c r="F22" s="21" t="s">
        <v>15</v>
      </c>
      <c r="G22" s="21" t="s">
        <v>16</v>
      </c>
      <c r="H22" s="21" t="s">
        <v>17</v>
      </c>
      <c r="I22" s="22"/>
      <c r="J22" s="12"/>
      <c r="K22" s="78" t="s">
        <v>2</v>
      </c>
      <c r="L22" s="223" t="s">
        <v>3</v>
      </c>
      <c r="M22" s="223"/>
    </row>
    <row r="23" spans="1:15" ht="27" customHeight="1" thickBot="1" x14ac:dyDescent="0.3">
      <c r="A23" s="12"/>
      <c r="B23" s="217" t="s">
        <v>34</v>
      </c>
      <c r="C23" s="218"/>
      <c r="D23" s="218"/>
      <c r="E23" s="218"/>
      <c r="F23" s="21" t="s">
        <v>35</v>
      </c>
      <c r="G23" s="21" t="s">
        <v>36</v>
      </c>
      <c r="H23" s="21" t="s">
        <v>37</v>
      </c>
      <c r="I23" s="21" t="s">
        <v>38</v>
      </c>
      <c r="J23" s="12"/>
      <c r="K23" s="78" t="s">
        <v>4</v>
      </c>
      <c r="L23" s="223" t="s">
        <v>5</v>
      </c>
      <c r="M23" s="223"/>
    </row>
    <row r="24" spans="1:15" ht="26.25" thickBot="1" x14ac:dyDescent="0.3">
      <c r="A24" s="12"/>
      <c r="B24" s="217" t="s">
        <v>39</v>
      </c>
      <c r="C24" s="218"/>
      <c r="D24" s="218"/>
      <c r="E24" s="218"/>
      <c r="F24" s="23">
        <f>D19</f>
        <v>15.44</v>
      </c>
      <c r="G24" s="23">
        <f>E19</f>
        <v>27.95</v>
      </c>
      <c r="H24" s="23">
        <f>F19</f>
        <v>122.33</v>
      </c>
      <c r="I24" s="23">
        <v>802.6</v>
      </c>
      <c r="J24" s="12"/>
      <c r="K24" s="10" t="s">
        <v>6</v>
      </c>
      <c r="L24" s="219" t="s">
        <v>7</v>
      </c>
      <c r="M24" s="219"/>
    </row>
  </sheetData>
  <mergeCells count="15">
    <mergeCell ref="L5:O5"/>
    <mergeCell ref="A7:O7"/>
    <mergeCell ref="A5:A6"/>
    <mergeCell ref="B5:B6"/>
    <mergeCell ref="C5:C6"/>
    <mergeCell ref="D5:F5"/>
    <mergeCell ref="G5:G6"/>
    <mergeCell ref="H5:K5"/>
    <mergeCell ref="B24:E24"/>
    <mergeCell ref="L24:M24"/>
    <mergeCell ref="F21:H21"/>
    <mergeCell ref="L21:M21"/>
    <mergeCell ref="L22:M22"/>
    <mergeCell ref="B23:E23"/>
    <mergeCell ref="L23:M23"/>
  </mergeCells>
  <pageMargins left="0.25" right="0.25" top="0.75" bottom="0.75" header="0.3" footer="0.3"/>
  <pageSetup paperSize="9"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2"/>
  <sheetViews>
    <sheetView topLeftCell="A7" workbookViewId="0">
      <selection activeCell="A12" sqref="A12:XFD12"/>
    </sheetView>
  </sheetViews>
  <sheetFormatPr defaultRowHeight="15" x14ac:dyDescent="0.25"/>
  <cols>
    <col min="1" max="1" width="12.85546875" customWidth="1"/>
    <col min="2" max="2" width="18.7109375" customWidth="1"/>
    <col min="7" max="7" width="14.140625" customWidth="1"/>
    <col min="9" max="9" width="11" customWidth="1"/>
    <col min="11" max="11" width="10.5703125" customWidth="1"/>
    <col min="12" max="12" width="10.140625" customWidth="1"/>
    <col min="13" max="13" width="9.140625" customWidth="1"/>
  </cols>
  <sheetData>
    <row r="1" spans="1:27" s="5" customFormat="1" ht="16.5" customHeight="1" x14ac:dyDescent="0.25">
      <c r="A1" s="76" t="s">
        <v>0</v>
      </c>
      <c r="B1" s="11" t="s">
        <v>89</v>
      </c>
      <c r="C1" s="48"/>
    </row>
    <row r="2" spans="1:27" s="5" customFormat="1" ht="13.5" customHeight="1" x14ac:dyDescent="0.25">
      <c r="A2" s="76" t="s">
        <v>2</v>
      </c>
      <c r="B2" s="11" t="s">
        <v>3</v>
      </c>
      <c r="C2" s="48"/>
    </row>
    <row r="3" spans="1:27" s="5" customFormat="1" ht="13.5" customHeight="1" x14ac:dyDescent="0.25">
      <c r="A3" s="76" t="s">
        <v>4</v>
      </c>
      <c r="B3" s="11" t="s">
        <v>5</v>
      </c>
      <c r="C3" s="48"/>
    </row>
    <row r="4" spans="1:27" s="5" customFormat="1" ht="30.75" customHeight="1" x14ac:dyDescent="0.25">
      <c r="A4" s="76" t="s">
        <v>6</v>
      </c>
      <c r="B4" s="11" t="s">
        <v>7</v>
      </c>
      <c r="C4" s="48"/>
    </row>
    <row r="5" spans="1:27" s="5" customFormat="1" x14ac:dyDescent="0.25">
      <c r="A5" s="229" t="s">
        <v>8</v>
      </c>
      <c r="B5" s="229" t="s">
        <v>9</v>
      </c>
      <c r="C5" s="248" t="s">
        <v>10</v>
      </c>
      <c r="D5" s="245" t="s">
        <v>11</v>
      </c>
      <c r="E5" s="246"/>
      <c r="F5" s="247"/>
      <c r="G5" s="229" t="s">
        <v>12</v>
      </c>
      <c r="H5" s="245" t="s">
        <v>13</v>
      </c>
      <c r="I5" s="246"/>
      <c r="J5" s="246"/>
      <c r="K5" s="247"/>
      <c r="L5" s="245" t="s">
        <v>14</v>
      </c>
      <c r="M5" s="246"/>
      <c r="N5" s="246"/>
      <c r="O5" s="247"/>
    </row>
    <row r="6" spans="1:27" s="5" customFormat="1" ht="26.25" customHeight="1" x14ac:dyDescent="0.25">
      <c r="A6" s="230"/>
      <c r="B6" s="231"/>
      <c r="C6" s="249"/>
      <c r="D6" s="49" t="s">
        <v>15</v>
      </c>
      <c r="E6" s="49" t="s">
        <v>16</v>
      </c>
      <c r="F6" s="49" t="s">
        <v>17</v>
      </c>
      <c r="G6" s="230"/>
      <c r="H6" s="49" t="s">
        <v>90</v>
      </c>
      <c r="I6" s="49" t="s">
        <v>19</v>
      </c>
      <c r="J6" s="49" t="s">
        <v>20</v>
      </c>
      <c r="K6" s="49" t="s">
        <v>21</v>
      </c>
      <c r="L6" s="49" t="s">
        <v>22</v>
      </c>
      <c r="M6" s="49" t="s">
        <v>23</v>
      </c>
      <c r="N6" s="49" t="s">
        <v>24</v>
      </c>
      <c r="O6" s="49" t="s">
        <v>25</v>
      </c>
    </row>
    <row r="7" spans="1:27" s="5" customFormat="1" x14ac:dyDescent="0.25">
      <c r="A7" s="243" t="s">
        <v>26</v>
      </c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</row>
    <row r="8" spans="1:27" s="44" customFormat="1" ht="15" customHeight="1" x14ac:dyDescent="0.25">
      <c r="A8" s="14">
        <v>523</v>
      </c>
      <c r="B8" s="14" t="s">
        <v>122</v>
      </c>
      <c r="C8" s="14">
        <v>100</v>
      </c>
      <c r="D8" s="58">
        <v>7.54</v>
      </c>
      <c r="E8" s="58">
        <v>6.24</v>
      </c>
      <c r="F8" s="58">
        <v>1.26</v>
      </c>
      <c r="G8" s="97">
        <v>156.94</v>
      </c>
      <c r="H8" s="58">
        <v>0.09</v>
      </c>
      <c r="I8" s="58">
        <v>0.72</v>
      </c>
      <c r="J8" s="58"/>
      <c r="K8" s="58"/>
      <c r="L8" s="58">
        <v>9.7799999999999994</v>
      </c>
      <c r="M8" s="58"/>
      <c r="N8" s="58"/>
      <c r="O8" s="58">
        <v>2.42</v>
      </c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</row>
    <row r="9" spans="1:27" s="45" customFormat="1" ht="25.5" x14ac:dyDescent="0.2">
      <c r="A9" s="105">
        <v>202</v>
      </c>
      <c r="B9" s="15" t="s">
        <v>95</v>
      </c>
      <c r="C9" s="14">
        <v>150</v>
      </c>
      <c r="D9" s="82">
        <v>5.4749999999999996</v>
      </c>
      <c r="E9" s="82">
        <v>4.17</v>
      </c>
      <c r="F9" s="82">
        <v>33.255000000000003</v>
      </c>
      <c r="G9" s="82">
        <v>196.30500000000001</v>
      </c>
      <c r="H9" s="82">
        <v>7.1999999999999995E-2</v>
      </c>
      <c r="I9" s="82"/>
      <c r="J9" s="82"/>
      <c r="K9" s="82">
        <f>6.46/100*15</f>
        <v>0.96900000000000008</v>
      </c>
      <c r="L9" s="82">
        <v>11.178000000000001</v>
      </c>
      <c r="M9" s="82"/>
      <c r="N9" s="82">
        <f>140.8/100*15</f>
        <v>21.12</v>
      </c>
      <c r="O9" s="82">
        <v>0.88200000000000001</v>
      </c>
    </row>
    <row r="10" spans="1:27" s="44" customFormat="1" x14ac:dyDescent="0.25">
      <c r="A10" s="14" t="s">
        <v>114</v>
      </c>
      <c r="B10" s="15" t="s">
        <v>115</v>
      </c>
      <c r="C10" s="14">
        <v>35</v>
      </c>
      <c r="D10" s="82">
        <v>0.105</v>
      </c>
      <c r="E10" s="82">
        <v>0</v>
      </c>
      <c r="F10" s="82">
        <v>0.315</v>
      </c>
      <c r="G10" s="82">
        <v>1.7150000000000001</v>
      </c>
      <c r="H10" s="82"/>
      <c r="I10" s="82">
        <v>1.2250000000000001</v>
      </c>
      <c r="J10" s="82"/>
      <c r="K10" s="82"/>
      <c r="L10" s="82">
        <v>2.8</v>
      </c>
      <c r="M10" s="82"/>
      <c r="N10" s="82"/>
      <c r="O10" s="82">
        <v>0.105</v>
      </c>
    </row>
    <row r="11" spans="1:27" s="44" customFormat="1" ht="25.5" x14ac:dyDescent="0.25">
      <c r="A11" s="14">
        <v>100</v>
      </c>
      <c r="B11" s="14" t="s">
        <v>112</v>
      </c>
      <c r="C11" s="14">
        <v>15</v>
      </c>
      <c r="D11" s="58">
        <v>3.9</v>
      </c>
      <c r="E11" s="58">
        <v>4.0199999999999996</v>
      </c>
      <c r="F11" s="58">
        <v>0</v>
      </c>
      <c r="G11" s="58">
        <v>52.8</v>
      </c>
      <c r="H11" s="58">
        <v>4.4999999999999997E-3</v>
      </c>
      <c r="I11" s="58">
        <v>42</v>
      </c>
      <c r="J11" s="58"/>
      <c r="K11" s="58"/>
      <c r="L11" s="58">
        <v>156</v>
      </c>
      <c r="M11" s="58"/>
      <c r="N11" s="58"/>
      <c r="O11" s="58">
        <v>0.18</v>
      </c>
    </row>
    <row r="12" spans="1:27" s="111" customFormat="1" ht="18.75" customHeight="1" x14ac:dyDescent="0.25">
      <c r="A12" s="105">
        <v>502</v>
      </c>
      <c r="B12" s="115" t="s">
        <v>80</v>
      </c>
      <c r="C12" s="189">
        <v>15</v>
      </c>
      <c r="D12" s="119">
        <v>1.1100000000000001</v>
      </c>
      <c r="E12" s="119">
        <v>0.435</v>
      </c>
      <c r="F12" s="188">
        <v>7.71</v>
      </c>
      <c r="G12" s="82">
        <v>37.5</v>
      </c>
      <c r="H12" s="188">
        <v>0.03</v>
      </c>
      <c r="I12" s="116">
        <v>0</v>
      </c>
      <c r="J12" s="116"/>
      <c r="K12" s="116"/>
      <c r="L12" s="116">
        <v>18.5</v>
      </c>
      <c r="M12" s="116">
        <v>0</v>
      </c>
      <c r="N12" s="116">
        <v>0</v>
      </c>
      <c r="O12" s="117">
        <v>0.5</v>
      </c>
    </row>
    <row r="13" spans="1:27" ht="17.25" customHeight="1" x14ac:dyDescent="0.25">
      <c r="A13" s="14">
        <v>493</v>
      </c>
      <c r="B13" s="14" t="s">
        <v>88</v>
      </c>
      <c r="C13" s="14">
        <v>30</v>
      </c>
      <c r="D13" s="58">
        <v>1.98</v>
      </c>
      <c r="E13" s="58">
        <v>0.36</v>
      </c>
      <c r="F13" s="58">
        <v>36</v>
      </c>
      <c r="G13" s="97">
        <v>54.3</v>
      </c>
      <c r="H13" s="58">
        <v>0.21</v>
      </c>
      <c r="I13" s="58">
        <v>0.09</v>
      </c>
      <c r="J13" s="58"/>
      <c r="K13" s="58"/>
      <c r="L13" s="58">
        <v>40.5</v>
      </c>
      <c r="M13" s="58"/>
      <c r="N13" s="58"/>
      <c r="O13" s="58">
        <v>0.12</v>
      </c>
    </row>
    <row r="14" spans="1:27" s="44" customFormat="1" ht="26.25" thickBot="1" x14ac:dyDescent="0.3">
      <c r="A14" s="14">
        <v>342</v>
      </c>
      <c r="B14" s="14" t="s">
        <v>98</v>
      </c>
      <c r="C14" s="14">
        <v>200</v>
      </c>
      <c r="D14" s="58">
        <v>0.16</v>
      </c>
      <c r="E14" s="58">
        <v>0.16</v>
      </c>
      <c r="F14" s="58">
        <v>27.88</v>
      </c>
      <c r="G14" s="58">
        <v>114.6</v>
      </c>
      <c r="H14" s="58">
        <f>0.06</f>
        <v>0.06</v>
      </c>
      <c r="I14" s="58">
        <v>1.8</v>
      </c>
      <c r="J14" s="58">
        <f>0</f>
        <v>0</v>
      </c>
      <c r="K14" s="58"/>
      <c r="L14" s="58">
        <v>28.36</v>
      </c>
      <c r="M14" s="58"/>
      <c r="N14" s="58">
        <v>10.28</v>
      </c>
      <c r="O14" s="58">
        <v>1.9</v>
      </c>
    </row>
    <row r="15" spans="1:27" s="5" customFormat="1" ht="16.5" thickTop="1" thickBot="1" x14ac:dyDescent="0.3">
      <c r="A15" s="51" t="s">
        <v>30</v>
      </c>
      <c r="B15" s="51"/>
      <c r="C15" s="51"/>
      <c r="D15" s="51">
        <v>20.28</v>
      </c>
      <c r="E15" s="51">
        <v>15.39</v>
      </c>
      <c r="F15" s="126">
        <v>106.43</v>
      </c>
      <c r="G15" s="128">
        <v>614.16999999999996</v>
      </c>
      <c r="H15" s="124"/>
      <c r="I15" s="125"/>
      <c r="K15" s="76"/>
      <c r="L15" s="11"/>
      <c r="M15"/>
      <c r="N15"/>
      <c r="O15"/>
    </row>
    <row r="16" spans="1:27" ht="17.25" customHeight="1" thickTop="1" x14ac:dyDescent="0.25">
      <c r="A16" s="14"/>
      <c r="B16" s="14"/>
      <c r="C16" s="14"/>
      <c r="D16" s="58"/>
      <c r="E16" s="58"/>
      <c r="F16" s="58"/>
      <c r="G16" s="97"/>
      <c r="H16" s="58"/>
      <c r="I16" s="58"/>
      <c r="J16" s="58"/>
      <c r="K16" s="58"/>
      <c r="L16" s="58"/>
      <c r="M16" s="58"/>
      <c r="N16" s="58"/>
      <c r="O16" s="58"/>
    </row>
    <row r="17" spans="1:15" s="47" customFormat="1" ht="18.75" customHeight="1" x14ac:dyDescent="0.25">
      <c r="A17" s="146" t="s">
        <v>109</v>
      </c>
      <c r="B17" s="147"/>
      <c r="C17" s="148"/>
      <c r="D17" s="193">
        <v>20.28</v>
      </c>
      <c r="E17" s="193">
        <v>15.39</v>
      </c>
      <c r="F17" s="141">
        <v>106.43</v>
      </c>
      <c r="G17" s="141">
        <v>614.16999999999996</v>
      </c>
      <c r="H17" s="149"/>
      <c r="I17" s="149"/>
      <c r="J17" s="149"/>
      <c r="K17" s="149"/>
      <c r="L17" s="149"/>
      <c r="M17" s="149"/>
      <c r="N17" s="149"/>
      <c r="O17" s="149"/>
    </row>
    <row r="18" spans="1:15" ht="15.75" thickBot="1" x14ac:dyDescent="0.3"/>
    <row r="19" spans="1:15" ht="26.25" thickBot="1" x14ac:dyDescent="0.3">
      <c r="A19" s="12"/>
      <c r="B19" s="237" t="s">
        <v>101</v>
      </c>
      <c r="C19" s="238"/>
      <c r="D19" s="238"/>
      <c r="E19" s="239"/>
      <c r="F19" s="220" t="s">
        <v>32</v>
      </c>
      <c r="G19" s="221"/>
      <c r="H19" s="222"/>
      <c r="I19" s="20" t="s">
        <v>33</v>
      </c>
      <c r="J19" s="12"/>
      <c r="K19" s="78" t="s">
        <v>0</v>
      </c>
      <c r="L19" s="236" t="s">
        <v>89</v>
      </c>
      <c r="M19" s="223"/>
    </row>
    <row r="20" spans="1:15" ht="20.25" customHeight="1" thickBot="1" x14ac:dyDescent="0.3">
      <c r="B20" s="240"/>
      <c r="C20" s="241"/>
      <c r="D20" s="241"/>
      <c r="E20" s="242"/>
      <c r="F20" s="53" t="s">
        <v>15</v>
      </c>
      <c r="G20" s="53" t="s">
        <v>16</v>
      </c>
      <c r="H20" s="53" t="s">
        <v>17</v>
      </c>
      <c r="I20" s="54"/>
      <c r="J20" s="5"/>
      <c r="K20" s="76" t="s">
        <v>2</v>
      </c>
      <c r="L20" s="142" t="s">
        <v>3</v>
      </c>
    </row>
    <row r="21" spans="1:15" ht="27" thickBot="1" x14ac:dyDescent="0.3">
      <c r="A21" s="5"/>
      <c r="B21" s="233" t="s">
        <v>34</v>
      </c>
      <c r="C21" s="234"/>
      <c r="D21" s="234"/>
      <c r="E21" s="235"/>
      <c r="F21" s="53" t="s">
        <v>35</v>
      </c>
      <c r="G21" s="53" t="s">
        <v>36</v>
      </c>
      <c r="H21" s="53" t="s">
        <v>37</v>
      </c>
      <c r="I21" s="53" t="s">
        <v>38</v>
      </c>
      <c r="J21" s="5"/>
      <c r="K21" s="76" t="s">
        <v>4</v>
      </c>
      <c r="L21" s="11" t="s">
        <v>5</v>
      </c>
    </row>
    <row r="22" spans="1:15" ht="26.25" thickBot="1" x14ac:dyDescent="0.3">
      <c r="A22" s="5"/>
      <c r="B22" s="233" t="s">
        <v>39</v>
      </c>
      <c r="C22" s="234"/>
      <c r="D22" s="234"/>
      <c r="E22" s="235"/>
      <c r="F22" s="55">
        <v>20.28</v>
      </c>
      <c r="G22" s="55">
        <v>15.39</v>
      </c>
      <c r="H22" s="55">
        <v>106.43</v>
      </c>
      <c r="I22" s="55">
        <v>614.16999999999996</v>
      </c>
      <c r="J22" s="5"/>
      <c r="K22" s="76" t="s">
        <v>6</v>
      </c>
      <c r="L22" s="11" t="s">
        <v>7</v>
      </c>
    </row>
  </sheetData>
  <mergeCells count="13">
    <mergeCell ref="A7:O7"/>
    <mergeCell ref="H5:K5"/>
    <mergeCell ref="L5:O5"/>
    <mergeCell ref="A5:A6"/>
    <mergeCell ref="B5:B6"/>
    <mergeCell ref="C5:C6"/>
    <mergeCell ref="D5:F5"/>
    <mergeCell ref="G5:G6"/>
    <mergeCell ref="B21:E21"/>
    <mergeCell ref="B22:E22"/>
    <mergeCell ref="F19:H19"/>
    <mergeCell ref="L19:M19"/>
    <mergeCell ref="B19:E20"/>
  </mergeCells>
  <pageMargins left="0.25" right="0.25" top="0.75" bottom="0.75" header="0.3" footer="0.3"/>
  <pageSetup paperSize="9"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1"/>
  <sheetViews>
    <sheetView topLeftCell="A7" workbookViewId="0">
      <selection activeCell="A11" sqref="A11:XFD11"/>
    </sheetView>
  </sheetViews>
  <sheetFormatPr defaultRowHeight="15" x14ac:dyDescent="0.25"/>
  <cols>
    <col min="1" max="1" width="12.7109375" customWidth="1"/>
    <col min="2" max="2" width="20.5703125" customWidth="1"/>
    <col min="7" max="7" width="14.140625" customWidth="1"/>
    <col min="8" max="8" width="10.42578125" customWidth="1"/>
    <col min="9" max="9" width="11" customWidth="1"/>
    <col min="11" max="12" width="10.28515625" customWidth="1"/>
  </cols>
  <sheetData>
    <row r="1" spans="1:29" s="65" customFormat="1" x14ac:dyDescent="0.25">
      <c r="A1" s="77" t="s">
        <v>0</v>
      </c>
      <c r="B1" s="74" t="s">
        <v>92</v>
      </c>
    </row>
    <row r="2" spans="1:29" s="65" customFormat="1" x14ac:dyDescent="0.25">
      <c r="A2" s="77" t="s">
        <v>2</v>
      </c>
      <c r="B2" s="74" t="s">
        <v>3</v>
      </c>
    </row>
    <row r="3" spans="1:29" s="65" customFormat="1" ht="13.5" customHeight="1" x14ac:dyDescent="0.25">
      <c r="A3" s="77" t="s">
        <v>4</v>
      </c>
      <c r="B3" s="74" t="s">
        <v>5</v>
      </c>
    </row>
    <row r="4" spans="1:29" s="65" customFormat="1" ht="25.5" x14ac:dyDescent="0.25">
      <c r="A4" s="77" t="s">
        <v>6</v>
      </c>
      <c r="B4" s="74" t="s">
        <v>7</v>
      </c>
    </row>
    <row r="5" spans="1:29" s="44" customFormat="1" x14ac:dyDescent="0.25">
      <c r="A5" s="261" t="s">
        <v>8</v>
      </c>
      <c r="B5" s="261" t="s">
        <v>9</v>
      </c>
      <c r="C5" s="261" t="s">
        <v>10</v>
      </c>
      <c r="D5" s="256" t="s">
        <v>11</v>
      </c>
      <c r="E5" s="257"/>
      <c r="F5" s="258"/>
      <c r="G5" s="261" t="s">
        <v>12</v>
      </c>
      <c r="H5" s="256" t="s">
        <v>13</v>
      </c>
      <c r="I5" s="257"/>
      <c r="J5" s="257"/>
      <c r="K5" s="258"/>
      <c r="L5" s="256" t="s">
        <v>14</v>
      </c>
      <c r="M5" s="257"/>
      <c r="N5" s="257"/>
      <c r="O5" s="258"/>
    </row>
    <row r="6" spans="1:29" s="44" customFormat="1" ht="25.5" customHeight="1" x14ac:dyDescent="0.25">
      <c r="A6" s="262"/>
      <c r="B6" s="263"/>
      <c r="C6" s="264"/>
      <c r="D6" s="66" t="s">
        <v>15</v>
      </c>
      <c r="E6" s="66" t="s">
        <v>16</v>
      </c>
      <c r="F6" s="66" t="s">
        <v>17</v>
      </c>
      <c r="G6" s="262"/>
      <c r="H6" s="66" t="s">
        <v>18</v>
      </c>
      <c r="I6" s="66" t="s">
        <v>19</v>
      </c>
      <c r="J6" s="66" t="s">
        <v>20</v>
      </c>
      <c r="K6" s="66" t="s">
        <v>21</v>
      </c>
      <c r="L6" s="66" t="s">
        <v>22</v>
      </c>
      <c r="M6" s="66" t="s">
        <v>23</v>
      </c>
      <c r="N6" s="66" t="s">
        <v>24</v>
      </c>
      <c r="O6" s="66" t="s">
        <v>25</v>
      </c>
    </row>
    <row r="7" spans="1:29" s="44" customFormat="1" x14ac:dyDescent="0.25">
      <c r="A7" s="259" t="s">
        <v>26</v>
      </c>
      <c r="B7" s="260"/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</row>
    <row r="8" spans="1:29" s="44" customFormat="1" ht="38.25" x14ac:dyDescent="0.25">
      <c r="A8" s="14">
        <v>306</v>
      </c>
      <c r="B8" s="15" t="s">
        <v>102</v>
      </c>
      <c r="C8" s="14">
        <v>80</v>
      </c>
      <c r="D8" s="82">
        <v>12.88</v>
      </c>
      <c r="E8" s="82">
        <v>10.48</v>
      </c>
      <c r="F8" s="82">
        <v>5.28</v>
      </c>
      <c r="G8" s="82">
        <v>167.2</v>
      </c>
      <c r="H8" s="82"/>
      <c r="I8" s="82"/>
      <c r="J8" s="82"/>
      <c r="K8" s="82"/>
      <c r="L8" s="82"/>
      <c r="M8" s="82"/>
      <c r="N8" s="82"/>
      <c r="O8" s="82"/>
    </row>
    <row r="9" spans="1:29" s="44" customFormat="1" ht="25.5" x14ac:dyDescent="0.25">
      <c r="A9" s="14">
        <v>302</v>
      </c>
      <c r="B9" s="15" t="s">
        <v>105</v>
      </c>
      <c r="C9" s="14">
        <v>150</v>
      </c>
      <c r="D9" s="82">
        <v>8.6</v>
      </c>
      <c r="E9" s="82">
        <v>6.09</v>
      </c>
      <c r="F9" s="82">
        <v>38.64</v>
      </c>
      <c r="G9" s="82">
        <v>243.75</v>
      </c>
      <c r="H9" s="82"/>
      <c r="I9" s="82"/>
      <c r="J9" s="82"/>
      <c r="K9" s="82"/>
      <c r="L9" s="82">
        <v>14.82</v>
      </c>
      <c r="M9" s="82"/>
      <c r="N9" s="82">
        <v>135.83000000000001</v>
      </c>
      <c r="O9" s="82">
        <v>4.5599999999999996</v>
      </c>
    </row>
    <row r="10" spans="1:29" s="44" customFormat="1" x14ac:dyDescent="0.25">
      <c r="A10" s="46">
        <v>376</v>
      </c>
      <c r="B10" s="15" t="s">
        <v>87</v>
      </c>
      <c r="C10" s="14">
        <v>200</v>
      </c>
      <c r="D10" s="82">
        <v>7.0000000000000007E-2</v>
      </c>
      <c r="E10" s="82">
        <v>0.02</v>
      </c>
      <c r="F10" s="82">
        <v>15</v>
      </c>
      <c r="G10" s="82">
        <v>60</v>
      </c>
      <c r="H10" s="82">
        <f>0.01/5</f>
        <v>2E-3</v>
      </c>
      <c r="I10" s="82">
        <v>0.03</v>
      </c>
      <c r="J10" s="82">
        <f>0</f>
        <v>0</v>
      </c>
      <c r="K10" s="82">
        <f>0</f>
        <v>0</v>
      </c>
      <c r="L10" s="82">
        <v>11.1</v>
      </c>
      <c r="M10" s="82">
        <f>82.4/5</f>
        <v>16.48</v>
      </c>
      <c r="N10" s="82">
        <v>1.4</v>
      </c>
      <c r="O10" s="82">
        <v>0.28000000000000003</v>
      </c>
    </row>
    <row r="11" spans="1:29" s="44" customFormat="1" ht="25.5" x14ac:dyDescent="0.25">
      <c r="A11" s="14">
        <v>2</v>
      </c>
      <c r="B11" s="14" t="s">
        <v>97</v>
      </c>
      <c r="C11" s="14">
        <v>25</v>
      </c>
      <c r="D11" s="58">
        <v>1.54</v>
      </c>
      <c r="E11" s="58">
        <v>3.54</v>
      </c>
      <c r="F11" s="58">
        <v>10.938000000000001</v>
      </c>
      <c r="G11" s="58">
        <v>64.58</v>
      </c>
      <c r="H11" s="58"/>
      <c r="I11" s="58"/>
      <c r="J11" s="58"/>
      <c r="K11" s="58"/>
      <c r="L11" s="58">
        <v>8.4</v>
      </c>
      <c r="M11" s="58"/>
      <c r="N11" s="58">
        <v>4.2</v>
      </c>
      <c r="O11" s="58">
        <v>0.35</v>
      </c>
    </row>
    <row r="12" spans="1:29" s="44" customFormat="1" x14ac:dyDescent="0.25">
      <c r="A12" s="14">
        <v>493</v>
      </c>
      <c r="B12" s="14" t="s">
        <v>88</v>
      </c>
      <c r="C12" s="14">
        <v>30</v>
      </c>
      <c r="D12" s="58">
        <v>1.98</v>
      </c>
      <c r="E12" s="58">
        <v>0.36</v>
      </c>
      <c r="F12" s="58">
        <v>36</v>
      </c>
      <c r="G12" s="58">
        <v>54.3</v>
      </c>
      <c r="H12" s="58">
        <v>0.21</v>
      </c>
      <c r="I12" s="58">
        <v>0.09</v>
      </c>
      <c r="J12" s="58"/>
      <c r="K12" s="58"/>
      <c r="L12" s="58">
        <v>40.5</v>
      </c>
      <c r="M12" s="58"/>
      <c r="N12" s="58"/>
      <c r="O12" s="58">
        <v>0.12</v>
      </c>
    </row>
    <row r="13" spans="1:29" ht="17.25" customHeight="1" x14ac:dyDescent="0.25">
      <c r="A13" s="14"/>
      <c r="B13" s="14"/>
      <c r="C13" s="14"/>
      <c r="D13" s="58"/>
      <c r="E13" s="58"/>
      <c r="F13" s="58"/>
      <c r="G13" s="97"/>
      <c r="H13" s="58"/>
      <c r="I13" s="58"/>
      <c r="J13" s="58"/>
      <c r="K13" s="58"/>
      <c r="L13" s="58"/>
      <c r="M13" s="58"/>
      <c r="N13" s="58"/>
      <c r="O13" s="58"/>
    </row>
    <row r="14" spans="1:29" s="62" customFormat="1" x14ac:dyDescent="0.25">
      <c r="A14" s="67" t="s">
        <v>30</v>
      </c>
      <c r="B14" s="67"/>
      <c r="C14" s="67"/>
      <c r="D14" s="68">
        <f>SUM(D8:D13)</f>
        <v>25.07</v>
      </c>
      <c r="E14" s="68">
        <f>SUM(E8:E13)</f>
        <v>20.49</v>
      </c>
      <c r="F14" s="68">
        <f>SUM(F8:F13)</f>
        <v>105.858</v>
      </c>
      <c r="G14" s="68">
        <f>SUM(G8:G13)</f>
        <v>589.82999999999993</v>
      </c>
      <c r="H14" s="69"/>
      <c r="I14" s="70"/>
      <c r="J14" s="70"/>
      <c r="K14" s="70"/>
      <c r="L14" s="70"/>
      <c r="M14" s="70"/>
      <c r="N14" s="70"/>
      <c r="O14" s="70"/>
    </row>
    <row r="15" spans="1:29" ht="17.25" customHeight="1" x14ac:dyDescent="0.25">
      <c r="A15" s="14"/>
      <c r="B15" s="14"/>
      <c r="C15" s="14"/>
      <c r="D15" s="58"/>
      <c r="E15" s="58"/>
      <c r="F15" s="58"/>
      <c r="G15" s="97"/>
      <c r="H15" s="58"/>
      <c r="I15" s="58"/>
      <c r="J15" s="58"/>
      <c r="K15" s="58"/>
      <c r="L15" s="58"/>
      <c r="M15" s="58"/>
      <c r="N15" s="58"/>
      <c r="O15" s="58"/>
    </row>
    <row r="16" spans="1:29" s="62" customFormat="1" ht="18" customHeight="1" x14ac:dyDescent="0.25">
      <c r="A16" s="17" t="s">
        <v>109</v>
      </c>
      <c r="B16" s="18"/>
      <c r="C16" s="18"/>
      <c r="D16" s="138">
        <v>25.07</v>
      </c>
      <c r="E16" s="138">
        <v>20.49</v>
      </c>
      <c r="F16" s="138">
        <v>105.86</v>
      </c>
      <c r="G16" s="138">
        <v>589.83000000000004</v>
      </c>
      <c r="H16" s="156"/>
      <c r="I16" s="156"/>
      <c r="J16" s="156"/>
      <c r="K16" s="156"/>
      <c r="L16" s="156"/>
      <c r="M16" s="156"/>
      <c r="N16" s="156"/>
      <c r="O16" s="156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</row>
    <row r="17" spans="1:16" ht="15.75" thickBot="1" x14ac:dyDescent="0.3"/>
    <row r="18" spans="1:16" s="44" customFormat="1" ht="26.25" thickBot="1" x14ac:dyDescent="0.3">
      <c r="A18" s="71"/>
      <c r="B18" s="152" t="s">
        <v>110</v>
      </c>
      <c r="C18" s="150"/>
      <c r="D18" s="150"/>
      <c r="E18" s="151"/>
      <c r="F18" s="250" t="s">
        <v>32</v>
      </c>
      <c r="G18" s="251"/>
      <c r="H18" s="252"/>
      <c r="I18" s="90" t="s">
        <v>33</v>
      </c>
      <c r="J18" s="65"/>
      <c r="K18" s="76" t="s">
        <v>0</v>
      </c>
      <c r="L18" s="11" t="s">
        <v>92</v>
      </c>
      <c r="M18" s="71"/>
      <c r="N18" s="71"/>
      <c r="O18" s="71"/>
      <c r="P18" s="56"/>
    </row>
    <row r="19" spans="1:16" s="44" customFormat="1" ht="15.75" thickBot="1" x14ac:dyDescent="0.3">
      <c r="A19" s="72"/>
      <c r="B19" s="153"/>
      <c r="C19" s="154"/>
      <c r="D19" s="154"/>
      <c r="E19" s="155"/>
      <c r="F19" s="91" t="s">
        <v>15</v>
      </c>
      <c r="G19" s="91" t="s">
        <v>16</v>
      </c>
      <c r="H19" s="91" t="s">
        <v>17</v>
      </c>
      <c r="I19" s="92"/>
      <c r="J19" s="65"/>
      <c r="K19" s="76" t="s">
        <v>2</v>
      </c>
      <c r="L19" s="11" t="s">
        <v>3</v>
      </c>
      <c r="M19" s="73"/>
      <c r="N19" s="73"/>
      <c r="O19" s="73"/>
      <c r="P19" s="56"/>
    </row>
    <row r="20" spans="1:16" s="44" customFormat="1" ht="27" thickBot="1" x14ac:dyDescent="0.3">
      <c r="A20" s="72"/>
      <c r="B20" s="253" t="s">
        <v>34</v>
      </c>
      <c r="C20" s="254"/>
      <c r="D20" s="254"/>
      <c r="E20" s="255"/>
      <c r="F20" s="91" t="s">
        <v>35</v>
      </c>
      <c r="G20" s="91" t="s">
        <v>36</v>
      </c>
      <c r="H20" s="91" t="s">
        <v>37</v>
      </c>
      <c r="I20" s="91" t="s">
        <v>38</v>
      </c>
      <c r="J20" s="65"/>
      <c r="K20" s="76" t="s">
        <v>4</v>
      </c>
      <c r="L20" s="11" t="s">
        <v>5</v>
      </c>
      <c r="M20" s="73"/>
      <c r="N20" s="73"/>
      <c r="O20" s="73"/>
      <c r="P20" s="56"/>
    </row>
    <row r="21" spans="1:16" s="44" customFormat="1" ht="28.5" customHeight="1" thickBot="1" x14ac:dyDescent="0.3">
      <c r="A21" s="71"/>
      <c r="B21" s="253" t="s">
        <v>39</v>
      </c>
      <c r="C21" s="254"/>
      <c r="D21" s="254"/>
      <c r="E21" s="255"/>
      <c r="F21" s="93">
        <v>25.07</v>
      </c>
      <c r="G21" s="93">
        <v>20.49</v>
      </c>
      <c r="H21" s="93">
        <v>105.86</v>
      </c>
      <c r="I21" s="93">
        <v>589.83000000000004</v>
      </c>
      <c r="J21" s="65"/>
      <c r="K21" s="76" t="s">
        <v>6</v>
      </c>
      <c r="L21" s="11" t="s">
        <v>7</v>
      </c>
      <c r="M21" s="71"/>
      <c r="N21" s="71"/>
      <c r="O21" s="71"/>
      <c r="P21" s="56"/>
    </row>
  </sheetData>
  <mergeCells count="11">
    <mergeCell ref="F18:H18"/>
    <mergeCell ref="B20:E20"/>
    <mergeCell ref="B21:E21"/>
    <mergeCell ref="L5:O5"/>
    <mergeCell ref="A7:O7"/>
    <mergeCell ref="A5:A6"/>
    <mergeCell ref="B5:B6"/>
    <mergeCell ref="C5:C6"/>
    <mergeCell ref="D5:F5"/>
    <mergeCell ref="G5:G6"/>
    <mergeCell ref="H5:K5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workbookViewId="0">
      <selection activeCell="I22" sqref="I22"/>
    </sheetView>
  </sheetViews>
  <sheetFormatPr defaultRowHeight="15" x14ac:dyDescent="0.25"/>
  <cols>
    <col min="1" max="1" width="13.85546875" customWidth="1"/>
    <col min="2" max="2" width="19.28515625" customWidth="1"/>
    <col min="7" max="7" width="13.28515625" customWidth="1"/>
    <col min="9" max="9" width="11.28515625" customWidth="1"/>
    <col min="11" max="11" width="10.5703125" customWidth="1"/>
  </cols>
  <sheetData>
    <row r="1" spans="1:15" x14ac:dyDescent="0.25">
      <c r="A1" s="76" t="s">
        <v>0</v>
      </c>
      <c r="B1" s="11" t="s">
        <v>78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 x14ac:dyDescent="0.25">
      <c r="A2" s="76" t="s">
        <v>2</v>
      </c>
      <c r="B2" s="11" t="s">
        <v>3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5" ht="14.25" customHeight="1" x14ac:dyDescent="0.25">
      <c r="A3" s="76" t="s">
        <v>4</v>
      </c>
      <c r="B3" s="11" t="s">
        <v>5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ht="25.5" x14ac:dyDescent="0.25">
      <c r="A4" s="76" t="s">
        <v>6</v>
      </c>
      <c r="B4" s="11" t="s">
        <v>7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x14ac:dyDescent="0.25">
      <c r="A5" s="229" t="s">
        <v>8</v>
      </c>
      <c r="B5" s="229" t="s">
        <v>9</v>
      </c>
      <c r="C5" s="229" t="s">
        <v>10</v>
      </c>
      <c r="D5" s="245" t="s">
        <v>11</v>
      </c>
      <c r="E5" s="246"/>
      <c r="F5" s="247"/>
      <c r="G5" s="229" t="s">
        <v>12</v>
      </c>
      <c r="H5" s="245" t="s">
        <v>13</v>
      </c>
      <c r="I5" s="246"/>
      <c r="J5" s="246"/>
      <c r="K5" s="247"/>
      <c r="L5" s="245" t="s">
        <v>14</v>
      </c>
      <c r="M5" s="246"/>
      <c r="N5" s="246"/>
      <c r="O5" s="247"/>
    </row>
    <row r="6" spans="1:15" ht="29.25" customHeight="1" x14ac:dyDescent="0.25">
      <c r="A6" s="230"/>
      <c r="B6" s="231"/>
      <c r="C6" s="232"/>
      <c r="D6" s="49" t="s">
        <v>15</v>
      </c>
      <c r="E6" s="49" t="s">
        <v>16</v>
      </c>
      <c r="F6" s="49" t="s">
        <v>17</v>
      </c>
      <c r="G6" s="230"/>
      <c r="H6" s="49" t="s">
        <v>18</v>
      </c>
      <c r="I6" s="49" t="s">
        <v>19</v>
      </c>
      <c r="J6" s="49" t="s">
        <v>20</v>
      </c>
      <c r="K6" s="49" t="s">
        <v>21</v>
      </c>
      <c r="L6" s="49" t="s">
        <v>22</v>
      </c>
      <c r="M6" s="49" t="s">
        <v>23</v>
      </c>
      <c r="N6" s="49" t="s">
        <v>24</v>
      </c>
      <c r="O6" s="49" t="s">
        <v>25</v>
      </c>
    </row>
    <row r="7" spans="1:15" x14ac:dyDescent="0.25">
      <c r="A7" s="272" t="s">
        <v>26</v>
      </c>
      <c r="B7" s="273"/>
      <c r="C7" s="273"/>
      <c r="D7" s="273"/>
      <c r="E7" s="273"/>
      <c r="F7" s="273"/>
      <c r="G7" s="273"/>
      <c r="H7" s="273"/>
      <c r="I7" s="273"/>
      <c r="J7" s="273"/>
      <c r="K7" s="273"/>
      <c r="L7" s="273"/>
      <c r="M7" s="273"/>
      <c r="N7" s="273"/>
      <c r="O7" s="273"/>
    </row>
    <row r="8" spans="1:15" s="44" customFormat="1" ht="24" customHeight="1" x14ac:dyDescent="0.25">
      <c r="A8" s="122">
        <v>288</v>
      </c>
      <c r="B8" s="15" t="s">
        <v>104</v>
      </c>
      <c r="C8" s="14">
        <v>100</v>
      </c>
      <c r="D8" s="119">
        <v>23.46</v>
      </c>
      <c r="E8" s="82">
        <v>25.82</v>
      </c>
      <c r="F8" s="82">
        <v>0.5</v>
      </c>
      <c r="G8" s="82">
        <v>328</v>
      </c>
      <c r="H8" s="82">
        <f>0.02*2</f>
        <v>0.04</v>
      </c>
      <c r="I8" s="82">
        <f>11.75*2</f>
        <v>23.5</v>
      </c>
      <c r="J8" s="82"/>
      <c r="K8" s="82"/>
      <c r="L8" s="82">
        <f>28*2</f>
        <v>56</v>
      </c>
      <c r="M8" s="82">
        <f>83.55*2</f>
        <v>167.1</v>
      </c>
      <c r="N8" s="82">
        <f>10.14*2</f>
        <v>20.28</v>
      </c>
      <c r="O8" s="82">
        <f>0.91*2</f>
        <v>1.82</v>
      </c>
    </row>
    <row r="9" spans="1:15" s="114" customFormat="1" ht="13.5" x14ac:dyDescent="0.2">
      <c r="A9" s="16">
        <v>194</v>
      </c>
      <c r="B9" s="112" t="s">
        <v>96</v>
      </c>
      <c r="C9" s="84">
        <v>150</v>
      </c>
      <c r="D9" s="85">
        <v>3.57</v>
      </c>
      <c r="E9" s="85">
        <v>6</v>
      </c>
      <c r="F9" s="85">
        <v>0.33</v>
      </c>
      <c r="G9" s="187">
        <v>188.82</v>
      </c>
      <c r="H9" s="85">
        <v>2.4E-2</v>
      </c>
      <c r="I9" s="85">
        <v>0</v>
      </c>
      <c r="J9" s="85"/>
      <c r="K9" s="85"/>
      <c r="L9" s="85">
        <v>1.1445000000000001</v>
      </c>
      <c r="M9" s="85"/>
      <c r="N9" s="85"/>
      <c r="O9" s="113">
        <v>0.49740000000000001</v>
      </c>
    </row>
    <row r="10" spans="1:15" s="44" customFormat="1" x14ac:dyDescent="0.25">
      <c r="A10" s="14" t="s">
        <v>114</v>
      </c>
      <c r="B10" s="15" t="s">
        <v>115</v>
      </c>
      <c r="C10" s="14">
        <v>35</v>
      </c>
      <c r="D10" s="82">
        <v>0.105</v>
      </c>
      <c r="E10" s="82">
        <v>0</v>
      </c>
      <c r="F10" s="82">
        <v>0.315</v>
      </c>
      <c r="G10" s="82">
        <v>1.7150000000000001</v>
      </c>
      <c r="H10" s="82"/>
      <c r="I10" s="82">
        <v>1.2250000000000001</v>
      </c>
      <c r="J10" s="82"/>
      <c r="K10" s="82"/>
      <c r="L10" s="82">
        <v>2.8</v>
      </c>
      <c r="M10" s="82"/>
      <c r="N10" s="82"/>
      <c r="O10" s="82">
        <v>0.105</v>
      </c>
    </row>
    <row r="11" spans="1:15" s="44" customFormat="1" ht="25.5" x14ac:dyDescent="0.25">
      <c r="A11" s="14">
        <v>100</v>
      </c>
      <c r="B11" s="14" t="s">
        <v>112</v>
      </c>
      <c r="C11" s="14">
        <v>15</v>
      </c>
      <c r="D11" s="58">
        <v>3.9</v>
      </c>
      <c r="E11" s="58">
        <v>4.0199999999999996</v>
      </c>
      <c r="F11" s="58">
        <v>0</v>
      </c>
      <c r="G11" s="58">
        <v>52.8</v>
      </c>
      <c r="H11" s="58">
        <v>4.4999999999999997E-3</v>
      </c>
      <c r="I11" s="58">
        <v>42</v>
      </c>
      <c r="J11" s="58"/>
      <c r="K11" s="58"/>
      <c r="L11" s="58">
        <v>156</v>
      </c>
      <c r="M11" s="58"/>
      <c r="N11" s="58"/>
      <c r="O11" s="58">
        <v>0.18</v>
      </c>
    </row>
    <row r="12" spans="1:15" s="111" customFormat="1" ht="18.75" customHeight="1" x14ac:dyDescent="0.25">
      <c r="A12" s="105">
        <v>502</v>
      </c>
      <c r="B12" s="115" t="s">
        <v>80</v>
      </c>
      <c r="C12" s="189">
        <v>15</v>
      </c>
      <c r="D12" s="119">
        <v>1.1100000000000001</v>
      </c>
      <c r="E12" s="119">
        <v>0.435</v>
      </c>
      <c r="F12" s="188">
        <v>7.71</v>
      </c>
      <c r="G12" s="82">
        <v>37.5</v>
      </c>
      <c r="H12" s="188">
        <v>0.03</v>
      </c>
      <c r="I12" s="116">
        <v>0</v>
      </c>
      <c r="J12" s="116"/>
      <c r="K12" s="116"/>
      <c r="L12" s="116">
        <v>18.5</v>
      </c>
      <c r="M12" s="116">
        <v>0</v>
      </c>
      <c r="N12" s="116">
        <v>0</v>
      </c>
      <c r="O12" s="117">
        <v>0.5</v>
      </c>
    </row>
    <row r="13" spans="1:15" ht="17.25" customHeight="1" x14ac:dyDescent="0.25">
      <c r="A13" s="14">
        <v>493</v>
      </c>
      <c r="B13" s="14" t="s">
        <v>88</v>
      </c>
      <c r="C13" s="14">
        <v>30</v>
      </c>
      <c r="D13" s="58">
        <v>1.98</v>
      </c>
      <c r="E13" s="58">
        <v>0.36</v>
      </c>
      <c r="F13" s="58">
        <v>36</v>
      </c>
      <c r="G13" s="97">
        <v>54.3</v>
      </c>
      <c r="H13" s="58">
        <v>0.21</v>
      </c>
      <c r="I13" s="58">
        <v>0.09</v>
      </c>
      <c r="J13" s="58"/>
      <c r="K13" s="58"/>
      <c r="L13" s="58">
        <v>40.5</v>
      </c>
      <c r="M13" s="58"/>
      <c r="N13" s="58"/>
      <c r="O13" s="58">
        <v>0.12</v>
      </c>
    </row>
    <row r="14" spans="1:15" s="44" customFormat="1" x14ac:dyDescent="0.25">
      <c r="A14" s="46">
        <v>376</v>
      </c>
      <c r="B14" s="15" t="s">
        <v>87</v>
      </c>
      <c r="C14" s="14">
        <v>200</v>
      </c>
      <c r="D14" s="119">
        <v>7.0000000000000007E-2</v>
      </c>
      <c r="E14" s="82">
        <v>0.02</v>
      </c>
      <c r="F14" s="82">
        <v>15</v>
      </c>
      <c r="G14" s="82">
        <v>60</v>
      </c>
      <c r="H14" s="82">
        <f>0.01/5</f>
        <v>2E-3</v>
      </c>
      <c r="I14" s="82">
        <v>0.03</v>
      </c>
      <c r="J14" s="82">
        <f>0</f>
        <v>0</v>
      </c>
      <c r="K14" s="82">
        <f>0</f>
        <v>0</v>
      </c>
      <c r="L14" s="82">
        <v>11.1</v>
      </c>
      <c r="M14" s="82"/>
      <c r="N14" s="82">
        <v>1.4</v>
      </c>
      <c r="O14" s="82">
        <v>0.28000000000000003</v>
      </c>
    </row>
    <row r="15" spans="1:15" s="185" customFormat="1" ht="17.25" customHeight="1" x14ac:dyDescent="0.25">
      <c r="A15" s="14" t="s">
        <v>114</v>
      </c>
      <c r="B15" s="14" t="s">
        <v>117</v>
      </c>
      <c r="C15" s="14">
        <v>20</v>
      </c>
      <c r="D15" s="58">
        <v>1.28</v>
      </c>
      <c r="E15" s="58">
        <v>6.92</v>
      </c>
      <c r="F15" s="58">
        <v>11</v>
      </c>
      <c r="G15" s="97">
        <v>108.66</v>
      </c>
      <c r="H15" s="58">
        <v>8.0000000000000002E-3</v>
      </c>
      <c r="I15" s="58">
        <v>0</v>
      </c>
      <c r="J15" s="58"/>
      <c r="K15" s="58"/>
      <c r="L15" s="58">
        <v>1</v>
      </c>
      <c r="M15" s="58"/>
      <c r="N15" s="58">
        <v>2</v>
      </c>
      <c r="O15" s="58">
        <v>0.28000000000000003</v>
      </c>
    </row>
    <row r="16" spans="1:15" ht="22.5" customHeight="1" x14ac:dyDescent="0.25">
      <c r="A16" s="123" t="s">
        <v>30</v>
      </c>
      <c r="B16" s="18"/>
      <c r="C16" s="18"/>
      <c r="D16" s="138">
        <v>35.07</v>
      </c>
      <c r="E16" s="138">
        <v>44.59</v>
      </c>
      <c r="F16" s="138">
        <v>102.04</v>
      </c>
      <c r="G16" s="138">
        <v>831.8</v>
      </c>
      <c r="H16" s="19"/>
      <c r="I16" s="19"/>
      <c r="J16" s="19"/>
      <c r="K16" s="19"/>
      <c r="L16" s="19"/>
      <c r="M16" s="19"/>
      <c r="N16" s="19"/>
      <c r="O16" s="19"/>
    </row>
    <row r="17" spans="1:15" ht="17.25" customHeight="1" x14ac:dyDescent="0.25">
      <c r="A17" s="14"/>
      <c r="B17" s="14"/>
      <c r="C17" s="14"/>
      <c r="D17" s="58"/>
      <c r="E17" s="58"/>
      <c r="F17" s="58"/>
      <c r="G17" s="97"/>
      <c r="H17" s="58"/>
      <c r="I17" s="58"/>
      <c r="J17" s="58"/>
      <c r="K17" s="58"/>
      <c r="L17" s="58"/>
      <c r="M17" s="58"/>
      <c r="N17" s="58"/>
      <c r="O17" s="58"/>
    </row>
    <row r="18" spans="1:15" ht="15" customHeight="1" thickBot="1" x14ac:dyDescent="0.3">
      <c r="A18" s="17" t="s">
        <v>109</v>
      </c>
      <c r="B18" s="18"/>
      <c r="C18" s="18"/>
      <c r="D18" s="138">
        <v>35.07</v>
      </c>
      <c r="E18" s="138">
        <v>44.59</v>
      </c>
      <c r="F18" s="138">
        <v>84.85</v>
      </c>
      <c r="G18" s="159">
        <v>831.8</v>
      </c>
      <c r="H18" s="31"/>
      <c r="I18" s="31"/>
      <c r="J18" s="31"/>
      <c r="K18" s="31"/>
      <c r="L18" s="31"/>
      <c r="M18" s="31"/>
      <c r="N18" s="31"/>
      <c r="O18" s="31"/>
    </row>
    <row r="19" spans="1:15" ht="30.75" thickBot="1" x14ac:dyDescent="0.3">
      <c r="A19" s="5"/>
      <c r="B19" s="265" t="s">
        <v>31</v>
      </c>
      <c r="C19" s="266"/>
      <c r="D19" s="266"/>
      <c r="E19" s="267"/>
      <c r="F19" s="269" t="s">
        <v>32</v>
      </c>
      <c r="G19" s="270"/>
      <c r="H19" s="271"/>
      <c r="I19" s="52" t="s">
        <v>33</v>
      </c>
      <c r="J19" s="5"/>
      <c r="K19" s="76" t="s">
        <v>0</v>
      </c>
      <c r="L19" s="11" t="s">
        <v>78</v>
      </c>
      <c r="M19" s="5"/>
      <c r="N19" s="5"/>
      <c r="O19" s="5"/>
    </row>
    <row r="20" spans="1:15" ht="15.75" thickBot="1" x14ac:dyDescent="0.3">
      <c r="A20" s="5"/>
      <c r="B20" s="268"/>
      <c r="C20" s="241"/>
      <c r="D20" s="241"/>
      <c r="E20" s="242"/>
      <c r="F20" s="53" t="s">
        <v>15</v>
      </c>
      <c r="G20" s="158" t="s">
        <v>16</v>
      </c>
      <c r="H20" s="53" t="s">
        <v>17</v>
      </c>
      <c r="I20" s="157"/>
      <c r="J20" s="5"/>
      <c r="K20" s="76" t="s">
        <v>2</v>
      </c>
      <c r="L20" s="11" t="s">
        <v>3</v>
      </c>
      <c r="M20" s="5"/>
      <c r="N20" s="5"/>
      <c r="O20" s="5"/>
    </row>
    <row r="21" spans="1:15" ht="27" thickBot="1" x14ac:dyDescent="0.3">
      <c r="A21" s="5"/>
      <c r="B21" s="233" t="s">
        <v>34</v>
      </c>
      <c r="C21" s="234"/>
      <c r="D21" s="234"/>
      <c r="E21" s="234"/>
      <c r="F21" s="53" t="s">
        <v>35</v>
      </c>
      <c r="G21" s="53" t="s">
        <v>36</v>
      </c>
      <c r="H21" s="53" t="s">
        <v>37</v>
      </c>
      <c r="I21" s="53" t="s">
        <v>38</v>
      </c>
      <c r="J21" s="5"/>
      <c r="K21" s="76" t="s">
        <v>4</v>
      </c>
      <c r="L21" s="11" t="s">
        <v>5</v>
      </c>
      <c r="M21" s="5"/>
      <c r="N21" s="5"/>
      <c r="O21" s="5"/>
    </row>
    <row r="22" spans="1:15" ht="26.25" thickBot="1" x14ac:dyDescent="0.3">
      <c r="A22" s="12"/>
      <c r="B22" s="217" t="s">
        <v>39</v>
      </c>
      <c r="C22" s="218"/>
      <c r="D22" s="218"/>
      <c r="E22" s="218"/>
      <c r="F22" s="23">
        <v>35.07</v>
      </c>
      <c r="G22" s="23">
        <v>44.59</v>
      </c>
      <c r="H22" s="23">
        <v>84.85</v>
      </c>
      <c r="I22" s="23">
        <v>831.8</v>
      </c>
      <c r="J22" s="12"/>
      <c r="K22" s="10" t="s">
        <v>6</v>
      </c>
      <c r="L22" s="219" t="s">
        <v>7</v>
      </c>
      <c r="M22" s="219"/>
    </row>
  </sheetData>
  <mergeCells count="13">
    <mergeCell ref="L5:O5"/>
    <mergeCell ref="A7:O7"/>
    <mergeCell ref="A5:A6"/>
    <mergeCell ref="B5:B6"/>
    <mergeCell ref="C5:C6"/>
    <mergeCell ref="D5:F5"/>
    <mergeCell ref="G5:G6"/>
    <mergeCell ref="H5:K5"/>
    <mergeCell ref="L22:M22"/>
    <mergeCell ref="B19:E20"/>
    <mergeCell ref="F19:H19"/>
    <mergeCell ref="B21:E21"/>
    <mergeCell ref="B22:E22"/>
  </mergeCells>
  <pageMargins left="0.25" right="0.25" top="0.75" bottom="0.75" header="0.3" footer="0.3"/>
  <pageSetup paperSize="9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2"/>
  <sheetViews>
    <sheetView topLeftCell="A10" workbookViewId="0">
      <selection activeCell="H5" sqref="H5:K5"/>
    </sheetView>
  </sheetViews>
  <sheetFormatPr defaultRowHeight="15" x14ac:dyDescent="0.25"/>
  <cols>
    <col min="1" max="1" width="10" customWidth="1"/>
    <col min="2" max="2" width="20.7109375" customWidth="1"/>
    <col min="3" max="3" width="10" customWidth="1"/>
    <col min="7" max="7" width="13.28515625" customWidth="1"/>
    <col min="10" max="10" width="11" customWidth="1"/>
    <col min="11" max="11" width="7.28515625" customWidth="1"/>
    <col min="12" max="12" width="9.7109375" customWidth="1"/>
    <col min="13" max="13" width="8.5703125" customWidth="1"/>
    <col min="14" max="14" width="7.42578125" customWidth="1"/>
    <col min="15" max="15" width="7.140625" customWidth="1"/>
  </cols>
  <sheetData>
    <row r="1" spans="1:24" x14ac:dyDescent="0.25">
      <c r="A1" s="10" t="s">
        <v>0</v>
      </c>
      <c r="B1" s="11" t="s">
        <v>93</v>
      </c>
    </row>
    <row r="2" spans="1:24" x14ac:dyDescent="0.25">
      <c r="A2" s="10" t="s">
        <v>2</v>
      </c>
      <c r="B2" s="11" t="s">
        <v>3</v>
      </c>
    </row>
    <row r="3" spans="1:24" x14ac:dyDescent="0.25">
      <c r="A3" s="10" t="s">
        <v>4</v>
      </c>
      <c r="B3" s="11" t="s">
        <v>5</v>
      </c>
    </row>
    <row r="4" spans="1:24" ht="38.25" x14ac:dyDescent="0.25">
      <c r="A4" s="10" t="s">
        <v>6</v>
      </c>
      <c r="B4" s="11" t="s">
        <v>7</v>
      </c>
    </row>
    <row r="5" spans="1:24" x14ac:dyDescent="0.25">
      <c r="A5" s="229" t="s">
        <v>8</v>
      </c>
      <c r="B5" s="229" t="s">
        <v>9</v>
      </c>
      <c r="C5" s="229" t="s">
        <v>10</v>
      </c>
      <c r="D5" s="224" t="s">
        <v>11</v>
      </c>
      <c r="E5" s="225"/>
      <c r="F5" s="226"/>
      <c r="G5" s="229" t="s">
        <v>12</v>
      </c>
      <c r="H5" s="224" t="s">
        <v>13</v>
      </c>
      <c r="I5" s="225"/>
      <c r="J5" s="225"/>
      <c r="K5" s="226"/>
      <c r="L5" s="224" t="s">
        <v>14</v>
      </c>
      <c r="M5" s="225"/>
      <c r="N5" s="225"/>
      <c r="O5" s="226"/>
    </row>
    <row r="6" spans="1:24" ht="24.75" customHeight="1" x14ac:dyDescent="0.25">
      <c r="A6" s="230"/>
      <c r="B6" s="231"/>
      <c r="C6" s="232"/>
      <c r="D6" s="13" t="s">
        <v>15</v>
      </c>
      <c r="E6" s="13" t="s">
        <v>16</v>
      </c>
      <c r="F6" s="13" t="s">
        <v>17</v>
      </c>
      <c r="G6" s="230"/>
      <c r="H6" s="13" t="s">
        <v>18</v>
      </c>
      <c r="I6" s="13" t="s">
        <v>19</v>
      </c>
      <c r="J6" s="13" t="s">
        <v>20</v>
      </c>
      <c r="K6" s="13" t="s">
        <v>21</v>
      </c>
      <c r="L6" s="13" t="s">
        <v>22</v>
      </c>
      <c r="M6" s="13" t="s">
        <v>23</v>
      </c>
      <c r="N6" s="13" t="s">
        <v>24</v>
      </c>
      <c r="O6" s="13" t="s">
        <v>25</v>
      </c>
    </row>
    <row r="7" spans="1:24" ht="18.75" x14ac:dyDescent="0.25">
      <c r="A7" s="283" t="s">
        <v>26</v>
      </c>
      <c r="B7" s="284"/>
      <c r="C7" s="284"/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5"/>
    </row>
    <row r="8" spans="1:24" s="44" customFormat="1" ht="27" customHeight="1" x14ac:dyDescent="0.25">
      <c r="A8" s="14">
        <v>77</v>
      </c>
      <c r="B8" s="14" t="s">
        <v>99</v>
      </c>
      <c r="C8" s="14">
        <v>100</v>
      </c>
      <c r="D8" s="58">
        <v>30</v>
      </c>
      <c r="E8" s="58">
        <v>14.5</v>
      </c>
      <c r="F8" s="58">
        <v>2.17</v>
      </c>
      <c r="G8" s="58">
        <v>259.17</v>
      </c>
      <c r="H8" s="58">
        <v>0.17</v>
      </c>
      <c r="I8" s="58">
        <v>0.26</v>
      </c>
      <c r="J8" s="58"/>
      <c r="K8" s="58">
        <f>0.24*2</f>
        <v>0.48</v>
      </c>
      <c r="L8" s="58">
        <v>18.579999999999998</v>
      </c>
      <c r="M8" s="58">
        <f>97.84*2</f>
        <v>195.68</v>
      </c>
      <c r="N8" s="58"/>
      <c r="O8" s="58">
        <v>0.59</v>
      </c>
      <c r="P8" s="56"/>
      <c r="Q8" s="56"/>
      <c r="R8" s="56"/>
      <c r="S8" s="56"/>
      <c r="T8" s="56"/>
      <c r="U8" s="56"/>
      <c r="V8" s="56"/>
      <c r="W8" s="56"/>
      <c r="X8" s="56"/>
    </row>
    <row r="9" spans="1:24" s="47" customFormat="1" x14ac:dyDescent="0.25">
      <c r="A9" s="30">
        <v>174</v>
      </c>
      <c r="B9" s="14" t="s">
        <v>91</v>
      </c>
      <c r="C9" s="57">
        <v>150</v>
      </c>
      <c r="D9" s="59">
        <v>2.38</v>
      </c>
      <c r="E9" s="59">
        <v>4.8449999999999998</v>
      </c>
      <c r="F9" s="59">
        <v>13.71</v>
      </c>
      <c r="G9" s="127">
        <v>124.485</v>
      </c>
      <c r="H9" s="59">
        <v>0.09</v>
      </c>
      <c r="I9" s="59">
        <v>5.83</v>
      </c>
      <c r="J9" s="59"/>
      <c r="K9" s="59"/>
      <c r="L9" s="59">
        <v>15.582000000000001</v>
      </c>
      <c r="M9" s="59"/>
      <c r="N9" s="59"/>
      <c r="O9" s="59">
        <v>0.34499999999999997</v>
      </c>
    </row>
    <row r="10" spans="1:24" s="44" customFormat="1" x14ac:dyDescent="0.25">
      <c r="A10" s="14" t="s">
        <v>114</v>
      </c>
      <c r="B10" s="15" t="s">
        <v>115</v>
      </c>
      <c r="C10" s="14">
        <v>35</v>
      </c>
      <c r="D10" s="82">
        <v>0.105</v>
      </c>
      <c r="E10" s="82">
        <v>0</v>
      </c>
      <c r="F10" s="82">
        <v>0.315</v>
      </c>
      <c r="G10" s="82">
        <v>1.7150000000000001</v>
      </c>
      <c r="H10" s="82"/>
      <c r="I10" s="82">
        <v>1.2250000000000001</v>
      </c>
      <c r="J10" s="82"/>
      <c r="K10" s="82"/>
      <c r="L10" s="82">
        <v>2.8</v>
      </c>
      <c r="M10" s="82"/>
      <c r="N10" s="82"/>
      <c r="O10" s="82">
        <v>0.105</v>
      </c>
    </row>
    <row r="11" spans="1:24" s="44" customFormat="1" x14ac:dyDescent="0.25">
      <c r="A11" s="46">
        <v>376</v>
      </c>
      <c r="B11" s="15" t="s">
        <v>87</v>
      </c>
      <c r="C11" s="14">
        <v>200</v>
      </c>
      <c r="D11" s="82">
        <v>7.0000000000000007E-2</v>
      </c>
      <c r="E11" s="82">
        <v>0.02</v>
      </c>
      <c r="F11" s="82">
        <v>15</v>
      </c>
      <c r="G11" s="82">
        <v>60</v>
      </c>
      <c r="H11" s="82"/>
      <c r="I11" s="82">
        <v>0.03</v>
      </c>
      <c r="J11" s="82">
        <f>0</f>
        <v>0</v>
      </c>
      <c r="K11" s="82">
        <f>0</f>
        <v>0</v>
      </c>
      <c r="L11" s="82">
        <v>11.1</v>
      </c>
      <c r="M11" s="82"/>
      <c r="N11" s="82">
        <v>1.4</v>
      </c>
      <c r="O11" s="82">
        <v>0.28000000000000003</v>
      </c>
    </row>
    <row r="12" spans="1:24" s="44" customFormat="1" ht="25.5" x14ac:dyDescent="0.25">
      <c r="A12" s="14">
        <v>2</v>
      </c>
      <c r="B12" s="14" t="s">
        <v>97</v>
      </c>
      <c r="C12" s="14">
        <v>25</v>
      </c>
      <c r="D12" s="58">
        <v>1.54</v>
      </c>
      <c r="E12" s="58">
        <v>3.54</v>
      </c>
      <c r="F12" s="58">
        <v>10.938000000000001</v>
      </c>
      <c r="G12" s="58">
        <v>64.58</v>
      </c>
      <c r="H12" s="58"/>
      <c r="I12" s="58"/>
      <c r="J12" s="58"/>
      <c r="K12" s="58"/>
      <c r="L12" s="58">
        <v>8.4</v>
      </c>
      <c r="M12" s="58"/>
      <c r="N12" s="58">
        <v>4.2</v>
      </c>
      <c r="O12" s="58">
        <v>0.35</v>
      </c>
    </row>
    <row r="13" spans="1:24" s="44" customFormat="1" x14ac:dyDescent="0.25">
      <c r="A13" s="14"/>
      <c r="B13" s="181" t="s">
        <v>80</v>
      </c>
      <c r="C13" s="14">
        <v>15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</row>
    <row r="14" spans="1:24" s="44" customFormat="1" x14ac:dyDescent="0.25">
      <c r="A14" s="14"/>
      <c r="B14" s="183" t="s">
        <v>28</v>
      </c>
      <c r="C14" s="14">
        <v>10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</row>
    <row r="15" spans="1:24" ht="17.25" customHeight="1" x14ac:dyDescent="0.25">
      <c r="A15" s="14">
        <v>493</v>
      </c>
      <c r="B15" s="14" t="s">
        <v>88</v>
      </c>
      <c r="C15" s="14">
        <v>30</v>
      </c>
      <c r="D15" s="58">
        <v>1.98</v>
      </c>
      <c r="E15" s="58">
        <v>0.36</v>
      </c>
      <c r="F15" s="58">
        <v>36</v>
      </c>
      <c r="G15" s="97">
        <v>54.3</v>
      </c>
      <c r="H15" s="58">
        <v>0.21</v>
      </c>
      <c r="I15" s="58">
        <v>0.09</v>
      </c>
      <c r="J15" s="58"/>
      <c r="K15" s="58"/>
      <c r="L15" s="58">
        <v>40.5</v>
      </c>
      <c r="M15" s="58"/>
      <c r="N15" s="58"/>
      <c r="O15" s="58">
        <v>0.12</v>
      </c>
    </row>
    <row r="16" spans="1:24" s="44" customFormat="1" x14ac:dyDescent="0.25">
      <c r="A16" s="17" t="s">
        <v>30</v>
      </c>
      <c r="B16" s="18"/>
      <c r="C16" s="18"/>
      <c r="D16" s="31">
        <v>36.08</v>
      </c>
      <c r="E16" s="31">
        <v>22.92</v>
      </c>
      <c r="F16" s="31">
        <v>78.14</v>
      </c>
      <c r="G16" s="31">
        <v>564.26</v>
      </c>
      <c r="H16" s="31"/>
      <c r="I16" s="31"/>
      <c r="J16" s="31"/>
      <c r="K16" s="31"/>
      <c r="L16" s="31"/>
      <c r="M16" s="31"/>
      <c r="N16" s="31"/>
      <c r="O16" s="31"/>
    </row>
    <row r="17" spans="1:27" ht="15" customHeight="1" x14ac:dyDescent="0.25">
      <c r="A17" s="14"/>
      <c r="B17" s="14"/>
      <c r="C17" s="14"/>
      <c r="D17" s="58"/>
      <c r="E17" s="58"/>
      <c r="F17" s="58"/>
      <c r="G17" s="97"/>
      <c r="H17" s="58"/>
      <c r="I17" s="58"/>
      <c r="J17" s="58"/>
      <c r="K17" s="58"/>
      <c r="L17" s="58"/>
      <c r="M17" s="58"/>
      <c r="N17" s="58"/>
      <c r="O17" s="58"/>
    </row>
    <row r="18" spans="1:27" s="162" customFormat="1" ht="15.75" customHeight="1" thickBot="1" x14ac:dyDescent="0.25">
      <c r="A18" s="160" t="s">
        <v>107</v>
      </c>
      <c r="B18" s="161"/>
      <c r="C18" s="161"/>
      <c r="D18" s="138">
        <v>36.08</v>
      </c>
      <c r="E18" s="138">
        <v>22.92</v>
      </c>
      <c r="F18" s="138">
        <v>78.14</v>
      </c>
      <c r="G18" s="138">
        <v>564.26</v>
      </c>
      <c r="H18" s="31"/>
      <c r="I18" s="31"/>
      <c r="J18" s="31"/>
      <c r="K18" s="31"/>
      <c r="L18" s="31"/>
      <c r="M18" s="31"/>
      <c r="N18" s="31"/>
      <c r="O18" s="31"/>
      <c r="Q18" s="163"/>
      <c r="R18" s="163"/>
      <c r="S18" s="164"/>
      <c r="T18" s="165"/>
      <c r="U18" s="165"/>
      <c r="V18" s="165"/>
      <c r="W18" s="165"/>
      <c r="X18" s="165"/>
      <c r="Y18" s="165"/>
      <c r="Z18" s="165"/>
      <c r="AA18" s="165"/>
    </row>
    <row r="19" spans="1:27" ht="26.25" customHeight="1" thickBot="1" x14ac:dyDescent="0.3">
      <c r="A19" s="79"/>
      <c r="B19" s="79"/>
      <c r="C19" s="274" t="s">
        <v>31</v>
      </c>
      <c r="D19" s="275"/>
      <c r="E19" s="275"/>
      <c r="F19" s="276"/>
      <c r="G19" s="280" t="s">
        <v>32</v>
      </c>
      <c r="H19" s="281"/>
      <c r="I19" s="282"/>
      <c r="J19" s="20" t="s">
        <v>33</v>
      </c>
      <c r="K19" s="79"/>
      <c r="L19" s="10" t="s">
        <v>0</v>
      </c>
      <c r="M19" s="11" t="s">
        <v>93</v>
      </c>
      <c r="N19" s="79"/>
      <c r="O19" s="79"/>
    </row>
    <row r="20" spans="1:27" s="44" customFormat="1" ht="15.75" thickBot="1" x14ac:dyDescent="0.3">
      <c r="A20" s="63"/>
      <c r="B20" s="80"/>
      <c r="C20" s="277"/>
      <c r="D20" s="278"/>
      <c r="E20" s="278"/>
      <c r="F20" s="279"/>
      <c r="G20" s="21" t="s">
        <v>15</v>
      </c>
      <c r="H20" s="21" t="s">
        <v>16</v>
      </c>
      <c r="I20" s="21" t="s">
        <v>17</v>
      </c>
      <c r="J20" s="22"/>
      <c r="K20" s="64"/>
      <c r="L20" s="10" t="s">
        <v>2</v>
      </c>
      <c r="M20" s="11" t="s">
        <v>3</v>
      </c>
      <c r="N20" s="64"/>
      <c r="O20" s="64"/>
    </row>
    <row r="21" spans="1:27" ht="27" thickBot="1" x14ac:dyDescent="0.3">
      <c r="A21" s="79"/>
      <c r="B21" s="79"/>
      <c r="C21" s="217" t="s">
        <v>34</v>
      </c>
      <c r="D21" s="218"/>
      <c r="E21" s="218"/>
      <c r="F21" s="218"/>
      <c r="G21" s="21" t="s">
        <v>35</v>
      </c>
      <c r="H21" s="21" t="s">
        <v>36</v>
      </c>
      <c r="I21" s="21" t="s">
        <v>37</v>
      </c>
      <c r="J21" s="21" t="s">
        <v>38</v>
      </c>
      <c r="K21" s="79"/>
      <c r="L21" s="10" t="s">
        <v>4</v>
      </c>
      <c r="M21" s="11" t="s">
        <v>5</v>
      </c>
      <c r="N21" s="79"/>
      <c r="O21" s="79"/>
    </row>
    <row r="22" spans="1:27" ht="30.75" customHeight="1" thickBot="1" x14ac:dyDescent="0.3">
      <c r="A22" s="79"/>
      <c r="B22" s="79"/>
      <c r="C22" s="217" t="s">
        <v>39</v>
      </c>
      <c r="D22" s="218"/>
      <c r="E22" s="218"/>
      <c r="F22" s="218"/>
      <c r="G22" s="23">
        <v>36.08</v>
      </c>
      <c r="H22" s="23">
        <v>22.92</v>
      </c>
      <c r="I22" s="23">
        <v>78.14</v>
      </c>
      <c r="J22" s="23">
        <v>564.26</v>
      </c>
      <c r="K22" s="79"/>
      <c r="L22" s="10" t="s">
        <v>127</v>
      </c>
      <c r="M22" s="11" t="s">
        <v>7</v>
      </c>
      <c r="N22" s="79"/>
      <c r="O22" s="79"/>
    </row>
  </sheetData>
  <mergeCells count="12">
    <mergeCell ref="L5:O5"/>
    <mergeCell ref="A7:O7"/>
    <mergeCell ref="A5:A6"/>
    <mergeCell ref="B5:B6"/>
    <mergeCell ref="C5:C6"/>
    <mergeCell ref="D5:F5"/>
    <mergeCell ref="C19:F20"/>
    <mergeCell ref="G19:I19"/>
    <mergeCell ref="C21:F21"/>
    <mergeCell ref="C22:F22"/>
    <mergeCell ref="G5:G6"/>
    <mergeCell ref="H5:K5"/>
  </mergeCells>
  <pageMargins left="0.25" right="0.25" top="0.75" bottom="0.75" header="0.3" footer="0.3"/>
  <pageSetup paperSize="9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2"/>
  <sheetViews>
    <sheetView topLeftCell="A7" workbookViewId="0">
      <selection activeCell="I22" sqref="I22"/>
    </sheetView>
  </sheetViews>
  <sheetFormatPr defaultRowHeight="15" x14ac:dyDescent="0.25"/>
  <cols>
    <col min="1" max="1" width="13.28515625" customWidth="1"/>
    <col min="2" max="2" width="19.140625" customWidth="1"/>
    <col min="4" max="4" width="11.140625" bestFit="1" customWidth="1"/>
    <col min="7" max="7" width="14" customWidth="1"/>
    <col min="9" max="9" width="11.42578125" customWidth="1"/>
    <col min="12" max="12" width="11" customWidth="1"/>
    <col min="13" max="13" width="11.28515625" customWidth="1"/>
  </cols>
  <sheetData>
    <row r="1" spans="1:27" ht="12.75" customHeight="1" x14ac:dyDescent="0.25">
      <c r="A1" s="10" t="s">
        <v>0</v>
      </c>
      <c r="B1" s="11" t="s">
        <v>1</v>
      </c>
    </row>
    <row r="2" spans="1:27" x14ac:dyDescent="0.25">
      <c r="A2" s="10" t="s">
        <v>2</v>
      </c>
      <c r="B2" s="11" t="s">
        <v>79</v>
      </c>
    </row>
    <row r="3" spans="1:27" ht="15" customHeight="1" x14ac:dyDescent="0.25">
      <c r="A3" s="10" t="s">
        <v>4</v>
      </c>
      <c r="B3" s="11" t="s">
        <v>5</v>
      </c>
    </row>
    <row r="4" spans="1:27" ht="27.75" customHeight="1" x14ac:dyDescent="0.25">
      <c r="A4" s="10" t="s">
        <v>6</v>
      </c>
      <c r="B4" s="11" t="s">
        <v>7</v>
      </c>
    </row>
    <row r="5" spans="1:27" x14ac:dyDescent="0.25">
      <c r="A5" s="229" t="s">
        <v>8</v>
      </c>
      <c r="B5" s="229" t="s">
        <v>9</v>
      </c>
      <c r="C5" s="229" t="s">
        <v>10</v>
      </c>
      <c r="D5" s="224" t="s">
        <v>11</v>
      </c>
      <c r="E5" s="225"/>
      <c r="F5" s="226"/>
      <c r="G5" s="229" t="s">
        <v>12</v>
      </c>
      <c r="H5" s="224" t="s">
        <v>13</v>
      </c>
      <c r="I5" s="225"/>
      <c r="J5" s="225"/>
      <c r="K5" s="226"/>
      <c r="L5" s="224" t="s">
        <v>14</v>
      </c>
      <c r="M5" s="225"/>
      <c r="N5" s="225"/>
      <c r="O5" s="226"/>
    </row>
    <row r="6" spans="1:27" ht="26.25" customHeight="1" x14ac:dyDescent="0.25">
      <c r="A6" s="230"/>
      <c r="B6" s="231"/>
      <c r="C6" s="232"/>
      <c r="D6" s="13" t="s">
        <v>15</v>
      </c>
      <c r="E6" s="13" t="s">
        <v>16</v>
      </c>
      <c r="F6" s="13" t="s">
        <v>17</v>
      </c>
      <c r="G6" s="230"/>
      <c r="H6" s="13" t="s">
        <v>18</v>
      </c>
      <c r="I6" s="13" t="s">
        <v>19</v>
      </c>
      <c r="J6" s="13" t="s">
        <v>20</v>
      </c>
      <c r="K6" s="13" t="s">
        <v>21</v>
      </c>
      <c r="L6" s="13" t="s">
        <v>22</v>
      </c>
      <c r="M6" s="13" t="s">
        <v>23</v>
      </c>
      <c r="N6" s="13" t="s">
        <v>24</v>
      </c>
      <c r="O6" s="13" t="s">
        <v>25</v>
      </c>
    </row>
    <row r="7" spans="1:27" ht="18.75" x14ac:dyDescent="0.25">
      <c r="A7" s="286" t="s">
        <v>26</v>
      </c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</row>
    <row r="8" spans="1:27" s="61" customFormat="1" ht="27.75" customHeight="1" x14ac:dyDescent="0.2">
      <c r="A8" s="14">
        <v>66</v>
      </c>
      <c r="B8" s="15" t="s">
        <v>126</v>
      </c>
      <c r="C8" s="14">
        <v>200</v>
      </c>
      <c r="D8" s="82">
        <v>6.98</v>
      </c>
      <c r="E8" s="82">
        <v>10.42</v>
      </c>
      <c r="F8" s="82">
        <v>25</v>
      </c>
      <c r="G8" s="82">
        <v>222.38</v>
      </c>
      <c r="H8" s="82">
        <v>0.1</v>
      </c>
      <c r="I8" s="82">
        <v>0.9</v>
      </c>
      <c r="J8" s="82"/>
      <c r="K8" s="82"/>
      <c r="L8" s="82">
        <v>184.48</v>
      </c>
      <c r="M8" s="82"/>
      <c r="N8" s="82"/>
      <c r="O8" s="82">
        <v>1.5</v>
      </c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</row>
    <row r="9" spans="1:27" s="44" customFormat="1" x14ac:dyDescent="0.25">
      <c r="A9" s="107">
        <v>3</v>
      </c>
      <c r="B9" s="15" t="s">
        <v>121</v>
      </c>
      <c r="C9" s="50">
        <v>50</v>
      </c>
      <c r="D9" s="192">
        <v>5.8</v>
      </c>
      <c r="E9" s="192">
        <v>8.3000000000000007</v>
      </c>
      <c r="F9" s="192">
        <v>14.83</v>
      </c>
      <c r="G9" s="192">
        <v>157</v>
      </c>
      <c r="H9" s="192">
        <v>0.78</v>
      </c>
      <c r="I9" s="192">
        <v>0.11</v>
      </c>
      <c r="J9" s="192"/>
      <c r="K9" s="192"/>
      <c r="L9" s="192">
        <v>139.19999999999999</v>
      </c>
      <c r="M9" s="192"/>
      <c r="N9" s="192">
        <v>9.4499999999999993</v>
      </c>
      <c r="O9" s="186">
        <v>0.49</v>
      </c>
    </row>
    <row r="10" spans="1:27" s="44" customFormat="1" x14ac:dyDescent="0.25">
      <c r="A10" s="107"/>
      <c r="B10" s="181" t="s">
        <v>27</v>
      </c>
      <c r="C10" s="182">
        <v>30</v>
      </c>
      <c r="D10" s="108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10"/>
    </row>
    <row r="11" spans="1:27" s="44" customFormat="1" x14ac:dyDescent="0.25">
      <c r="A11" s="107"/>
      <c r="B11" s="181" t="s">
        <v>28</v>
      </c>
      <c r="C11" s="182">
        <v>5</v>
      </c>
      <c r="D11" s="108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10"/>
    </row>
    <row r="12" spans="1:27" s="44" customFormat="1" x14ac:dyDescent="0.25">
      <c r="A12" s="107"/>
      <c r="B12" s="181" t="s">
        <v>67</v>
      </c>
      <c r="C12" s="75">
        <v>15</v>
      </c>
      <c r="D12" s="108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10"/>
    </row>
    <row r="13" spans="1:27" s="44" customFormat="1" x14ac:dyDescent="0.25">
      <c r="A13" s="46">
        <v>382</v>
      </c>
      <c r="B13" s="15" t="s">
        <v>29</v>
      </c>
      <c r="C13" s="14">
        <v>200</v>
      </c>
      <c r="D13" s="119">
        <v>4.08</v>
      </c>
      <c r="E13" s="82">
        <v>3.54</v>
      </c>
      <c r="F13" s="82">
        <v>17.579999999999998</v>
      </c>
      <c r="G13" s="82">
        <v>118.6</v>
      </c>
      <c r="H13" s="82">
        <v>5.6000000000000008E-2</v>
      </c>
      <c r="I13" s="82">
        <v>1.5880000000000001</v>
      </c>
      <c r="J13" s="82">
        <v>24.4</v>
      </c>
      <c r="K13" s="82"/>
      <c r="L13" s="82">
        <v>152.22</v>
      </c>
      <c r="M13" s="82">
        <v>124.55999999999999</v>
      </c>
      <c r="N13" s="82">
        <v>21.34</v>
      </c>
      <c r="O13" s="82">
        <v>4.0599999999999996</v>
      </c>
    </row>
    <row r="14" spans="1:27" ht="16.5" customHeight="1" x14ac:dyDescent="0.25">
      <c r="A14" s="14">
        <v>338</v>
      </c>
      <c r="B14" s="15" t="s">
        <v>103</v>
      </c>
      <c r="C14" s="14">
        <v>100</v>
      </c>
      <c r="D14" s="58">
        <v>0.4</v>
      </c>
      <c r="E14" s="58">
        <v>0.4</v>
      </c>
      <c r="F14" s="58">
        <v>9.8000000000000007</v>
      </c>
      <c r="G14" s="58">
        <v>47</v>
      </c>
      <c r="H14" s="58"/>
      <c r="I14" s="58">
        <v>10</v>
      </c>
      <c r="J14" s="58"/>
      <c r="K14" s="58"/>
      <c r="L14" s="58">
        <v>16</v>
      </c>
      <c r="M14" s="58"/>
      <c r="N14" s="58">
        <v>9</v>
      </c>
      <c r="O14" s="58">
        <v>2.2000000000000002</v>
      </c>
    </row>
    <row r="15" spans="1:27" s="61" customFormat="1" ht="16.149999999999999" customHeight="1" x14ac:dyDescent="0.2">
      <c r="A15" s="17" t="s">
        <v>30</v>
      </c>
      <c r="B15" s="18"/>
      <c r="C15" s="18"/>
      <c r="D15" s="31">
        <v>17.260000000000002</v>
      </c>
      <c r="E15" s="31">
        <v>22.66</v>
      </c>
      <c r="F15" s="31">
        <v>67.209999999999994</v>
      </c>
      <c r="G15" s="31">
        <v>544.98</v>
      </c>
      <c r="H15" s="31"/>
      <c r="I15" s="31"/>
      <c r="J15" s="31"/>
      <c r="K15" s="31"/>
      <c r="L15" s="31"/>
      <c r="M15" s="31"/>
      <c r="N15" s="31"/>
      <c r="O15" s="31"/>
      <c r="Q15" s="60"/>
      <c r="R15" s="60"/>
      <c r="S15" s="94"/>
      <c r="T15" s="95"/>
      <c r="U15" s="95"/>
      <c r="V15" s="95"/>
      <c r="W15" s="96"/>
      <c r="X15" s="96"/>
      <c r="Y15" s="96"/>
      <c r="Z15" s="96"/>
      <c r="AA15" s="96"/>
    </row>
    <row r="16" spans="1:27" s="44" customFormat="1" x14ac:dyDescent="0.25">
      <c r="A16" s="14"/>
      <c r="B16" s="15"/>
      <c r="C16" s="143"/>
      <c r="D16" s="144"/>
      <c r="E16" s="143"/>
      <c r="F16" s="144"/>
      <c r="G16" s="143"/>
      <c r="H16" s="144"/>
      <c r="I16" s="143"/>
      <c r="J16" s="144"/>
      <c r="K16" s="143"/>
      <c r="L16" s="144"/>
      <c r="M16" s="143"/>
      <c r="N16" s="144"/>
      <c r="O16" s="145"/>
    </row>
    <row r="17" spans="1:15" ht="18" customHeight="1" x14ac:dyDescent="0.25">
      <c r="A17" s="17" t="s">
        <v>109</v>
      </c>
      <c r="B17" s="18"/>
      <c r="C17" s="18"/>
      <c r="D17" s="138">
        <v>17.260000000000002</v>
      </c>
      <c r="E17" s="138">
        <v>22.66</v>
      </c>
      <c r="F17" s="138">
        <v>67.209999999999994</v>
      </c>
      <c r="G17" s="159">
        <v>544.98</v>
      </c>
      <c r="H17" s="31"/>
      <c r="I17" s="31"/>
      <c r="J17" s="31"/>
      <c r="K17" s="31"/>
      <c r="L17" s="31"/>
      <c r="M17" s="31"/>
      <c r="N17" s="31"/>
      <c r="O17" s="31"/>
    </row>
    <row r="18" spans="1:15" s="174" customFormat="1" ht="18" customHeight="1" thickBot="1" x14ac:dyDescent="0.3">
      <c r="A18" s="196"/>
      <c r="B18" s="197"/>
      <c r="C18" s="198"/>
      <c r="D18" s="199"/>
      <c r="E18" s="199"/>
      <c r="F18" s="200"/>
      <c r="G18" s="200"/>
      <c r="H18" s="201"/>
      <c r="I18" s="201"/>
      <c r="J18" s="201"/>
      <c r="K18" s="201"/>
      <c r="L18" s="201"/>
      <c r="M18" s="201"/>
      <c r="N18" s="201"/>
      <c r="O18" s="201"/>
    </row>
    <row r="19" spans="1:15" ht="26.25" thickBot="1" x14ac:dyDescent="0.3">
      <c r="B19" s="168" t="s">
        <v>111</v>
      </c>
      <c r="C19" s="166"/>
      <c r="D19" s="166"/>
      <c r="E19" s="167"/>
      <c r="F19" s="280" t="s">
        <v>32</v>
      </c>
      <c r="G19" s="281"/>
      <c r="H19" s="282"/>
      <c r="I19" s="20" t="s">
        <v>33</v>
      </c>
      <c r="L19" s="10" t="s">
        <v>0</v>
      </c>
      <c r="M19" s="86" t="s">
        <v>1</v>
      </c>
    </row>
    <row r="20" spans="1:15" ht="15.75" thickBot="1" x14ac:dyDescent="0.3">
      <c r="B20" s="169"/>
      <c r="C20" s="135"/>
      <c r="D20" s="135"/>
      <c r="E20" s="136"/>
      <c r="F20" s="21" t="s">
        <v>15</v>
      </c>
      <c r="G20" s="21" t="s">
        <v>16</v>
      </c>
      <c r="H20" s="21" t="s">
        <v>17</v>
      </c>
      <c r="I20" s="22"/>
      <c r="L20" s="10" t="s">
        <v>2</v>
      </c>
      <c r="M20" s="11" t="s">
        <v>79</v>
      </c>
    </row>
    <row r="21" spans="1:15" ht="27" thickBot="1" x14ac:dyDescent="0.3">
      <c r="B21" s="217" t="s">
        <v>34</v>
      </c>
      <c r="C21" s="218"/>
      <c r="D21" s="218"/>
      <c r="E21" s="218"/>
      <c r="F21" s="21" t="s">
        <v>35</v>
      </c>
      <c r="G21" s="21" t="s">
        <v>36</v>
      </c>
      <c r="H21" s="21" t="s">
        <v>37</v>
      </c>
      <c r="I21" s="21" t="s">
        <v>38</v>
      </c>
      <c r="L21" s="10" t="s">
        <v>4</v>
      </c>
      <c r="M21" s="11" t="s">
        <v>5</v>
      </c>
    </row>
    <row r="22" spans="1:15" ht="26.25" thickBot="1" x14ac:dyDescent="0.3">
      <c r="B22" s="217" t="s">
        <v>39</v>
      </c>
      <c r="C22" s="218"/>
      <c r="D22" s="218"/>
      <c r="E22" s="218"/>
      <c r="F22" s="23">
        <v>17.260000000000002</v>
      </c>
      <c r="G22" s="23">
        <v>22.66</v>
      </c>
      <c r="H22" s="23">
        <v>67.209999999999994</v>
      </c>
      <c r="I22" s="23">
        <v>544.98</v>
      </c>
      <c r="L22" s="10" t="s">
        <v>6</v>
      </c>
      <c r="M22" s="11" t="s">
        <v>7</v>
      </c>
    </row>
  </sheetData>
  <mergeCells count="11">
    <mergeCell ref="F19:H19"/>
    <mergeCell ref="B21:E21"/>
    <mergeCell ref="B22:E22"/>
    <mergeCell ref="L5:O5"/>
    <mergeCell ref="A7:O7"/>
    <mergeCell ref="A5:A6"/>
    <mergeCell ref="B5:B6"/>
    <mergeCell ref="C5:C6"/>
    <mergeCell ref="D5:F5"/>
    <mergeCell ref="G5:G6"/>
    <mergeCell ref="H5:K5"/>
  </mergeCells>
  <pageMargins left="0.25" right="0.25" top="0.75" bottom="0.75" header="0.3" footer="0.3"/>
  <pageSetup paperSize="9" fitToWidth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"/>
  <sheetViews>
    <sheetView topLeftCell="A7" workbookViewId="0">
      <selection activeCell="O17" sqref="O17"/>
    </sheetView>
  </sheetViews>
  <sheetFormatPr defaultRowHeight="15" x14ac:dyDescent="0.25"/>
  <cols>
    <col min="1" max="1" width="13.7109375" customWidth="1"/>
    <col min="2" max="2" width="19.5703125" customWidth="1"/>
    <col min="3" max="3" width="10.140625" customWidth="1"/>
    <col min="7" max="7" width="13.5703125" customWidth="1"/>
    <col min="9" max="9" width="11.140625" customWidth="1"/>
    <col min="11" max="11" width="10.5703125" customWidth="1"/>
  </cols>
  <sheetData>
    <row r="1" spans="1:15" x14ac:dyDescent="0.25">
      <c r="A1" s="10" t="s">
        <v>0</v>
      </c>
      <c r="B1" s="11" t="s">
        <v>89</v>
      </c>
    </row>
    <row r="2" spans="1:15" x14ac:dyDescent="0.25">
      <c r="A2" s="10" t="s">
        <v>2</v>
      </c>
      <c r="B2" s="11" t="s">
        <v>79</v>
      </c>
    </row>
    <row r="3" spans="1:15" x14ac:dyDescent="0.25">
      <c r="A3" s="10" t="s">
        <v>4</v>
      </c>
      <c r="B3" s="11" t="s">
        <v>5</v>
      </c>
    </row>
    <row r="4" spans="1:15" ht="25.5" x14ac:dyDescent="0.25">
      <c r="A4" s="10" t="s">
        <v>6</v>
      </c>
      <c r="B4" s="11" t="s">
        <v>7</v>
      </c>
    </row>
    <row r="5" spans="1:15" x14ac:dyDescent="0.25">
      <c r="A5" s="229" t="s">
        <v>8</v>
      </c>
      <c r="B5" s="229" t="s">
        <v>9</v>
      </c>
      <c r="C5" s="229" t="s">
        <v>10</v>
      </c>
      <c r="D5" s="224" t="s">
        <v>11</v>
      </c>
      <c r="E5" s="225"/>
      <c r="F5" s="226"/>
      <c r="G5" s="229" t="s">
        <v>12</v>
      </c>
      <c r="H5" s="224" t="s">
        <v>13</v>
      </c>
      <c r="I5" s="225"/>
      <c r="J5" s="225"/>
      <c r="K5" s="226"/>
      <c r="L5" s="224" t="s">
        <v>14</v>
      </c>
      <c r="M5" s="225"/>
      <c r="N5" s="225"/>
      <c r="O5" s="226"/>
    </row>
    <row r="6" spans="1:15" x14ac:dyDescent="0.25">
      <c r="A6" s="230"/>
      <c r="B6" s="231"/>
      <c r="C6" s="232"/>
      <c r="D6" s="13" t="s">
        <v>15</v>
      </c>
      <c r="E6" s="13" t="s">
        <v>16</v>
      </c>
      <c r="F6" s="13" t="s">
        <v>17</v>
      </c>
      <c r="G6" s="230"/>
      <c r="H6" s="13" t="s">
        <v>18</v>
      </c>
      <c r="I6" s="13" t="s">
        <v>19</v>
      </c>
      <c r="J6" s="13" t="s">
        <v>20</v>
      </c>
      <c r="K6" s="13" t="s">
        <v>21</v>
      </c>
      <c r="L6" s="13" t="s">
        <v>22</v>
      </c>
      <c r="M6" s="13" t="s">
        <v>23</v>
      </c>
      <c r="N6" s="13" t="s">
        <v>24</v>
      </c>
      <c r="O6" s="13" t="s">
        <v>25</v>
      </c>
    </row>
    <row r="7" spans="1:15" ht="18.75" x14ac:dyDescent="0.25">
      <c r="A7" s="286" t="s">
        <v>26</v>
      </c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</row>
    <row r="8" spans="1:15" ht="28.5" customHeight="1" x14ac:dyDescent="0.25">
      <c r="A8" s="190">
        <v>54</v>
      </c>
      <c r="B8" s="194" t="s">
        <v>124</v>
      </c>
      <c r="C8" s="30">
        <v>60</v>
      </c>
      <c r="D8" s="30">
        <v>0.65</v>
      </c>
      <c r="E8" s="30">
        <v>3.65</v>
      </c>
      <c r="F8" s="30">
        <v>6.72</v>
      </c>
      <c r="G8" s="190">
        <v>62.34</v>
      </c>
      <c r="H8" s="191"/>
      <c r="I8" s="191"/>
      <c r="J8" s="191"/>
      <c r="K8" s="191"/>
      <c r="L8" s="191"/>
      <c r="M8" s="191"/>
      <c r="N8" s="191"/>
      <c r="O8" s="191"/>
    </row>
    <row r="9" spans="1:15" ht="25.5" x14ac:dyDescent="0.25">
      <c r="A9" s="14">
        <v>98</v>
      </c>
      <c r="B9" s="15" t="s">
        <v>94</v>
      </c>
      <c r="C9" s="14">
        <v>200</v>
      </c>
      <c r="D9" s="82">
        <v>15</v>
      </c>
      <c r="E9" s="82">
        <v>16</v>
      </c>
      <c r="F9" s="82">
        <v>16.260000000000002</v>
      </c>
      <c r="G9" s="82">
        <v>270.66000000000003</v>
      </c>
      <c r="H9" s="82">
        <v>6.0000000000000001E-3</v>
      </c>
      <c r="I9" s="82">
        <v>1.28</v>
      </c>
      <c r="J9" s="82"/>
      <c r="K9" s="82"/>
      <c r="L9" s="82">
        <v>6.3840000000000003</v>
      </c>
      <c r="M9" s="82"/>
      <c r="N9" s="82"/>
      <c r="O9" s="82">
        <v>0.28000000000000003</v>
      </c>
    </row>
    <row r="10" spans="1:15" s="44" customFormat="1" ht="25.5" x14ac:dyDescent="0.25">
      <c r="A10" s="14">
        <v>342</v>
      </c>
      <c r="B10" s="14" t="s">
        <v>98</v>
      </c>
      <c r="C10" s="14">
        <v>200</v>
      </c>
      <c r="D10" s="58">
        <v>0.16</v>
      </c>
      <c r="E10" s="58">
        <v>0.16</v>
      </c>
      <c r="F10" s="58">
        <v>27.88</v>
      </c>
      <c r="G10" s="58">
        <v>114.6</v>
      </c>
      <c r="H10" s="58"/>
      <c r="I10" s="58">
        <v>0.9</v>
      </c>
      <c r="J10" s="58">
        <f>0</f>
        <v>0</v>
      </c>
      <c r="K10" s="58"/>
      <c r="L10" s="58">
        <v>14.18</v>
      </c>
      <c r="M10" s="58"/>
      <c r="N10" s="58">
        <v>5.14</v>
      </c>
      <c r="O10" s="58">
        <v>0.95</v>
      </c>
    </row>
    <row r="11" spans="1:15" s="44" customFormat="1" ht="25.5" x14ac:dyDescent="0.25">
      <c r="A11" s="14">
        <v>2</v>
      </c>
      <c r="B11" s="14" t="s">
        <v>97</v>
      </c>
      <c r="C11" s="14">
        <v>25</v>
      </c>
      <c r="D11" s="58">
        <v>1.54</v>
      </c>
      <c r="E11" s="58">
        <v>3.54</v>
      </c>
      <c r="F11" s="58">
        <v>10.938000000000001</v>
      </c>
      <c r="G11" s="58">
        <v>64.58</v>
      </c>
      <c r="H11" s="58"/>
      <c r="I11" s="58"/>
      <c r="J11" s="58"/>
      <c r="K11" s="58"/>
      <c r="L11" s="58">
        <v>8.4</v>
      </c>
      <c r="M11" s="58"/>
      <c r="N11" s="58">
        <v>4.2</v>
      </c>
      <c r="O11" s="58">
        <v>0.35</v>
      </c>
    </row>
    <row r="12" spans="1:15" ht="17.25" customHeight="1" x14ac:dyDescent="0.25">
      <c r="A12" s="14">
        <v>493</v>
      </c>
      <c r="B12" s="14" t="s">
        <v>88</v>
      </c>
      <c r="C12" s="14">
        <v>30</v>
      </c>
      <c r="D12" s="58">
        <v>1.98</v>
      </c>
      <c r="E12" s="58">
        <v>0.36</v>
      </c>
      <c r="F12" s="58">
        <v>36</v>
      </c>
      <c r="G12" s="97">
        <v>54.3</v>
      </c>
      <c r="H12" s="58">
        <v>0.21</v>
      </c>
      <c r="I12" s="58">
        <v>0.09</v>
      </c>
      <c r="J12" s="58"/>
      <c r="K12" s="58"/>
      <c r="L12" s="58">
        <v>40.5</v>
      </c>
      <c r="M12" s="58"/>
      <c r="N12" s="58"/>
      <c r="O12" s="58">
        <v>0.12</v>
      </c>
    </row>
    <row r="13" spans="1:15" x14ac:dyDescent="0.25">
      <c r="A13" s="17" t="s">
        <v>30</v>
      </c>
      <c r="B13" s="18"/>
      <c r="C13" s="18"/>
      <c r="D13" s="31">
        <v>19.329999999999998</v>
      </c>
      <c r="E13" s="31">
        <v>23.71</v>
      </c>
      <c r="F13" s="31">
        <v>97.8</v>
      </c>
      <c r="G13" s="31">
        <v>566.48</v>
      </c>
      <c r="H13" s="19"/>
      <c r="I13" s="19"/>
      <c r="J13" s="19"/>
      <c r="K13" s="19"/>
      <c r="L13" s="19"/>
      <c r="M13" s="19"/>
      <c r="N13" s="19"/>
      <c r="O13" s="19"/>
    </row>
    <row r="14" spans="1:15" ht="17.25" customHeight="1" x14ac:dyDescent="0.25">
      <c r="A14" s="14"/>
      <c r="B14" s="14"/>
      <c r="C14" s="14"/>
      <c r="D14" s="58"/>
      <c r="E14" s="58"/>
      <c r="F14" s="58"/>
      <c r="G14" s="97"/>
      <c r="H14" s="58"/>
      <c r="I14" s="58"/>
      <c r="J14" s="58"/>
      <c r="K14" s="58"/>
      <c r="L14" s="58"/>
      <c r="M14" s="58"/>
      <c r="N14" s="58"/>
      <c r="O14" s="58"/>
    </row>
    <row r="15" spans="1:15" s="162" customFormat="1" ht="16.149999999999999" customHeight="1" x14ac:dyDescent="0.2">
      <c r="A15" s="170" t="s">
        <v>107</v>
      </c>
      <c r="B15" s="171"/>
      <c r="C15" s="171"/>
      <c r="D15" s="138">
        <v>19.329999999999998</v>
      </c>
      <c r="E15" s="138">
        <v>23.71</v>
      </c>
      <c r="F15" s="138">
        <v>97.8</v>
      </c>
      <c r="G15" s="159">
        <v>566.48</v>
      </c>
      <c r="H15" s="31"/>
      <c r="I15" s="31"/>
      <c r="J15" s="31"/>
      <c r="K15" s="31"/>
      <c r="L15" s="31"/>
      <c r="M15" s="31"/>
      <c r="N15" s="31"/>
      <c r="O15" s="31"/>
    </row>
    <row r="16" spans="1:15" s="202" customFormat="1" ht="16.149999999999999" customHeight="1" thickBot="1" x14ac:dyDescent="0.25">
      <c r="A16" s="196"/>
      <c r="B16" s="203"/>
      <c r="C16" s="204"/>
      <c r="D16" s="205"/>
      <c r="E16" s="205"/>
      <c r="F16" s="205"/>
      <c r="G16" s="205"/>
      <c r="H16" s="206"/>
      <c r="I16" s="206"/>
      <c r="J16" s="201"/>
      <c r="K16" s="201"/>
      <c r="L16" s="201"/>
      <c r="M16" s="201"/>
      <c r="N16" s="201"/>
      <c r="O16" s="201"/>
    </row>
    <row r="17" spans="2:13" ht="26.25" customHeight="1" thickBot="1" x14ac:dyDescent="0.3">
      <c r="B17" s="274" t="s">
        <v>31</v>
      </c>
      <c r="C17" s="275"/>
      <c r="D17" s="275"/>
      <c r="E17" s="276"/>
      <c r="F17" s="280" t="s">
        <v>32</v>
      </c>
      <c r="G17" s="281"/>
      <c r="H17" s="282"/>
      <c r="I17" s="20" t="s">
        <v>33</v>
      </c>
      <c r="J17" s="12"/>
      <c r="K17" s="10" t="s">
        <v>0</v>
      </c>
      <c r="L17" s="11" t="s">
        <v>89</v>
      </c>
      <c r="M17" s="129"/>
    </row>
    <row r="18" spans="2:13" ht="15.75" thickBot="1" x14ac:dyDescent="0.3">
      <c r="B18" s="277"/>
      <c r="C18" s="278"/>
      <c r="D18" s="278"/>
      <c r="E18" s="279"/>
      <c r="F18" s="21" t="s">
        <v>15</v>
      </c>
      <c r="G18" s="21" t="s">
        <v>16</v>
      </c>
      <c r="H18" s="21" t="s">
        <v>17</v>
      </c>
      <c r="I18" s="22"/>
      <c r="J18" s="12"/>
      <c r="K18" s="10" t="s">
        <v>2</v>
      </c>
      <c r="L18" s="11" t="s">
        <v>79</v>
      </c>
      <c r="M18" s="129"/>
    </row>
    <row r="19" spans="2:13" ht="27" thickBot="1" x14ac:dyDescent="0.3">
      <c r="B19" s="217" t="s">
        <v>34</v>
      </c>
      <c r="C19" s="218"/>
      <c r="D19" s="218"/>
      <c r="E19" s="218"/>
      <c r="F19" s="21" t="s">
        <v>35</v>
      </c>
      <c r="G19" s="21" t="s">
        <v>36</v>
      </c>
      <c r="H19" s="21" t="s">
        <v>37</v>
      </c>
      <c r="I19" s="21" t="s">
        <v>38</v>
      </c>
      <c r="J19" s="12"/>
      <c r="K19" s="10" t="s">
        <v>4</v>
      </c>
      <c r="L19" s="11" t="s">
        <v>5</v>
      </c>
      <c r="M19" s="129"/>
    </row>
    <row r="20" spans="2:13" ht="26.25" thickBot="1" x14ac:dyDescent="0.3">
      <c r="B20" s="217" t="s">
        <v>39</v>
      </c>
      <c r="C20" s="218"/>
      <c r="D20" s="218"/>
      <c r="E20" s="218"/>
      <c r="F20" s="23">
        <v>19.329999999999998</v>
      </c>
      <c r="G20" s="23">
        <v>23.71</v>
      </c>
      <c r="H20" s="23">
        <v>97.8</v>
      </c>
      <c r="I20" s="23">
        <v>566.48</v>
      </c>
      <c r="J20" s="12"/>
      <c r="K20" s="10" t="s">
        <v>6</v>
      </c>
      <c r="L20" s="11" t="s">
        <v>7</v>
      </c>
      <c r="M20" s="129"/>
    </row>
  </sheetData>
  <mergeCells count="12">
    <mergeCell ref="L5:O5"/>
    <mergeCell ref="A7:O7"/>
    <mergeCell ref="A5:A6"/>
    <mergeCell ref="B5:B6"/>
    <mergeCell ref="C5:C6"/>
    <mergeCell ref="D5:F5"/>
    <mergeCell ref="B17:E18"/>
    <mergeCell ref="F17:H17"/>
    <mergeCell ref="B19:E19"/>
    <mergeCell ref="B20:E20"/>
    <mergeCell ref="G5:G6"/>
    <mergeCell ref="H5:K5"/>
  </mergeCells>
  <pageMargins left="0.25" right="0.25" top="0.75" bottom="0.75" header="0.3" footer="0.3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1"/>
  <sheetViews>
    <sheetView topLeftCell="A4" workbookViewId="0">
      <selection activeCell="I22" sqref="I22"/>
    </sheetView>
  </sheetViews>
  <sheetFormatPr defaultRowHeight="15" x14ac:dyDescent="0.25"/>
  <cols>
    <col min="1" max="1" width="12.85546875" customWidth="1"/>
    <col min="2" max="2" width="18.42578125" customWidth="1"/>
    <col min="3" max="3" width="8.28515625" customWidth="1"/>
    <col min="7" max="7" width="14.28515625" customWidth="1"/>
    <col min="9" max="9" width="11.85546875" customWidth="1"/>
    <col min="12" max="12" width="10.42578125" customWidth="1"/>
    <col min="13" max="13" width="10.28515625" customWidth="1"/>
  </cols>
  <sheetData>
    <row r="1" spans="1:27" x14ac:dyDescent="0.25">
      <c r="A1" s="10" t="s">
        <v>0</v>
      </c>
      <c r="B1" s="11" t="s">
        <v>92</v>
      </c>
    </row>
    <row r="2" spans="1:27" x14ac:dyDescent="0.25">
      <c r="A2" s="10" t="s">
        <v>2</v>
      </c>
      <c r="B2" s="11" t="s">
        <v>79</v>
      </c>
    </row>
    <row r="3" spans="1:27" ht="15.75" customHeight="1" x14ac:dyDescent="0.25">
      <c r="A3" s="10" t="s">
        <v>4</v>
      </c>
      <c r="B3" s="11" t="s">
        <v>5</v>
      </c>
    </row>
    <row r="4" spans="1:27" ht="28.5" customHeight="1" x14ac:dyDescent="0.25">
      <c r="A4" s="10" t="s">
        <v>6</v>
      </c>
      <c r="B4" s="11" t="s">
        <v>7</v>
      </c>
    </row>
    <row r="5" spans="1:27" x14ac:dyDescent="0.25">
      <c r="A5" s="229" t="s">
        <v>8</v>
      </c>
      <c r="B5" s="229" t="s">
        <v>9</v>
      </c>
      <c r="C5" s="229" t="s">
        <v>10</v>
      </c>
      <c r="D5" s="224" t="s">
        <v>11</v>
      </c>
      <c r="E5" s="225"/>
      <c r="F5" s="226"/>
      <c r="G5" s="229" t="s">
        <v>12</v>
      </c>
      <c r="H5" s="224" t="s">
        <v>13</v>
      </c>
      <c r="I5" s="225"/>
      <c r="J5" s="225"/>
      <c r="K5" s="226"/>
      <c r="L5" s="224" t="s">
        <v>14</v>
      </c>
      <c r="M5" s="225"/>
      <c r="N5" s="225"/>
      <c r="O5" s="226"/>
    </row>
    <row r="6" spans="1:27" ht="21" customHeight="1" x14ac:dyDescent="0.25">
      <c r="A6" s="230"/>
      <c r="B6" s="231"/>
      <c r="C6" s="232"/>
      <c r="D6" s="13" t="s">
        <v>15</v>
      </c>
      <c r="E6" s="13" t="s">
        <v>16</v>
      </c>
      <c r="F6" s="13" t="s">
        <v>17</v>
      </c>
      <c r="G6" s="230"/>
      <c r="H6" s="13" t="s">
        <v>18</v>
      </c>
      <c r="I6" s="13" t="s">
        <v>19</v>
      </c>
      <c r="J6" s="13" t="s">
        <v>20</v>
      </c>
      <c r="K6" s="13" t="s">
        <v>21</v>
      </c>
      <c r="L6" s="13" t="s">
        <v>22</v>
      </c>
      <c r="M6" s="13" t="s">
        <v>23</v>
      </c>
      <c r="N6" s="13" t="s">
        <v>24</v>
      </c>
      <c r="O6" s="13" t="s">
        <v>25</v>
      </c>
    </row>
    <row r="7" spans="1:27" ht="18.75" x14ac:dyDescent="0.25">
      <c r="A7" s="283" t="s">
        <v>26</v>
      </c>
      <c r="B7" s="284"/>
      <c r="C7" s="284"/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5"/>
    </row>
    <row r="8" spans="1:27" s="44" customFormat="1" ht="15" customHeight="1" x14ac:dyDescent="0.25">
      <c r="A8" s="14">
        <v>523</v>
      </c>
      <c r="B8" s="14" t="s">
        <v>122</v>
      </c>
      <c r="C8" s="14">
        <v>100</v>
      </c>
      <c r="D8" s="58">
        <v>7.54</v>
      </c>
      <c r="E8" s="58">
        <v>6.24</v>
      </c>
      <c r="F8" s="58">
        <v>1.26</v>
      </c>
      <c r="G8" s="97">
        <v>156.94</v>
      </c>
      <c r="H8" s="58">
        <v>0.09</v>
      </c>
      <c r="I8" s="58">
        <v>0.72</v>
      </c>
      <c r="J8" s="58"/>
      <c r="K8" s="58"/>
      <c r="L8" s="58">
        <v>9.7799999999999994</v>
      </c>
      <c r="M8" s="58"/>
      <c r="N8" s="58"/>
      <c r="O8" s="58">
        <v>2.42</v>
      </c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</row>
    <row r="9" spans="1:27" s="114" customFormat="1" ht="13.5" x14ac:dyDescent="0.2">
      <c r="A9" s="16">
        <v>194</v>
      </c>
      <c r="B9" s="112" t="s">
        <v>96</v>
      </c>
      <c r="C9" s="84">
        <v>200</v>
      </c>
      <c r="D9" s="85">
        <v>4.76</v>
      </c>
      <c r="E9" s="85">
        <v>8</v>
      </c>
      <c r="F9" s="85">
        <v>0.44</v>
      </c>
      <c r="G9" s="187">
        <v>251.76</v>
      </c>
      <c r="H9" s="85">
        <v>0.32200000000000001</v>
      </c>
      <c r="I9" s="85">
        <v>1.98E-3</v>
      </c>
      <c r="J9" s="85"/>
      <c r="K9" s="85"/>
      <c r="L9" s="85">
        <v>1.526</v>
      </c>
      <c r="M9" s="85"/>
      <c r="N9" s="85"/>
      <c r="O9" s="113">
        <v>0.66320000000000001</v>
      </c>
    </row>
    <row r="10" spans="1:27" s="44" customFormat="1" x14ac:dyDescent="0.25">
      <c r="A10" s="14" t="s">
        <v>114</v>
      </c>
      <c r="B10" s="15" t="s">
        <v>115</v>
      </c>
      <c r="C10" s="14">
        <v>35</v>
      </c>
      <c r="D10" s="82">
        <v>0.105</v>
      </c>
      <c r="E10" s="82">
        <v>0</v>
      </c>
      <c r="F10" s="82">
        <v>0.315</v>
      </c>
      <c r="G10" s="82">
        <v>1.7150000000000001</v>
      </c>
      <c r="H10" s="82"/>
      <c r="I10" s="82">
        <v>1.2250000000000001</v>
      </c>
      <c r="J10" s="82"/>
      <c r="K10" s="82"/>
      <c r="L10" s="82">
        <v>2.8</v>
      </c>
      <c r="M10" s="82"/>
      <c r="N10" s="82"/>
      <c r="O10" s="82">
        <v>0.105</v>
      </c>
    </row>
    <row r="11" spans="1:27" s="44" customFormat="1" ht="25.5" x14ac:dyDescent="0.25">
      <c r="A11" s="14">
        <v>100</v>
      </c>
      <c r="B11" s="14" t="s">
        <v>112</v>
      </c>
      <c r="C11" s="14">
        <v>15</v>
      </c>
      <c r="D11" s="58">
        <v>3.9</v>
      </c>
      <c r="E11" s="58">
        <v>4.0199999999999996</v>
      </c>
      <c r="F11" s="58">
        <v>0</v>
      </c>
      <c r="G11" s="58">
        <v>52.8</v>
      </c>
      <c r="H11" s="58">
        <v>4.4999999999999997E-3</v>
      </c>
      <c r="I11" s="58">
        <v>42</v>
      </c>
      <c r="J11" s="58"/>
      <c r="K11" s="58"/>
      <c r="L11" s="58">
        <v>156</v>
      </c>
      <c r="M11" s="58"/>
      <c r="N11" s="58"/>
      <c r="O11" s="58">
        <v>0.18</v>
      </c>
    </row>
    <row r="12" spans="1:27" s="44" customFormat="1" x14ac:dyDescent="0.25">
      <c r="A12" s="46">
        <v>376</v>
      </c>
      <c r="B12" s="15" t="s">
        <v>87</v>
      </c>
      <c r="C12" s="14">
        <v>200</v>
      </c>
      <c r="D12" s="119">
        <v>7.0000000000000007E-2</v>
      </c>
      <c r="E12" s="82">
        <v>0.02</v>
      </c>
      <c r="F12" s="82">
        <v>15</v>
      </c>
      <c r="G12" s="82">
        <v>60</v>
      </c>
      <c r="H12" s="82">
        <f>0.01/5</f>
        <v>2E-3</v>
      </c>
      <c r="I12" s="82">
        <v>0.03</v>
      </c>
      <c r="J12" s="82">
        <f>0</f>
        <v>0</v>
      </c>
      <c r="K12" s="82">
        <f>0</f>
        <v>0</v>
      </c>
      <c r="L12" s="82">
        <v>11.1</v>
      </c>
      <c r="M12" s="82"/>
      <c r="N12" s="82">
        <v>1.4</v>
      </c>
      <c r="O12" s="82">
        <v>0.28000000000000003</v>
      </c>
    </row>
    <row r="13" spans="1:27" s="44" customFormat="1" x14ac:dyDescent="0.25">
      <c r="A13" s="14">
        <v>502</v>
      </c>
      <c r="B13" s="14" t="s">
        <v>27</v>
      </c>
      <c r="C13" s="14">
        <v>17</v>
      </c>
      <c r="D13" s="58">
        <v>3.7</v>
      </c>
      <c r="E13" s="58">
        <v>1.45</v>
      </c>
      <c r="F13" s="58">
        <v>25.7</v>
      </c>
      <c r="G13" s="58">
        <v>125</v>
      </c>
      <c r="H13" s="58">
        <v>0.04</v>
      </c>
      <c r="I13" s="58"/>
      <c r="J13" s="58"/>
      <c r="K13" s="58">
        <v>0.52</v>
      </c>
      <c r="L13" s="58">
        <v>9.1999999999999993</v>
      </c>
      <c r="M13" s="58">
        <v>34.799999999999997</v>
      </c>
      <c r="N13" s="58">
        <v>13.2</v>
      </c>
      <c r="O13" s="58">
        <v>0.44</v>
      </c>
    </row>
    <row r="14" spans="1:27" ht="17.25" customHeight="1" x14ac:dyDescent="0.25">
      <c r="A14" s="14">
        <v>493</v>
      </c>
      <c r="B14" s="14" t="s">
        <v>88</v>
      </c>
      <c r="C14" s="14">
        <v>30</v>
      </c>
      <c r="D14" s="58">
        <v>1.98</v>
      </c>
      <c r="E14" s="58">
        <v>0.36</v>
      </c>
      <c r="F14" s="58">
        <v>36</v>
      </c>
      <c r="G14" s="97">
        <v>54.3</v>
      </c>
      <c r="H14" s="58">
        <v>0.21</v>
      </c>
      <c r="I14" s="58">
        <v>0.09</v>
      </c>
      <c r="J14" s="58"/>
      <c r="K14" s="58"/>
      <c r="L14" s="58">
        <v>40.5</v>
      </c>
      <c r="M14" s="58"/>
      <c r="N14" s="58"/>
      <c r="O14" s="58">
        <v>0.12</v>
      </c>
    </row>
    <row r="15" spans="1:27" x14ac:dyDescent="0.25">
      <c r="A15" s="17" t="s">
        <v>30</v>
      </c>
      <c r="B15" s="18"/>
      <c r="C15" s="18"/>
      <c r="D15" s="31">
        <v>22.06</v>
      </c>
      <c r="E15" s="31">
        <v>22.09</v>
      </c>
      <c r="F15" s="31">
        <v>78.72</v>
      </c>
      <c r="G15" s="31">
        <v>702.52</v>
      </c>
      <c r="H15" s="31"/>
      <c r="I15" s="31"/>
      <c r="J15" s="31"/>
      <c r="K15" s="31"/>
      <c r="L15" s="31"/>
      <c r="M15" s="31"/>
      <c r="N15" s="31"/>
      <c r="O15" s="31"/>
    </row>
    <row r="16" spans="1:27" ht="17.25" customHeight="1" x14ac:dyDescent="0.25">
      <c r="A16" s="14"/>
      <c r="B16" s="14"/>
      <c r="C16" s="14"/>
      <c r="D16" s="58"/>
      <c r="E16" s="58"/>
      <c r="F16" s="58"/>
      <c r="G16" s="97"/>
      <c r="H16" s="58"/>
      <c r="I16" s="58"/>
      <c r="J16" s="58"/>
      <c r="K16" s="58"/>
      <c r="L16" s="58"/>
      <c r="M16" s="58"/>
      <c r="N16" s="58"/>
      <c r="O16" s="58"/>
    </row>
    <row r="17" spans="1:15" s="162" customFormat="1" ht="16.149999999999999" customHeight="1" thickBot="1" x14ac:dyDescent="0.25">
      <c r="A17" s="175" t="s">
        <v>109</v>
      </c>
      <c r="B17" s="176"/>
      <c r="C17" s="176"/>
      <c r="D17" s="177">
        <v>22.06</v>
      </c>
      <c r="E17" s="177">
        <v>22.09</v>
      </c>
      <c r="F17" s="177">
        <v>78.72</v>
      </c>
      <c r="G17" s="177">
        <v>702.52</v>
      </c>
      <c r="H17" s="178"/>
      <c r="I17" s="178"/>
      <c r="J17" s="178"/>
      <c r="K17" s="178"/>
      <c r="L17" s="178"/>
      <c r="M17" s="178"/>
      <c r="N17" s="178"/>
      <c r="O17" s="178"/>
    </row>
    <row r="18" spans="1:15" ht="27.75" customHeight="1" thickBot="1" x14ac:dyDescent="0.3">
      <c r="A18" s="44"/>
      <c r="B18" s="274" t="s">
        <v>31</v>
      </c>
      <c r="C18" s="275"/>
      <c r="D18" s="275"/>
      <c r="E18" s="276"/>
      <c r="F18" s="288" t="s">
        <v>32</v>
      </c>
      <c r="G18" s="289"/>
      <c r="H18" s="290"/>
      <c r="I18" s="179" t="s">
        <v>33</v>
      </c>
      <c r="J18" s="12"/>
      <c r="K18" s="10"/>
      <c r="L18" s="10" t="s">
        <v>0</v>
      </c>
      <c r="M18" s="11" t="s">
        <v>92</v>
      </c>
    </row>
    <row r="19" spans="1:15" ht="15.75" thickBot="1" x14ac:dyDescent="0.3">
      <c r="A19" s="44"/>
      <c r="B19" s="277"/>
      <c r="C19" s="278"/>
      <c r="D19" s="278"/>
      <c r="E19" s="279"/>
      <c r="F19" s="21" t="s">
        <v>15</v>
      </c>
      <c r="G19" s="21" t="s">
        <v>16</v>
      </c>
      <c r="H19" s="21" t="s">
        <v>17</v>
      </c>
      <c r="I19" s="22"/>
      <c r="J19" s="12"/>
      <c r="K19" s="10"/>
      <c r="L19" s="10" t="s">
        <v>2</v>
      </c>
      <c r="M19" s="11" t="s">
        <v>79</v>
      </c>
    </row>
    <row r="20" spans="1:15" ht="27" thickBot="1" x14ac:dyDescent="0.3">
      <c r="A20" s="44"/>
      <c r="B20" s="217" t="s">
        <v>34</v>
      </c>
      <c r="C20" s="218"/>
      <c r="D20" s="218"/>
      <c r="E20" s="218"/>
      <c r="F20" s="21" t="s">
        <v>35</v>
      </c>
      <c r="G20" s="21" t="s">
        <v>36</v>
      </c>
      <c r="H20" s="21" t="s">
        <v>37</v>
      </c>
      <c r="I20" s="21" t="s">
        <v>38</v>
      </c>
      <c r="J20" s="12"/>
      <c r="K20" s="10"/>
      <c r="L20" s="10" t="s">
        <v>4</v>
      </c>
      <c r="M20" s="11" t="s">
        <v>5</v>
      </c>
    </row>
    <row r="21" spans="1:15" ht="26.25" thickBot="1" x14ac:dyDescent="0.3">
      <c r="B21" s="217" t="s">
        <v>39</v>
      </c>
      <c r="C21" s="218"/>
      <c r="D21" s="218"/>
      <c r="E21" s="218"/>
      <c r="F21" s="87">
        <v>22.06</v>
      </c>
      <c r="G21" s="87">
        <v>22.09</v>
      </c>
      <c r="H21" s="87">
        <v>78.72</v>
      </c>
      <c r="I21" s="87">
        <v>702.52</v>
      </c>
      <c r="J21" s="12"/>
      <c r="K21" s="10"/>
      <c r="L21" s="10" t="s">
        <v>6</v>
      </c>
      <c r="M21" s="11" t="s">
        <v>7</v>
      </c>
    </row>
  </sheetData>
  <mergeCells count="12">
    <mergeCell ref="B18:E19"/>
    <mergeCell ref="F18:H18"/>
    <mergeCell ref="B20:E20"/>
    <mergeCell ref="B21:E21"/>
    <mergeCell ref="G5:G6"/>
    <mergeCell ref="H5:K5"/>
    <mergeCell ref="L5:O5"/>
    <mergeCell ref="A7:O7"/>
    <mergeCell ref="A5:A6"/>
    <mergeCell ref="B5:B6"/>
    <mergeCell ref="C5:C6"/>
    <mergeCell ref="D5:F5"/>
  </mergeCells>
  <pageMargins left="0.25" right="0.25" top="0.75" bottom="0.75" header="0.3" footer="0.3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Титульный лист</vt:lpstr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Свод 10 дней</vt:lpstr>
    </vt:vector>
  </TitlesOfParts>
  <Company>Krokoz™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Раиса</dc:creator>
  <cp:lastModifiedBy>1</cp:lastModifiedBy>
  <cp:lastPrinted>2022-01-21T10:18:58Z</cp:lastPrinted>
  <dcterms:created xsi:type="dcterms:W3CDTF">2018-08-25T19:26:38Z</dcterms:created>
  <dcterms:modified xsi:type="dcterms:W3CDTF">2022-01-21T10:23:00Z</dcterms:modified>
</cp:coreProperties>
</file>