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05" windowWidth="15120" windowHeight="8010"/>
  </bookViews>
  <sheets>
    <sheet name="1 раздел" sheetId="1" r:id="rId1"/>
    <sheet name="2 раздел " sheetId="4" r:id="rId2"/>
    <sheet name="3 раздел" sheetId="3" r:id="rId3"/>
  </sheets>
  <definedNames>
    <definedName name="_xlnm._FilterDatabase" localSheetId="1" hidden="1">'2 раздел '!$H$49:$H$149</definedName>
    <definedName name="_xlnm.Print_Area" localSheetId="0">'1 раздел'!$A$1:$Q$39</definedName>
    <definedName name="_xlnm.Print_Area" localSheetId="1">'2 раздел '!$A$1:$M$153</definedName>
    <definedName name="_xlnm.Print_Area" localSheetId="2">'3 раздел'!$A$1:$I$30</definedName>
  </definedNames>
  <calcPr calcId="124519"/>
</workbook>
</file>

<file path=xl/calcChain.xml><?xml version="1.0" encoding="utf-8"?>
<calcChain xmlns="http://schemas.openxmlformats.org/spreadsheetml/2006/main">
  <c r="K149" i="4"/>
  <c r="J149"/>
  <c r="K147"/>
  <c r="J147"/>
  <c r="K144"/>
  <c r="J144"/>
  <c r="J52"/>
  <c r="K86"/>
  <c r="J86"/>
  <c r="L70"/>
  <c r="I144"/>
  <c r="I146"/>
  <c r="I147"/>
  <c r="G37" l="1"/>
  <c r="L153"/>
  <c r="L151"/>
  <c r="I149"/>
  <c r="K146"/>
  <c r="L146" s="1"/>
  <c r="J146"/>
  <c r="K145"/>
  <c r="J145"/>
  <c r="I145"/>
  <c r="I142" s="1"/>
  <c r="J142"/>
  <c r="M141"/>
  <c r="L141"/>
  <c r="M140"/>
  <c r="L140"/>
  <c r="L137"/>
  <c r="L136"/>
  <c r="M135"/>
  <c r="K133"/>
  <c r="J133"/>
  <c r="I133"/>
  <c r="L133" s="1"/>
  <c r="M132"/>
  <c r="L132"/>
  <c r="L131"/>
  <c r="L130"/>
  <c r="L129"/>
  <c r="K125"/>
  <c r="J125"/>
  <c r="I125"/>
  <c r="M124"/>
  <c r="L124"/>
  <c r="M123"/>
  <c r="L123"/>
  <c r="K116"/>
  <c r="J116"/>
  <c r="I116"/>
  <c r="M115"/>
  <c r="L115"/>
  <c r="M114"/>
  <c r="L114"/>
  <c r="M112"/>
  <c r="L112"/>
  <c r="L111"/>
  <c r="M110"/>
  <c r="L110"/>
  <c r="K108"/>
  <c r="J108"/>
  <c r="I108"/>
  <c r="M107"/>
  <c r="L107"/>
  <c r="M106"/>
  <c r="L106"/>
  <c r="M105"/>
  <c r="L105"/>
  <c r="M104"/>
  <c r="L104"/>
  <c r="K102"/>
  <c r="J102"/>
  <c r="I102"/>
  <c r="L102" s="1"/>
  <c r="L101"/>
  <c r="M100"/>
  <c r="L100"/>
  <c r="K98"/>
  <c r="J98"/>
  <c r="I98"/>
  <c r="L97"/>
  <c r="L96"/>
  <c r="K94"/>
  <c r="J94"/>
  <c r="I94"/>
  <c r="L93"/>
  <c r="L92"/>
  <c r="K90"/>
  <c r="J90"/>
  <c r="I90"/>
  <c r="L85"/>
  <c r="K81"/>
  <c r="J81"/>
  <c r="I81"/>
  <c r="M80"/>
  <c r="L80"/>
  <c r="M79"/>
  <c r="L79"/>
  <c r="M78"/>
  <c r="L78"/>
  <c r="K76"/>
  <c r="K52" s="1"/>
  <c r="J76"/>
  <c r="I76"/>
  <c r="L75"/>
  <c r="M74"/>
  <c r="L74"/>
  <c r="L73"/>
  <c r="M70"/>
  <c r="K68"/>
  <c r="J68"/>
  <c r="I68"/>
  <c r="L68" s="1"/>
  <c r="M67"/>
  <c r="L67"/>
  <c r="L66"/>
  <c r="K62"/>
  <c r="J62"/>
  <c r="I62"/>
  <c r="M61"/>
  <c r="L60"/>
  <c r="M59"/>
  <c r="L59"/>
  <c r="L58"/>
  <c r="L57"/>
  <c r="M56"/>
  <c r="L56"/>
  <c r="K54"/>
  <c r="J54"/>
  <c r="I54"/>
  <c r="K45"/>
  <c r="J45"/>
  <c r="J44"/>
  <c r="K42"/>
  <c r="J42"/>
  <c r="K41"/>
  <c r="J41"/>
  <c r="K40"/>
  <c r="J40"/>
  <c r="K39"/>
  <c r="J39"/>
  <c r="I37"/>
  <c r="H37"/>
  <c r="I35"/>
  <c r="H35"/>
  <c r="G35"/>
  <c r="J35" s="1"/>
  <c r="K37" l="1"/>
  <c r="M62"/>
  <c r="M125"/>
  <c r="M102"/>
  <c r="L62"/>
  <c r="M68"/>
  <c r="L125"/>
  <c r="M133"/>
  <c r="M145"/>
  <c r="L145"/>
  <c r="L76"/>
  <c r="L116"/>
  <c r="L108"/>
  <c r="I52"/>
  <c r="L147"/>
  <c r="L54"/>
  <c r="L144"/>
  <c r="J37"/>
  <c r="M54"/>
  <c r="M76"/>
  <c r="M108"/>
  <c r="M116"/>
  <c r="M144"/>
  <c r="M147"/>
  <c r="K35"/>
  <c r="I46"/>
  <c r="K142"/>
  <c r="J46" l="1"/>
  <c r="M142"/>
  <c r="L142"/>
  <c r="M149"/>
  <c r="L149"/>
  <c r="M52"/>
  <c r="L52"/>
</calcChain>
</file>

<file path=xl/comments1.xml><?xml version="1.0" encoding="utf-8"?>
<comments xmlns="http://schemas.openxmlformats.org/spreadsheetml/2006/main">
  <authors>
    <author>Автор</author>
  </authors>
  <commentList>
    <comment ref="G6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"Обеспечения отдыха, оздоровления и занятости детей, проживающих на территории района" </t>
        </r>
      </text>
    </comment>
    <comment ref="G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H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G1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H13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G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H13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H15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"Развитие информационно-коммуникационных технологий в Череповецком муниципальном районе на 2011-2013 годы"</t>
        </r>
      </text>
    </comment>
    <comment ref="G15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"Обеспечения отдыха, оздоровления и занятости детей, проживающих на территории района" </t>
        </r>
      </text>
    </comment>
  </commentList>
</comments>
</file>

<file path=xl/sharedStrings.xml><?xml version="1.0" encoding="utf-8"?>
<sst xmlns="http://schemas.openxmlformats.org/spreadsheetml/2006/main" count="307" uniqueCount="181">
  <si>
    <t>раздел 3 "Об использовании имущества, закрепленного за Учреждением"</t>
  </si>
  <si>
    <t>Цели деятельности учреждения (подразделения) в соответствии с уставом учреждения (положением подразделения)</t>
  </si>
  <si>
    <t>Основные виды деятельности учреждения (подразделения) в соответствии с уставом учреждения (положением подразделения)</t>
  </si>
  <si>
    <t>Иные виды деятельности учреждения (подразделения) в соответствии с уставом учреждения (положением подразделения)</t>
  </si>
  <si>
    <t>Наименование услуг (работ)</t>
  </si>
  <si>
    <t>Наименование документа</t>
  </si>
  <si>
    <t>Срок действия документа</t>
  </si>
  <si>
    <t xml:space="preserve"> Сведения о целях и видах деятельности учреждения (подразделения)</t>
  </si>
  <si>
    <t xml:space="preserve"> Перечень услуг (работ), относящихся в соответствии с уставом (положением подразделения) к основным видам деятельности  учреждения (подразделения), предоставление которых для физических и юридических лиц осуществляется за плату:</t>
  </si>
  <si>
    <t>Перечень разрешительных документов учреждения:</t>
  </si>
  <si>
    <t>Реквизиты документа 
(№ и дата)</t>
  </si>
  <si>
    <t>Количественный состав и квалификация работников</t>
  </si>
  <si>
    <t>количество штатных единиц</t>
  </si>
  <si>
    <t>причины, приведшие к изменению штатной численности</t>
  </si>
  <si>
    <t>общая сумма выставленных требований в возмещение ущерба по недостачам и хищениям материальных ценностей, денежных средств, а также от порчи материальных ценностей (в руб.)</t>
  </si>
  <si>
    <t>Наименование показателя</t>
  </si>
  <si>
    <t>примечания</t>
  </si>
  <si>
    <t>х</t>
  </si>
  <si>
    <t>изменения балансовой (остаточной) стоимости нефинансовых активов относительно предыдущего отчетного года (в процентах);</t>
  </si>
  <si>
    <t xml:space="preserve">сумма 
</t>
  </si>
  <si>
    <t xml:space="preserve">динамика
(увеличение, уменьшение)
относительно предыдущего отчетного года </t>
  </si>
  <si>
    <t>количество жалоб потребителей и принятые по результатам их рассмотрения меры</t>
  </si>
  <si>
    <t xml:space="preserve">наименование показателя </t>
  </si>
  <si>
    <t>в том числе:</t>
  </si>
  <si>
    <t>Поступления,  всего</t>
  </si>
  <si>
    <t>из них:</t>
  </si>
  <si>
    <t xml:space="preserve">субсидий на выполнение муниципального задания </t>
  </si>
  <si>
    <t>бюджетных инвестиций</t>
  </si>
  <si>
    <t xml:space="preserve">Показатели по поступлениям </t>
  </si>
  <si>
    <t>Раздел 2 "Результат деятельности Учреждения"</t>
  </si>
  <si>
    <t>Раздел 1 "Общие сведения об Учреждении"</t>
  </si>
  <si>
    <t>Выплаты,  всего</t>
  </si>
  <si>
    <t>в том числе на:</t>
  </si>
  <si>
    <t>заработную плату</t>
  </si>
  <si>
    <t>начисления на выплаты по оплате труда</t>
  </si>
  <si>
    <t>услуги связи</t>
  </si>
  <si>
    <t>оплату отопления и технологических нужд</t>
  </si>
  <si>
    <t>оплату потребления электрической энергии</t>
  </si>
  <si>
    <t>оплату водоснабжения помещений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</si>
  <si>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</si>
  <si>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</si>
  <si>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</si>
  <si>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</si>
  <si>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</si>
  <si>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Всего  расходов, связанных с выполнением муниципального  задания</t>
  </si>
  <si>
    <t>Показатели по выплатам учреждения (подразделения)</t>
  </si>
  <si>
    <t>Прочие выплаты</t>
  </si>
  <si>
    <t>областного бюджета</t>
  </si>
  <si>
    <t>платных услуг</t>
  </si>
  <si>
    <t>в том числе финансируемые за счёт:</t>
  </si>
  <si>
    <t>Всего расходов, источником финансового обеспечения которых являются поступления от оказания услуг (выполнения работ) на платной основе</t>
  </si>
  <si>
    <t>количество объектов недвижимого имущества, находящегося у Учреждения на праве оперативного управления;</t>
  </si>
  <si>
    <t>общая балансовая (остаточная) стоимость недвижимого имущества, приобретенного Учреждением в отчетом году за счет средств, выделенных Учредителем Учреждению на указанные цели;</t>
  </si>
  <si>
    <t xml:space="preserve">сумма 
руб.
</t>
  </si>
  <si>
    <t>общая балансовая (остаточная) стоимость недвижимого имущества, приобретенного Учреждением в отчетном году за счет доходов, полученных от платных услуг и иной приносящей доход деятельности;</t>
  </si>
  <si>
    <t>общая балансовая (остаточная) стоимость особо ценного движимого имущества, находящегося у Учреждения на праве оперативного управления.</t>
  </si>
  <si>
    <t>дата</t>
  </si>
  <si>
    <t xml:space="preserve">           (подпись)   </t>
  </si>
  <si>
    <t xml:space="preserve"> (Расшифровка подписи)  </t>
  </si>
  <si>
    <t xml:space="preserve">Отчёт о результатах деятельности 
</t>
  </si>
  <si>
    <t>областной бюджет</t>
  </si>
  <si>
    <t>Всего расходов, источником финансового обеспечения которых являются поступления субсидий на иные цели</t>
  </si>
  <si>
    <t>субсидий на иные цели</t>
  </si>
  <si>
    <t>в том числе финансируемых за счёт:</t>
  </si>
  <si>
    <t xml:space="preserve">в том числе источником финансового обеспечения которых являются: </t>
  </si>
  <si>
    <t>(дата)</t>
  </si>
  <si>
    <t xml:space="preserve">на начало
отчетного года </t>
  </si>
  <si>
    <t>на конец
отчетного года</t>
  </si>
  <si>
    <t>и об использовании закреплённого за ним имущества на</t>
  </si>
  <si>
    <t>тип средств бюджета</t>
  </si>
  <si>
    <t>Код  субсидии</t>
  </si>
  <si>
    <t>изменения дебиторской и кредиторской задолженности Учреждения в разрезе поступлений (выплат), предусмотренных планом финансово-хозяйственной деятельности Учреждения, относительно предыдущего отчетного года, с указанием причин образования просроченной кредиторской задолженности, а также дебиторской задолженности, нереальной к взысканию:</t>
  </si>
  <si>
    <t>суммы доходов, полученных Учреждением от оказания платных услуг (выполнения работ), (руб.)</t>
  </si>
  <si>
    <t>по платежам в бюджет (руб.)</t>
  </si>
  <si>
    <t>(должность)</t>
  </si>
  <si>
    <t xml:space="preserve">Ответственный исполнитель                                        </t>
  </si>
  <si>
    <t>УТВЕРЖДАЮ</t>
  </si>
  <si>
    <t xml:space="preserve">на начало отчетного года </t>
  </si>
  <si>
    <t>общая балансовая (остаточная) стоимость недвижимого имущества, находящегося у Учреждения на праве оперативного управления;(руб.)</t>
  </si>
  <si>
    <t xml:space="preserve">на конец 
отчетного года </t>
  </si>
  <si>
    <t>общая балансовая (остаточная) стоимость недвижимого имущества, находящегося у Учреждения на праве оперативного управления и переданного в аренду;(руб.)</t>
  </si>
  <si>
    <t>общая балансовая (остаточная) стоимость недвижимого имущества, находящегося у Учреждения на праве оперативного управления и переданного в безвозмездное пользование;(руб.)</t>
  </si>
  <si>
    <t>общая балансовая (остаточная) стоимость движимого имущества, находящегося у Учреждения на праве оперативного управления;(руб.)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</si>
  <si>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аренду; (руб.)</t>
  </si>
  <si>
    <t>общая балансовая (остаточная) стоимость движимого имущества, находящегося у Учреждения на праве оперативного управления и переданного в безвозмездное пользование; (руб.)</t>
  </si>
  <si>
    <t>общая площадь объектов недвижимого имущества, находящегося у Учреждения на праве оперативного управления; (кв.м)</t>
  </si>
  <si>
    <t>объем средств, полученных в отчетном году от распоряжения в установленном порядке имуществом, находящимся у Учреждения на праве оперативного управления, (руб.)</t>
  </si>
  <si>
    <t>динамика, %</t>
  </si>
  <si>
    <t xml:space="preserve">факт на конец
отчетного года в сравнении с фактом за 
предыдущий отчётный 
год </t>
  </si>
  <si>
    <t>Остаток средств на начало  года</t>
  </si>
  <si>
    <t>Остаток средств на конец года</t>
  </si>
  <si>
    <t xml:space="preserve">факт на конец
отчетного года в сравнении с планом </t>
  </si>
  <si>
    <t>фактические показатели за 
предыдущий отчётный 
год, руб.</t>
  </si>
  <si>
    <t>плановые показатели на начало
отчетного года,
руб.</t>
  </si>
  <si>
    <t>фактические показатели на конец
отчетного года ,
руб.</t>
  </si>
  <si>
    <t>Код 
КОСГУ
(Суб КОСГУ)</t>
  </si>
  <si>
    <t>223 
(021.00.00)</t>
  </si>
  <si>
    <t>223 
(022.00.00)</t>
  </si>
  <si>
    <t>223 
(023.00.00)</t>
  </si>
  <si>
    <t>фактические показатели за 
предыдущий отчётный 
год</t>
  </si>
  <si>
    <t>Сумма, руб.</t>
  </si>
  <si>
    <t>плановые показатели за 
отчётный 
год</t>
  </si>
  <si>
    <t>фактические показатели за 
отчётный 
год</t>
  </si>
  <si>
    <t>Динамика, %</t>
  </si>
  <si>
    <t>факт за отчетный год 
в сравнении с фактом за предыдущий отчётный 
год</t>
  </si>
  <si>
    <t xml:space="preserve">факт за отчетный год  в сравнении с планом </t>
  </si>
  <si>
    <t>общая площадь объектов недвижимого имущества, находящегося у Учреждения на праве оперативного управления и переданного в аренду; (кв.м)</t>
  </si>
  <si>
    <t>общая площадь объектов недвижимого имущества, находящегося у Учреждения на праве оперативного управления и переданного в безвозмездное пользование; (кв.м)</t>
  </si>
  <si>
    <t>общая балансовая (остаточная) стоимость движимого имущества, приобретенного Учреждением в отчетом году за счет средств, выделенных Учредителем Учреждению на указанные цели;</t>
  </si>
  <si>
    <t>общая балансовая (остаточная) стоимость движимого имущества, приобретенного Учреждением в отчетном году за счет доходов, полученных от платных услуг и иной приносящей доход деятельности;</t>
  </si>
  <si>
    <t>сумма
на конец
отчетного года</t>
  </si>
  <si>
    <t>дебиторская задолженность по выданным авансам за счет доходов, полученных от приносящей доход деятельности, всего (руб.)</t>
  </si>
  <si>
    <t>дебиторская задолженность по выданным авансам, полученным за счет средств бюджета всего (%.)</t>
  </si>
  <si>
    <t>дебиторская задолженность по доходам, полученным за счёт средств бюджета (%.)</t>
  </si>
  <si>
    <t>кредиторская задолженность по расчетам с поставщиками и подрядчиками за счет средств бюджета,  всего (%.)</t>
  </si>
  <si>
    <t>кредиторская задолженность по расчетам с поставщиками и подрядчиками за счет доходов от приносящей доход деятельности,  всего (%.)</t>
  </si>
  <si>
    <t>сумма
на конец предыдущего отчетного года</t>
  </si>
  <si>
    <t>изменения цен (тарифов) на платные услуги (работы), оказываемые потребителям в течение отчетного периода, (%.);</t>
  </si>
  <si>
    <t>федерального бюджета</t>
  </si>
  <si>
    <t>общая (кадастровая) стоимость земельного участка, находящегося у Учреждения в постоянном бессрочном пользовании; (руб.)</t>
  </si>
  <si>
    <t>областнной бюджет</t>
  </si>
  <si>
    <t>дебиторская задолженность по доходам, полученных от приносящей доход деятельности, всего  (%.)</t>
  </si>
  <si>
    <t xml:space="preserve">стоимость имущества, приобретенного Учреждением в отчетом году </t>
  </si>
  <si>
    <t xml:space="preserve">                                                                                                                    (руб.)</t>
  </si>
  <si>
    <t>среднегодовая численность работников
(чел.)</t>
  </si>
  <si>
    <t>"СОГЛАСОВАНО"</t>
  </si>
  <si>
    <t>наименование государственного (муниципального) учреждения</t>
  </si>
  <si>
    <t>Категории физических и (или) юридических лиц, 
являющихся потребителями услуг (работ)</t>
  </si>
  <si>
    <t>бюджет поселения</t>
  </si>
  <si>
    <t>Главный бухгалтер</t>
  </si>
  <si>
    <t>МУК "Ягановское СКО"</t>
  </si>
  <si>
    <t xml:space="preserve">Свидетельство о государственной регистрации Учреждения </t>
  </si>
  <si>
    <t>Л.И.Меньшакова</t>
  </si>
  <si>
    <t>Транспортные услуги</t>
  </si>
  <si>
    <t>223 (021.00.00)</t>
  </si>
  <si>
    <r>
      <t>Глава поселения _________________/_В</t>
    </r>
    <r>
      <rPr>
        <u/>
        <sz val="13"/>
        <rFont val="Times New Roman"/>
        <family val="1"/>
        <charset val="204"/>
      </rPr>
      <t>.А.Семенников</t>
    </r>
    <r>
      <rPr>
        <sz val="13"/>
        <rFont val="Times New Roman"/>
        <family val="1"/>
        <charset val="204"/>
      </rPr>
      <t>____/</t>
    </r>
  </si>
  <si>
    <t>06.01.00</t>
  </si>
  <si>
    <t>994.20.2801</t>
  </si>
  <si>
    <t>иные поступления</t>
  </si>
  <si>
    <t>05.03.00</t>
  </si>
  <si>
    <t>02.01.00</t>
  </si>
  <si>
    <t>05.01.00</t>
  </si>
  <si>
    <t>02.02.00</t>
  </si>
  <si>
    <t xml:space="preserve">Всего расходов, источником финансового обеспечения которых являются иные поступления </t>
  </si>
  <si>
    <t>Программа "Сохранение и развитие культурного потенциала поселения на 2014-2017 годы"</t>
  </si>
  <si>
    <t xml:space="preserve">организация и проведение платных форм культурно-просветительской, информационной и развлекательной  деятельности; организация проката сценических костюмов, аудио-видео записей, звукоусилительной аппаратуры и оборудования; передача в аренду закрепленного за Учреждением имущества в установленном законом порядке и по согласованию с Учредителем; иные виды предпринимательской деятельности, направленные на расширение перечня предоставляемых услуг и содействующие достижению целей создания Учреждения.
</t>
  </si>
  <si>
    <t>бюджет поселения(субсидии на иные цели)</t>
  </si>
  <si>
    <t>Организация досуга и приобщение жителей сельского поселения к творчеству, культурному развитию и самообразованию, любительскому искусству и ремеслу; организация социально-культурной, образовательной,посветительской и художественно-творческой деятельности, развитие  сферы культуры и организация досуга различных групп населения.</t>
  </si>
  <si>
    <t xml:space="preserve">Удовлетворение потребностей населения в сохранении и развитии традиционного народного художественого творчества, самодеятельного искусства, другой самодеятельной творческой инициативы и социально-культурной активности населения; создание благоприятных условий для организации культурного досуга и отдыха жителей сельского поселения; предоставление услуг социально-культурного, просветительского, оздоровительного и развлекательного характера, доступных для широких слоев населения; поддержка и развитие самобытных национальных культур, народных промыслов и ремесел; развитие современных форм организации культурного досуга с учетом потребностей различных социально-возрастных групп населения; создание и организация работы кружков, студий, коллективов, курсов, любительских объединений и других клубных формирований по различным напрвлениям деятельности в зависимости от запросов населения; осуществление подготовки и проведения вечеров, театрализованных представлений, танцевально-развлекательных, театральных, литературно-художественных, выставочных, концертных, игровых программ, вечеров отдыха, тематических праздников, дискотек, ярмарок, выставок-продаж, спектаклей, конкурсов, и других форм культурной деятельности; оказание методической и практической помощи в разработке сценарных, методических материалов;
осуществление разработки и выполнение культурно-образовательных и социально-экономических программ; обеспечение повышения квалификации работников Учреждения;
осуществление иной деятельности, в результате которой создаются, сохраняются и распространяются культурные ценности, культурные блага.
</t>
  </si>
  <si>
    <t>руководитель учреждения</t>
  </si>
  <si>
    <t>Структура согласно штатному расписанию</t>
  </si>
  <si>
    <t>специалисты</t>
  </si>
  <si>
    <t>прочий персонал</t>
  </si>
  <si>
    <t>Итого:</t>
  </si>
  <si>
    <t>-</t>
  </si>
  <si>
    <t>35 №00921526 от 19.12.2005г.</t>
  </si>
  <si>
    <t xml:space="preserve"> (-)</t>
  </si>
  <si>
    <t>05.01.42</t>
  </si>
  <si>
    <t>223 (022.00.00)</t>
  </si>
  <si>
    <t>226 (092.00.00)</t>
  </si>
  <si>
    <t>поступлений от оказания платных услуг (работ) и компенсации затрат</t>
  </si>
  <si>
    <t>211 (007.00.00)</t>
  </si>
  <si>
    <t>662422 (-)</t>
  </si>
  <si>
    <t>специалисты (внешний совместитель)</t>
  </si>
  <si>
    <t>213 (007.00.00)</t>
  </si>
  <si>
    <t>зам.руководителя, руководитель структурного подразделения</t>
  </si>
  <si>
    <t>общее количество потребителей, воспользовавшихся услугами (работами) Учреждения (в том числе платными для потребителей) (чел.)</t>
  </si>
  <si>
    <r>
      <t>"_28</t>
    </r>
    <r>
      <rPr>
        <u/>
        <sz val="13"/>
        <color indexed="8"/>
        <rFont val="Times New Roman"/>
        <family val="1"/>
        <charset val="204"/>
      </rPr>
      <t>_"_февраля</t>
    </r>
    <r>
      <rPr>
        <sz val="13"/>
        <color indexed="8"/>
        <rFont val="Times New Roman"/>
        <family val="1"/>
        <charset val="204"/>
      </rPr>
      <t>__2020_ года</t>
    </r>
  </si>
  <si>
    <r>
      <t>"__28</t>
    </r>
    <r>
      <rPr>
        <u/>
        <sz val="13"/>
        <color indexed="8"/>
        <rFont val="Times New Roman"/>
        <family val="1"/>
        <charset val="204"/>
      </rPr>
      <t>_"</t>
    </r>
    <r>
      <rPr>
        <sz val="13"/>
        <color indexed="8"/>
        <rFont val="Times New Roman"/>
        <family val="1"/>
        <charset val="204"/>
      </rPr>
      <t>__февраля___20_20 года</t>
    </r>
  </si>
  <si>
    <t>01.01.2020 г.</t>
  </si>
  <si>
    <t>безвозмездные денежные поступления</t>
  </si>
  <si>
    <t>06.01.86</t>
  </si>
  <si>
    <t>Программа "Сохранение и развитие культурного потенциала поселения на 2014-2021 годы"</t>
  </si>
  <si>
    <t>994.20.5191</t>
  </si>
  <si>
    <t>266 (007.00.00)</t>
  </si>
  <si>
    <t>Обращения с твердыми коммунальными отходами</t>
  </si>
  <si>
    <t>717802 (-)</t>
  </si>
  <si>
    <r>
      <t>Директор МУК "_</t>
    </r>
    <r>
      <rPr>
        <u/>
        <sz val="13"/>
        <rFont val="Times New Roman"/>
        <family val="1"/>
        <charset val="204"/>
      </rPr>
      <t>Ягановское</t>
    </r>
    <r>
      <rPr>
        <sz val="13"/>
        <rFont val="Times New Roman"/>
        <family val="1"/>
        <charset val="204"/>
      </rPr>
      <t>__СКО"
___________/_С.Ф.Гусаров</t>
    </r>
    <r>
      <rPr>
        <u/>
        <sz val="13"/>
        <rFont val="Times New Roman"/>
        <family val="1"/>
        <charset val="204"/>
      </rPr>
      <t>_</t>
    </r>
    <r>
      <rPr>
        <sz val="13"/>
        <rFont val="Times New Roman"/>
        <family val="1"/>
        <charset val="204"/>
      </rPr>
      <t>_/</t>
    </r>
  </si>
  <si>
    <t>Фактическая заработная плата работников по всем источникам поступлений
(тыс.руб.)</t>
  </si>
  <si>
    <t>средняя заработная плата работников учреждения
(тыс.руб.)</t>
  </si>
  <si>
    <r>
      <rPr>
        <b/>
        <sz val="13"/>
        <color indexed="8"/>
        <rFont val="Times New Roman"/>
        <family val="1"/>
        <charset val="204"/>
      </rPr>
      <t xml:space="preserve">707,8   </t>
    </r>
    <r>
      <rPr>
        <sz val="13"/>
        <color indexed="8"/>
        <rFont val="Times New Roman"/>
        <family val="1"/>
        <charset val="204"/>
      </rPr>
      <t xml:space="preserve">               </t>
    </r>
    <r>
      <rPr>
        <sz val="10"/>
        <color indexed="8"/>
        <rFont val="Times New Roman"/>
        <family val="1"/>
        <charset val="204"/>
      </rPr>
      <t>(без внешнего совместителя)</t>
    </r>
  </si>
</sst>
</file>

<file path=xl/styles.xml><?xml version="1.0" encoding="utf-8"?>
<styleSheet xmlns="http://schemas.openxmlformats.org/spreadsheetml/2006/main">
  <numFmts count="4">
    <numFmt numFmtId="164" formatCode="00\.00\.00"/>
    <numFmt numFmtId="165" formatCode="0.0"/>
    <numFmt numFmtId="166" formatCode="#,##0.0"/>
    <numFmt numFmtId="167" formatCode="0.0%"/>
  </numFmts>
  <fonts count="25"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u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44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 applyProtection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 applyProtection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167" fontId="13" fillId="2" borderId="1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164" fontId="5" fillId="2" borderId="1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166" fontId="3" fillId="2" borderId="11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3" fontId="13" fillId="2" borderId="11" xfId="0" applyNumberFormat="1" applyFont="1" applyFill="1" applyBorder="1" applyAlignment="1">
      <alignment horizontal="center" vertical="center" wrapText="1"/>
    </xf>
    <xf numFmtId="166" fontId="13" fillId="2" borderId="11" xfId="0" applyNumberFormat="1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166" fontId="7" fillId="2" borderId="29" xfId="0" applyNumberFormat="1" applyFont="1" applyFill="1" applyBorder="1" applyAlignment="1">
      <alignment horizontal="center" vertical="center"/>
    </xf>
    <xf numFmtId="166" fontId="7" fillId="2" borderId="3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66" fontId="7" fillId="2" borderId="20" xfId="0" applyNumberFormat="1" applyFont="1" applyFill="1" applyBorder="1" applyAlignment="1">
      <alignment horizontal="center" vertical="center"/>
    </xf>
    <xf numFmtId="166" fontId="7" fillId="2" borderId="31" xfId="0" applyNumberFormat="1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>
      <alignment horizontal="center" vertical="center"/>
    </xf>
    <xf numFmtId="166" fontId="7" fillId="2" borderId="23" xfId="0" applyNumberFormat="1" applyFont="1" applyFill="1" applyBorder="1" applyAlignment="1">
      <alignment horizontal="center" vertical="center"/>
    </xf>
    <xf numFmtId="166" fontId="3" fillId="2" borderId="3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4" borderId="24" xfId="0" applyNumberFormat="1" applyFont="1" applyFill="1" applyBorder="1" applyAlignment="1">
      <alignment horizontal="center" vertical="center"/>
    </xf>
    <xf numFmtId="4" fontId="3" fillId="4" borderId="33" xfId="0" applyNumberFormat="1" applyFont="1" applyFill="1" applyBorder="1" applyAlignment="1">
      <alignment horizontal="center" vertical="center"/>
    </xf>
    <xf numFmtId="4" fontId="3" fillId="4" borderId="34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4" borderId="35" xfId="0" applyNumberFormat="1" applyFont="1" applyFill="1" applyBorder="1" applyAlignment="1">
      <alignment horizontal="center" vertical="center"/>
    </xf>
    <xf numFmtId="166" fontId="13" fillId="4" borderId="33" xfId="0" applyNumberFormat="1" applyFont="1" applyFill="1" applyBorder="1" applyAlignment="1">
      <alignment horizontal="center" vertical="center"/>
    </xf>
    <xf numFmtId="166" fontId="13" fillId="4" borderId="34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center" vertical="center"/>
    </xf>
    <xf numFmtId="166" fontId="13" fillId="2" borderId="36" xfId="0" applyNumberFormat="1" applyFont="1" applyFill="1" applyBorder="1" applyAlignment="1">
      <alignment horizontal="center" vertical="center"/>
    </xf>
    <xf numFmtId="166" fontId="13" fillId="2" borderId="37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horizontal="center" vertical="center"/>
    </xf>
    <xf numFmtId="4" fontId="3" fillId="2" borderId="39" xfId="0" applyNumberFormat="1" applyFont="1" applyFill="1" applyBorder="1" applyAlignment="1">
      <alignment horizontal="center" vertical="center"/>
    </xf>
    <xf numFmtId="166" fontId="3" fillId="2" borderId="40" xfId="0" applyNumberFormat="1" applyFont="1" applyFill="1" applyBorder="1" applyAlignment="1">
      <alignment horizontal="center" vertical="center"/>
    </xf>
    <xf numFmtId="166" fontId="3" fillId="2" borderId="41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166" fontId="13" fillId="2" borderId="44" xfId="0" applyNumberFormat="1" applyFont="1" applyFill="1" applyBorder="1" applyAlignment="1">
      <alignment horizontal="center" vertical="center"/>
    </xf>
    <xf numFmtId="166" fontId="13" fillId="2" borderId="45" xfId="0" applyNumberFormat="1" applyFont="1" applyFill="1" applyBorder="1" applyAlignment="1">
      <alignment horizontal="center" vertical="center"/>
    </xf>
    <xf numFmtId="4" fontId="4" fillId="2" borderId="42" xfId="0" applyNumberFormat="1" applyFont="1" applyFill="1" applyBorder="1" applyAlignment="1">
      <alignment horizontal="center" vertical="center"/>
    </xf>
    <xf numFmtId="4" fontId="4" fillId="2" borderId="43" xfId="0" applyNumberFormat="1" applyFont="1" applyFill="1" applyBorder="1" applyAlignment="1">
      <alignment horizontal="center" vertical="center"/>
    </xf>
    <xf numFmtId="4" fontId="4" fillId="2" borderId="46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6" fontId="13" fillId="2" borderId="48" xfId="0" applyNumberFormat="1" applyFont="1" applyFill="1" applyBorder="1" applyAlignment="1">
      <alignment horizontal="center" vertical="center"/>
    </xf>
    <xf numFmtId="166" fontId="13" fillId="2" borderId="4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166" fontId="3" fillId="2" borderId="20" xfId="0" applyNumberFormat="1" applyFont="1" applyFill="1" applyBorder="1" applyAlignment="1">
      <alignment horizontal="center" vertical="center"/>
    </xf>
    <xf numFmtId="166" fontId="3" fillId="2" borderId="31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4" fontId="3" fillId="2" borderId="50" xfId="0" applyNumberFormat="1" applyFont="1" applyFill="1" applyBorder="1" applyAlignment="1">
      <alignment horizontal="center" vertical="center"/>
    </xf>
    <xf numFmtId="166" fontId="3" fillId="2" borderId="51" xfId="0" applyNumberFormat="1" applyFont="1" applyFill="1" applyBorder="1" applyAlignment="1">
      <alignment horizontal="center" vertical="center"/>
    </xf>
    <xf numFmtId="166" fontId="3" fillId="2" borderId="52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166" fontId="3" fillId="4" borderId="33" xfId="0" applyNumberFormat="1" applyFont="1" applyFill="1" applyBorder="1" applyAlignment="1">
      <alignment horizontal="center" vertical="center"/>
    </xf>
    <xf numFmtId="166" fontId="3" fillId="4" borderId="34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4" fontId="3" fillId="2" borderId="54" xfId="0" applyNumberFormat="1" applyFont="1" applyFill="1" applyBorder="1" applyAlignment="1">
      <alignment vertical="center"/>
    </xf>
    <xf numFmtId="166" fontId="3" fillId="2" borderId="33" xfId="0" applyNumberFormat="1" applyFont="1" applyFill="1" applyBorder="1" applyAlignment="1">
      <alignment horizontal="center" vertical="center"/>
    </xf>
    <xf numFmtId="166" fontId="3" fillId="2" borderId="34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53" xfId="0" applyFont="1" applyFill="1" applyBorder="1" applyAlignment="1">
      <alignment vertical="center"/>
    </xf>
    <xf numFmtId="0" fontId="3" fillId="4" borderId="54" xfId="0" applyFont="1" applyFill="1" applyBorder="1" applyAlignment="1">
      <alignment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3" fillId="2" borderId="55" xfId="0" applyNumberFormat="1" applyFont="1" applyFill="1" applyBorder="1" applyAlignment="1">
      <alignment horizontal="center" vertical="center"/>
    </xf>
    <xf numFmtId="166" fontId="13" fillId="2" borderId="56" xfId="0" applyNumberFormat="1" applyFont="1" applyFill="1" applyBorder="1" applyAlignment="1">
      <alignment horizontal="center" vertical="center"/>
    </xf>
    <xf numFmtId="166" fontId="13" fillId="2" borderId="5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 wrapText="1"/>
    </xf>
    <xf numFmtId="4" fontId="3" fillId="2" borderId="58" xfId="0" applyNumberFormat="1" applyFont="1" applyFill="1" applyBorder="1" applyAlignment="1">
      <alignment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166" fontId="3" fillId="2" borderId="59" xfId="0" applyNumberFormat="1" applyFont="1" applyFill="1" applyBorder="1" applyAlignment="1">
      <alignment horizontal="center" vertical="center"/>
    </xf>
    <xf numFmtId="166" fontId="3" fillId="2" borderId="60" xfId="0" applyNumberFormat="1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vertical="center"/>
    </xf>
    <xf numFmtId="0" fontId="4" fillId="2" borderId="61" xfId="0" applyFont="1" applyFill="1" applyBorder="1" applyAlignment="1">
      <alignment vertical="center" wrapText="1"/>
    </xf>
    <xf numFmtId="4" fontId="4" fillId="2" borderId="62" xfId="0" applyNumberFormat="1" applyFont="1" applyFill="1" applyBorder="1" applyAlignment="1">
      <alignment horizontal="center" vertical="center"/>
    </xf>
    <xf numFmtId="166" fontId="4" fillId="2" borderId="63" xfId="0" applyNumberFormat="1" applyFont="1" applyFill="1" applyBorder="1" applyAlignment="1">
      <alignment horizontal="center" vertical="center"/>
    </xf>
    <xf numFmtId="166" fontId="4" fillId="2" borderId="64" xfId="0" applyNumberFormat="1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vertical="center"/>
    </xf>
    <xf numFmtId="164" fontId="5" fillId="2" borderId="66" xfId="0" applyNumberFormat="1" applyFont="1" applyFill="1" applyBorder="1" applyAlignment="1" applyProtection="1">
      <alignment horizontal="center" vertical="center"/>
    </xf>
    <xf numFmtId="4" fontId="7" fillId="2" borderId="62" xfId="0" applyNumberFormat="1" applyFont="1" applyFill="1" applyBorder="1" applyAlignment="1">
      <alignment horizontal="center" vertical="center"/>
    </xf>
    <xf numFmtId="166" fontId="7" fillId="2" borderId="67" xfId="0" applyNumberFormat="1" applyFont="1" applyFill="1" applyBorder="1" applyAlignment="1">
      <alignment horizontal="center" vertical="center"/>
    </xf>
    <xf numFmtId="166" fontId="7" fillId="2" borderId="68" xfId="0" applyNumberFormat="1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vertical="center"/>
    </xf>
    <xf numFmtId="166" fontId="7" fillId="2" borderId="44" xfId="0" applyNumberFormat="1" applyFont="1" applyFill="1" applyBorder="1" applyAlignment="1">
      <alignment horizontal="center" vertical="center"/>
    </xf>
    <xf numFmtId="166" fontId="7" fillId="2" borderId="45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4" fontId="7" fillId="2" borderId="69" xfId="0" applyNumberFormat="1" applyFont="1" applyFill="1" applyBorder="1" applyAlignment="1">
      <alignment horizontal="center" vertical="center"/>
    </xf>
    <xf numFmtId="4" fontId="7" fillId="2" borderId="70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164" fontId="5" fillId="2" borderId="71" xfId="0" applyNumberFormat="1" applyFont="1" applyFill="1" applyBorder="1" applyAlignment="1" applyProtection="1">
      <alignment horizontal="center" vertical="center"/>
    </xf>
    <xf numFmtId="4" fontId="5" fillId="2" borderId="72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73" xfId="0" applyNumberFormat="1" applyFont="1" applyFill="1" applyBorder="1" applyAlignment="1">
      <alignment horizontal="center" vertical="center"/>
    </xf>
    <xf numFmtId="166" fontId="7" fillId="2" borderId="74" xfId="0" applyNumberFormat="1" applyFont="1" applyFill="1" applyBorder="1" applyAlignment="1">
      <alignment horizontal="center" vertical="center"/>
    </xf>
    <xf numFmtId="166" fontId="7" fillId="2" borderId="75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 wrapText="1"/>
    </xf>
    <xf numFmtId="4" fontId="3" fillId="4" borderId="58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32" xfId="0" applyNumberFormat="1" applyFont="1" applyFill="1" applyBorder="1" applyAlignment="1">
      <alignment horizontal="center" vertical="center"/>
    </xf>
    <xf numFmtId="166" fontId="3" fillId="2" borderId="36" xfId="0" applyNumberFormat="1" applyFont="1" applyFill="1" applyBorder="1" applyAlignment="1">
      <alignment horizontal="center" vertical="center"/>
    </xf>
    <xf numFmtId="166" fontId="3" fillId="2" borderId="37" xfId="0" applyNumberFormat="1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vertical="center" wrapText="1"/>
    </xf>
    <xf numFmtId="4" fontId="4" fillId="4" borderId="76" xfId="0" applyNumberFormat="1" applyFont="1" applyFill="1" applyBorder="1" applyAlignment="1">
      <alignment vertical="center" wrapText="1"/>
    </xf>
    <xf numFmtId="4" fontId="4" fillId="2" borderId="77" xfId="0" applyNumberFormat="1" applyFont="1" applyFill="1" applyBorder="1" applyAlignment="1">
      <alignment horizontal="center" vertical="center"/>
    </xf>
    <xf numFmtId="4" fontId="4" fillId="2" borderId="78" xfId="0" applyNumberFormat="1" applyFont="1" applyFill="1" applyBorder="1" applyAlignment="1">
      <alignment horizontal="center" vertical="center"/>
    </xf>
    <xf numFmtId="4" fontId="5" fillId="2" borderId="79" xfId="0" applyNumberFormat="1" applyFont="1" applyFill="1" applyBorder="1" applyAlignment="1" applyProtection="1">
      <alignment horizontal="center" vertical="center"/>
    </xf>
    <xf numFmtId="4" fontId="7" fillId="2" borderId="80" xfId="0" applyNumberFormat="1" applyFont="1" applyFill="1" applyBorder="1" applyAlignment="1">
      <alignment horizontal="center" vertical="center"/>
    </xf>
    <xf numFmtId="4" fontId="5" fillId="2" borderId="8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82" xfId="0" applyFont="1" applyFill="1" applyBorder="1" applyAlignment="1">
      <alignment vertical="center" wrapText="1"/>
    </xf>
    <xf numFmtId="4" fontId="3" fillId="4" borderId="83" xfId="0" applyNumberFormat="1" applyFont="1" applyFill="1" applyBorder="1" applyAlignment="1">
      <alignment vertical="center" wrapText="1"/>
    </xf>
    <xf numFmtId="4" fontId="7" fillId="2" borderId="42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vertical="center"/>
    </xf>
    <xf numFmtId="164" fontId="5" fillId="2" borderId="85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center" vertical="center"/>
    </xf>
    <xf numFmtId="4" fontId="7" fillId="2" borderId="86" xfId="0" applyNumberFormat="1" applyFont="1" applyFill="1" applyBorder="1" applyAlignment="1">
      <alignment horizontal="center" vertical="center"/>
    </xf>
    <xf numFmtId="166" fontId="7" fillId="2" borderId="87" xfId="0" applyNumberFormat="1" applyFont="1" applyFill="1" applyBorder="1" applyAlignment="1">
      <alignment horizontal="center" vertical="center"/>
    </xf>
    <xf numFmtId="166" fontId="7" fillId="2" borderId="88" xfId="0" applyNumberFormat="1" applyFont="1" applyFill="1" applyBorder="1" applyAlignment="1">
      <alignment horizontal="center" vertical="center"/>
    </xf>
    <xf numFmtId="4" fontId="7" fillId="2" borderId="75" xfId="0" applyNumberFormat="1" applyFont="1" applyFill="1" applyBorder="1" applyAlignment="1">
      <alignment horizontal="center" vertical="center"/>
    </xf>
    <xf numFmtId="4" fontId="4" fillId="2" borderId="76" xfId="0" applyNumberFormat="1" applyFont="1" applyFill="1" applyBorder="1" applyAlignment="1">
      <alignment vertical="center" wrapText="1"/>
    </xf>
    <xf numFmtId="4" fontId="7" fillId="2" borderId="89" xfId="0" applyNumberFormat="1" applyFont="1" applyFill="1" applyBorder="1" applyAlignment="1">
      <alignment horizontal="center" vertical="center"/>
    </xf>
    <xf numFmtId="166" fontId="7" fillId="2" borderId="90" xfId="0" applyNumberFormat="1" applyFont="1" applyFill="1" applyBorder="1" applyAlignment="1">
      <alignment horizontal="center" vertical="center"/>
    </xf>
    <xf numFmtId="166" fontId="7" fillId="2" borderId="70" xfId="0" applyNumberFormat="1" applyFont="1" applyFill="1" applyBorder="1" applyAlignment="1">
      <alignment horizontal="center" vertical="center"/>
    </xf>
    <xf numFmtId="164" fontId="5" fillId="2" borderId="91" xfId="0" applyNumberFormat="1" applyFont="1" applyFill="1" applyBorder="1" applyAlignment="1" applyProtection="1">
      <alignment horizontal="center" vertical="center"/>
    </xf>
    <xf numFmtId="4" fontId="7" fillId="2" borderId="92" xfId="0" applyNumberFormat="1" applyFont="1" applyFill="1" applyBorder="1" applyAlignment="1">
      <alignment horizontal="center" vertical="center"/>
    </xf>
    <xf numFmtId="4" fontId="7" fillId="2" borderId="93" xfId="0" applyNumberFormat="1" applyFont="1" applyFill="1" applyBorder="1" applyAlignment="1">
      <alignment horizontal="center" vertical="center"/>
    </xf>
    <xf numFmtId="166" fontId="7" fillId="2" borderId="94" xfId="0" applyNumberFormat="1" applyFont="1" applyFill="1" applyBorder="1" applyAlignment="1">
      <alignment horizontal="center" vertical="center"/>
    </xf>
    <xf numFmtId="166" fontId="7" fillId="2" borderId="95" xfId="0" applyNumberFormat="1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vertical="center" wrapText="1"/>
    </xf>
    <xf numFmtId="4" fontId="3" fillId="2" borderId="83" xfId="0" applyNumberFormat="1" applyFont="1" applyFill="1" applyBorder="1" applyAlignment="1">
      <alignment vertical="center" wrapText="1"/>
    </xf>
    <xf numFmtId="4" fontId="7" fillId="2" borderId="96" xfId="0" applyNumberFormat="1" applyFont="1" applyFill="1" applyBorder="1" applyAlignment="1">
      <alignment horizontal="center" vertical="center"/>
    </xf>
    <xf numFmtId="4" fontId="7" fillId="2" borderId="97" xfId="0" applyNumberFormat="1" applyFont="1" applyFill="1" applyBorder="1" applyAlignment="1">
      <alignment horizontal="center" vertical="center"/>
    </xf>
    <xf numFmtId="166" fontId="7" fillId="2" borderId="98" xfId="0" applyNumberFormat="1" applyFont="1" applyFill="1" applyBorder="1" applyAlignment="1">
      <alignment horizontal="center" vertical="center"/>
    </xf>
    <xf numFmtId="166" fontId="7" fillId="2" borderId="99" xfId="0" applyNumberFormat="1" applyFont="1" applyFill="1" applyBorder="1" applyAlignment="1">
      <alignment horizontal="center"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horizontal="center" vertical="center"/>
    </xf>
    <xf numFmtId="166" fontId="3" fillId="3" borderId="59" xfId="0" applyNumberFormat="1" applyFont="1" applyFill="1" applyBorder="1" applyAlignment="1">
      <alignment horizontal="center" vertical="center"/>
    </xf>
    <xf numFmtId="166" fontId="3" fillId="3" borderId="60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4" fontId="4" fillId="3" borderId="76" xfId="0" applyNumberFormat="1" applyFont="1" applyFill="1" applyBorder="1" applyAlignment="1">
      <alignment vertical="center" wrapText="1"/>
    </xf>
    <xf numFmtId="4" fontId="4" fillId="3" borderId="77" xfId="0" applyNumberFormat="1" applyFont="1" applyFill="1" applyBorder="1" applyAlignment="1">
      <alignment horizontal="center" vertical="center"/>
    </xf>
    <xf numFmtId="4" fontId="4" fillId="3" borderId="78" xfId="0" applyNumberFormat="1" applyFont="1" applyFill="1" applyBorder="1" applyAlignment="1">
      <alignment horizontal="center" vertical="center"/>
    </xf>
    <xf numFmtId="166" fontId="4" fillId="3" borderId="63" xfId="0" applyNumberFormat="1" applyFont="1" applyFill="1" applyBorder="1" applyAlignment="1">
      <alignment horizontal="center" vertical="center"/>
    </xf>
    <xf numFmtId="166" fontId="4" fillId="3" borderId="64" xfId="0" applyNumberFormat="1" applyFont="1" applyFill="1" applyBorder="1" applyAlignment="1">
      <alignment horizontal="center" vertical="center"/>
    </xf>
    <xf numFmtId="4" fontId="5" fillId="0" borderId="79" xfId="0" applyNumberFormat="1" applyFont="1" applyBorder="1" applyAlignment="1" applyProtection="1">
      <alignment horizontal="center" vertical="center"/>
    </xf>
    <xf numFmtId="164" fontId="5" fillId="0" borderId="92" xfId="0" applyNumberFormat="1" applyFont="1" applyBorder="1" applyAlignment="1" applyProtection="1">
      <alignment horizontal="center" vertical="center"/>
    </xf>
    <xf numFmtId="4" fontId="5" fillId="0" borderId="93" xfId="0" applyNumberFormat="1" applyFont="1" applyBorder="1" applyAlignment="1" applyProtection="1">
      <alignment horizontal="center" vertical="center"/>
    </xf>
    <xf numFmtId="164" fontId="12" fillId="3" borderId="100" xfId="0" applyNumberFormat="1" applyFont="1" applyFill="1" applyBorder="1" applyAlignment="1" applyProtection="1">
      <alignment horizontal="center" vertical="center"/>
    </xf>
    <xf numFmtId="4" fontId="12" fillId="3" borderId="101" xfId="0" applyNumberFormat="1" applyFont="1" applyFill="1" applyBorder="1" applyAlignment="1" applyProtection="1">
      <alignment horizontal="center" vertical="center"/>
    </xf>
    <xf numFmtId="4" fontId="3" fillId="3" borderId="26" xfId="0" applyNumberFormat="1" applyFont="1" applyFill="1" applyBorder="1" applyAlignment="1">
      <alignment horizontal="center" vertical="center"/>
    </xf>
    <xf numFmtId="4" fontId="3" fillId="3" borderId="102" xfId="0" applyNumberFormat="1" applyFont="1" applyFill="1" applyBorder="1" applyAlignment="1">
      <alignment horizontal="center" vertical="center"/>
    </xf>
    <xf numFmtId="166" fontId="3" fillId="3" borderId="103" xfId="0" applyNumberFormat="1" applyFont="1" applyFill="1" applyBorder="1" applyAlignment="1">
      <alignment horizontal="center" vertical="center"/>
    </xf>
    <xf numFmtId="166" fontId="3" fillId="3" borderId="104" xfId="0" applyNumberFormat="1" applyFont="1" applyFill="1" applyBorder="1" applyAlignment="1">
      <alignment horizontal="center" vertical="center"/>
    </xf>
    <xf numFmtId="0" fontId="13" fillId="4" borderId="105" xfId="0" applyFont="1" applyFill="1" applyBorder="1" applyAlignment="1">
      <alignment vertical="center"/>
    </xf>
    <xf numFmtId="4" fontId="4" fillId="4" borderId="106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" fontId="13" fillId="2" borderId="17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166" fontId="4" fillId="2" borderId="14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textRotation="90" wrapText="1"/>
    </xf>
    <xf numFmtId="0" fontId="13" fillId="5" borderId="23" xfId="0" applyFont="1" applyFill="1" applyBorder="1" applyAlignment="1">
      <alignment horizontal="center" vertical="center" textRotation="90" wrapText="1"/>
    </xf>
    <xf numFmtId="49" fontId="5" fillId="6" borderId="42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49" fontId="5" fillId="6" borderId="15" xfId="0" applyNumberFormat="1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center" vertical="center" wrapText="1"/>
    </xf>
    <xf numFmtId="3" fontId="13" fillId="2" borderId="60" xfId="0" applyNumberFormat="1" applyFont="1" applyFill="1" applyBorder="1" applyAlignment="1">
      <alignment horizontal="center" vertical="center" wrapText="1"/>
    </xf>
    <xf numFmtId="4" fontId="13" fillId="2" borderId="10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4" fontId="13" fillId="2" borderId="17" xfId="0" applyNumberFormat="1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" fontId="15" fillId="2" borderId="8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13" fillId="5" borderId="5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" fontId="13" fillId="2" borderId="13" xfId="0" applyNumberFormat="1" applyFont="1" applyFill="1" applyBorder="1" applyAlignment="1">
      <alignment horizontal="center" vertical="center" wrapText="1"/>
    </xf>
    <xf numFmtId="4" fontId="13" fillId="2" borderId="23" xfId="0" applyNumberFormat="1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14" fontId="2" fillId="2" borderId="83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4" fontId="5" fillId="2" borderId="108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>
      <alignment vertical="center"/>
    </xf>
    <xf numFmtId="166" fontId="7" fillId="2" borderId="16" xfId="0" applyNumberFormat="1" applyFont="1" applyFill="1" applyBorder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164" fontId="5" fillId="2" borderId="13" xfId="0" applyNumberFormat="1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4" fontId="5" fillId="0" borderId="107" xfId="0" applyNumberFormat="1" applyFont="1" applyBorder="1" applyAlignment="1" applyProtection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4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166" fontId="7" fillId="2" borderId="52" xfId="0" applyNumberFormat="1" applyFont="1" applyFill="1" applyBorder="1" applyAlignment="1">
      <alignment horizontal="center" vertical="center"/>
    </xf>
    <xf numFmtId="4" fontId="4" fillId="2" borderId="84" xfId="0" applyNumberFormat="1" applyFont="1" applyFill="1" applyBorder="1" applyAlignment="1">
      <alignment horizontal="center" vertical="center"/>
    </xf>
    <xf numFmtId="4" fontId="4" fillId="2" borderId="86" xfId="0" applyNumberFormat="1" applyFont="1" applyFill="1" applyBorder="1" applyAlignment="1">
      <alignment horizontal="center" vertical="center"/>
    </xf>
    <xf numFmtId="166" fontId="4" fillId="2" borderId="87" xfId="0" applyNumberFormat="1" applyFont="1" applyFill="1" applyBorder="1" applyAlignment="1">
      <alignment horizontal="center" vertical="center"/>
    </xf>
    <xf numFmtId="166" fontId="4" fillId="2" borderId="88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 applyProtection="1">
      <alignment horizontal="center" vertical="center"/>
    </xf>
    <xf numFmtId="4" fontId="9" fillId="3" borderId="110" xfId="0" applyNumberFormat="1" applyFont="1" applyFill="1" applyBorder="1" applyAlignment="1">
      <alignment horizontal="center" vertical="center" wrapText="1"/>
    </xf>
    <xf numFmtId="49" fontId="5" fillId="2" borderId="66" xfId="0" applyNumberFormat="1" applyFont="1" applyFill="1" applyBorder="1" applyAlignment="1" applyProtection="1">
      <alignment horizontal="center" vertical="center"/>
    </xf>
    <xf numFmtId="49" fontId="4" fillId="2" borderId="109" xfId="0" applyNumberFormat="1" applyFont="1" applyFill="1" applyBorder="1" applyAlignment="1">
      <alignment horizontal="center" vertical="center" wrapText="1"/>
    </xf>
    <xf numFmtId="49" fontId="5" fillId="2" borderId="8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3" fillId="3" borderId="1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09" xfId="0" applyFont="1" applyFill="1" applyBorder="1" applyAlignment="1">
      <alignment horizontal="left" vertical="center" wrapText="1"/>
    </xf>
    <xf numFmtId="0" fontId="3" fillId="3" borderId="84" xfId="0" applyFont="1" applyFill="1" applyBorder="1" applyAlignment="1">
      <alignment vertical="center" wrapText="1"/>
    </xf>
    <xf numFmtId="164" fontId="12" fillId="3" borderId="109" xfId="0" applyNumberFormat="1" applyFont="1" applyFill="1" applyBorder="1" applyAlignment="1" applyProtection="1">
      <alignment horizontal="center" vertical="center"/>
    </xf>
    <xf numFmtId="4" fontId="12" fillId="3" borderId="0" xfId="0" applyNumberFormat="1" applyFont="1" applyFill="1" applyBorder="1" applyAlignment="1" applyProtection="1">
      <alignment horizontal="center" vertical="center"/>
    </xf>
    <xf numFmtId="4" fontId="3" fillId="3" borderId="84" xfId="0" applyNumberFormat="1" applyFont="1" applyFill="1" applyBorder="1" applyAlignment="1">
      <alignment horizontal="center" vertical="center"/>
    </xf>
    <xf numFmtId="4" fontId="3" fillId="3" borderId="86" xfId="0" applyNumberFormat="1" applyFont="1" applyFill="1" applyBorder="1" applyAlignment="1">
      <alignment horizontal="center" vertical="center"/>
    </xf>
    <xf numFmtId="166" fontId="3" fillId="3" borderId="87" xfId="0" applyNumberFormat="1" applyFont="1" applyFill="1" applyBorder="1" applyAlignment="1">
      <alignment horizontal="center" vertical="center"/>
    </xf>
    <xf numFmtId="166" fontId="3" fillId="3" borderId="88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vertical="center"/>
    </xf>
    <xf numFmtId="164" fontId="5" fillId="8" borderId="100" xfId="0" applyNumberFormat="1" applyFont="1" applyFill="1" applyBorder="1" applyAlignment="1" applyProtection="1">
      <alignment horizontal="center" vertical="center"/>
    </xf>
    <xf numFmtId="4" fontId="5" fillId="8" borderId="101" xfId="0" applyNumberFormat="1" applyFont="1" applyFill="1" applyBorder="1" applyAlignment="1" applyProtection="1">
      <alignment horizontal="center" vertical="center"/>
    </xf>
    <xf numFmtId="4" fontId="7" fillId="8" borderId="26" xfId="0" applyNumberFormat="1" applyFont="1" applyFill="1" applyBorder="1" applyAlignment="1">
      <alignment horizontal="center" vertical="center"/>
    </xf>
    <xf numFmtId="4" fontId="7" fillId="8" borderId="102" xfId="0" applyNumberFormat="1" applyFont="1" applyFill="1" applyBorder="1" applyAlignment="1">
      <alignment horizontal="center" vertical="center"/>
    </xf>
    <xf numFmtId="166" fontId="7" fillId="8" borderId="103" xfId="0" applyNumberFormat="1" applyFont="1" applyFill="1" applyBorder="1" applyAlignment="1">
      <alignment horizontal="center" vertical="center"/>
    </xf>
    <xf numFmtId="166" fontId="7" fillId="8" borderId="104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164" fontId="5" fillId="2" borderId="10" xfId="0" applyNumberFormat="1" applyFont="1" applyFill="1" applyBorder="1" applyAlignment="1" applyProtection="1">
      <alignment horizontal="center" vertical="center"/>
    </xf>
    <xf numFmtId="4" fontId="5" fillId="2" borderId="10" xfId="0" applyNumberFormat="1" applyFont="1" applyFill="1" applyBorder="1" applyAlignment="1" applyProtection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9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</xf>
    <xf numFmtId="4" fontId="4" fillId="2" borderId="133" xfId="0" applyNumberFormat="1" applyFont="1" applyFill="1" applyBorder="1" applyAlignment="1">
      <alignment horizontal="center" vertical="center"/>
    </xf>
    <xf numFmtId="4" fontId="4" fillId="2" borderId="134" xfId="0" applyNumberFormat="1" applyFont="1" applyFill="1" applyBorder="1" applyAlignment="1">
      <alignment horizontal="center" vertical="center"/>
    </xf>
    <xf numFmtId="166" fontId="4" fillId="2" borderId="135" xfId="0" applyNumberFormat="1" applyFont="1" applyFill="1" applyBorder="1" applyAlignment="1">
      <alignment horizontal="center" vertical="center"/>
    </xf>
    <xf numFmtId="166" fontId="4" fillId="2" borderId="136" xfId="0" applyNumberFormat="1" applyFont="1" applyFill="1" applyBorder="1" applyAlignment="1">
      <alignment horizontal="center" vertical="center"/>
    </xf>
    <xf numFmtId="0" fontId="4" fillId="4" borderId="109" xfId="0" applyFont="1" applyFill="1" applyBorder="1" applyAlignment="1">
      <alignment vertical="center" wrapText="1"/>
    </xf>
    <xf numFmtId="4" fontId="4" fillId="4" borderId="0" xfId="0" applyNumberFormat="1" applyFont="1" applyFill="1" applyBorder="1" applyAlignment="1">
      <alignment vertical="center" wrapText="1"/>
    </xf>
    <xf numFmtId="49" fontId="4" fillId="4" borderId="109" xfId="0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vertical="center"/>
    </xf>
    <xf numFmtId="49" fontId="5" fillId="2" borderId="17" xfId="0" applyNumberFormat="1" applyFont="1" applyFill="1" applyBorder="1" applyAlignment="1" applyProtection="1">
      <alignment horizontal="center" vertical="center"/>
    </xf>
    <xf numFmtId="4" fontId="5" fillId="2" borderId="17" xfId="0" applyNumberFormat="1" applyFont="1" applyFill="1" applyBorder="1" applyAlignment="1" applyProtection="1">
      <alignment horizontal="center" vertical="center"/>
    </xf>
    <xf numFmtId="166" fontId="7" fillId="2" borderId="17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3" fillId="2" borderId="11" xfId="0" applyNumberFormat="1" applyFont="1" applyFill="1" applyBorder="1" applyAlignment="1">
      <alignment horizontal="center" vertical="center" wrapText="1"/>
    </xf>
    <xf numFmtId="4" fontId="22" fillId="2" borderId="16" xfId="0" applyNumberFormat="1" applyFont="1" applyFill="1" applyBorder="1" applyAlignment="1" applyProtection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6" fontId="6" fillId="2" borderId="103" xfId="0" applyNumberFormat="1" applyFont="1" applyFill="1" applyBorder="1" applyAlignment="1">
      <alignment horizontal="center" vertical="center" wrapText="1"/>
    </xf>
    <xf numFmtId="166" fontId="6" fillId="2" borderId="100" xfId="0" applyNumberFormat="1" applyFont="1" applyFill="1" applyBorder="1" applyAlignment="1">
      <alignment horizontal="center" vertical="center" wrapText="1"/>
    </xf>
    <xf numFmtId="166" fontId="6" fillId="2" borderId="26" xfId="0" applyNumberFormat="1" applyFont="1" applyFill="1" applyBorder="1" applyAlignment="1">
      <alignment horizontal="center" vertical="center" wrapText="1"/>
    </xf>
    <xf numFmtId="49" fontId="5" fillId="6" borderId="84" xfId="0" applyNumberFormat="1" applyFont="1" applyFill="1" applyBorder="1" applyAlignment="1">
      <alignment horizontal="center" vertical="center" wrapText="1"/>
    </xf>
    <xf numFmtId="49" fontId="5" fillId="2" borderId="109" xfId="0" applyNumberFormat="1" applyFont="1" applyFill="1" applyBorder="1" applyAlignment="1" applyProtection="1">
      <alignment horizontal="center" vertical="center"/>
    </xf>
    <xf numFmtId="49" fontId="5" fillId="6" borderId="46" xfId="0" applyNumberFormat="1" applyFont="1" applyFill="1" applyBorder="1" applyAlignment="1">
      <alignment horizontal="center" vertical="center" wrapText="1"/>
    </xf>
    <xf numFmtId="49" fontId="5" fillId="2" borderId="137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4" fontId="7" fillId="2" borderId="65" xfId="0" applyNumberFormat="1" applyFont="1" applyFill="1" applyBorder="1" applyAlignment="1">
      <alignment horizontal="center" vertical="center"/>
    </xf>
    <xf numFmtId="4" fontId="7" fillId="2" borderId="138" xfId="0" applyNumberFormat="1" applyFont="1" applyFill="1" applyBorder="1" applyAlignment="1">
      <alignment horizontal="center" vertical="center"/>
    </xf>
    <xf numFmtId="166" fontId="7" fillId="2" borderId="139" xfId="0" applyNumberFormat="1" applyFont="1" applyFill="1" applyBorder="1" applyAlignment="1">
      <alignment horizontal="center" vertical="center"/>
    </xf>
    <xf numFmtId="166" fontId="7" fillId="2" borderId="140" xfId="0" applyNumberFormat="1" applyFont="1" applyFill="1" applyBorder="1" applyAlignment="1">
      <alignment horizontal="center" vertical="center"/>
    </xf>
    <xf numFmtId="4" fontId="4" fillId="2" borderId="50" xfId="0" applyNumberFormat="1" applyFont="1" applyFill="1" applyBorder="1" applyAlignment="1">
      <alignment horizontal="center" vertical="center"/>
    </xf>
    <xf numFmtId="166" fontId="4" fillId="2" borderId="51" xfId="0" applyNumberFormat="1" applyFont="1" applyFill="1" applyBorder="1" applyAlignment="1">
      <alignment horizontal="center" vertical="center"/>
    </xf>
    <xf numFmtId="4" fontId="7" fillId="2" borderId="102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166" fontId="7" fillId="2" borderId="103" xfId="0" applyNumberFormat="1" applyFont="1" applyFill="1" applyBorder="1" applyAlignment="1">
      <alignment horizontal="center" vertical="center"/>
    </xf>
    <xf numFmtId="166" fontId="7" fillId="2" borderId="104" xfId="0" applyNumberFormat="1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/>
    </xf>
    <xf numFmtId="4" fontId="3" fillId="2" borderId="24" xfId="0" applyNumberFormat="1" applyFont="1" applyFill="1" applyBorder="1" applyAlignment="1">
      <alignment horizontal="center" vertical="center" wrapText="1"/>
    </xf>
    <xf numFmtId="0" fontId="13" fillId="2" borderId="31" xfId="0" applyNumberFormat="1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6" fillId="2" borderId="34" xfId="0" applyNumberFormat="1" applyFont="1" applyFill="1" applyBorder="1" applyAlignment="1">
      <alignment horizontal="right" vertical="center" wrapText="1"/>
    </xf>
    <xf numFmtId="3" fontId="6" fillId="2" borderId="57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4" fillId="4" borderId="121" xfId="0" applyFont="1" applyFill="1" applyBorder="1" applyAlignment="1">
      <alignment horizontal="left" vertical="center" wrapText="1"/>
    </xf>
    <xf numFmtId="0" fontId="4" fillId="4" borderId="107" xfId="0" applyFont="1" applyFill="1" applyBorder="1" applyAlignment="1">
      <alignment horizontal="left" vertical="center" wrapText="1"/>
    </xf>
    <xf numFmtId="0" fontId="4" fillId="4" borderId="122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166" fontId="4" fillId="2" borderId="142" xfId="0" applyNumberFormat="1" applyFont="1" applyFill="1" applyBorder="1" applyAlignment="1">
      <alignment horizontal="center" vertical="center"/>
    </xf>
    <xf numFmtId="4" fontId="5" fillId="2" borderId="143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5" borderId="127" xfId="0" applyFont="1" applyFill="1" applyBorder="1" applyAlignment="1">
      <alignment horizontal="center" vertical="center" wrapText="1"/>
    </xf>
    <xf numFmtId="0" fontId="6" fillId="5" borderId="101" xfId="0" applyFont="1" applyFill="1" applyBorder="1" applyAlignment="1">
      <alignment horizontal="center" vertical="center" wrapText="1"/>
    </xf>
    <xf numFmtId="0" fontId="1" fillId="2" borderId="114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1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right" vertical="center" wrapText="1"/>
    </xf>
    <xf numFmtId="14" fontId="6" fillId="5" borderId="83" xfId="0" applyNumberFormat="1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1" xfId="0" applyFont="1" applyFill="1" applyBorder="1" applyAlignment="1">
      <alignment horizontal="center" vertical="center" wrapText="1"/>
    </xf>
    <xf numFmtId="0" fontId="1" fillId="2" borderId="1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5" borderId="107" xfId="0" applyFont="1" applyFill="1" applyBorder="1" applyAlignment="1">
      <alignment horizontal="center" vertical="center"/>
    </xf>
    <xf numFmtId="0" fontId="1" fillId="2" borderId="114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11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1" fillId="5" borderId="107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117" xfId="0" applyFont="1" applyFill="1" applyBorder="1" applyAlignment="1">
      <alignment horizontal="center" vertical="center" wrapText="1"/>
    </xf>
    <xf numFmtId="0" fontId="6" fillId="5" borderId="11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wrapText="1"/>
    </xf>
    <xf numFmtId="0" fontId="1" fillId="2" borderId="12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wrapText="1"/>
    </xf>
    <xf numFmtId="0" fontId="1" fillId="2" borderId="119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6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6" fillId="2" borderId="55" xfId="0" applyNumberFormat="1" applyFont="1" applyFill="1" applyBorder="1" applyAlignment="1">
      <alignment horizontal="right" vertical="center" wrapText="1"/>
    </xf>
    <xf numFmtId="0" fontId="6" fillId="2" borderId="120" xfId="0" applyNumberFormat="1" applyFont="1" applyFill="1" applyBorder="1" applyAlignment="1">
      <alignment horizontal="right" vertical="center" wrapText="1"/>
    </xf>
    <xf numFmtId="0" fontId="6" fillId="2" borderId="102" xfId="0" applyFont="1" applyFill="1" applyBorder="1" applyAlignment="1">
      <alignment horizontal="center" vertical="center" wrapText="1"/>
    </xf>
    <xf numFmtId="0" fontId="6" fillId="2" borderId="101" xfId="0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right" vertical="center" wrapText="1"/>
    </xf>
    <xf numFmtId="0" fontId="1" fillId="0" borderId="3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6" fillId="2" borderId="10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3" borderId="59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4" fillId="4" borderId="51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03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3" fillId="4" borderId="59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21" xfId="0" applyFont="1" applyFill="1" applyBorder="1" applyAlignment="1">
      <alignment horizontal="left" vertical="center" wrapText="1"/>
    </xf>
    <xf numFmtId="0" fontId="4" fillId="4" borderId="107" xfId="0" applyFont="1" applyFill="1" applyBorder="1" applyAlignment="1">
      <alignment horizontal="left" vertical="center" wrapText="1"/>
    </xf>
    <xf numFmtId="0" fontId="4" fillId="4" borderId="122" xfId="0" applyFont="1" applyFill="1" applyBorder="1" applyAlignment="1">
      <alignment horizontal="left" vertical="center" wrapText="1"/>
    </xf>
    <xf numFmtId="0" fontId="4" fillId="4" borderId="124" xfId="0" applyFont="1" applyFill="1" applyBorder="1" applyAlignment="1">
      <alignment horizontal="left" vertical="center" wrapText="1"/>
    </xf>
    <xf numFmtId="0" fontId="4" fillId="4" borderId="83" xfId="0" applyFont="1" applyFill="1" applyBorder="1" applyAlignment="1">
      <alignment horizontal="left" vertical="center" wrapText="1"/>
    </xf>
    <xf numFmtId="0" fontId="4" fillId="4" borderId="82" xfId="0" applyFont="1" applyFill="1" applyBorder="1" applyAlignment="1">
      <alignment horizontal="left" vertical="center" wrapText="1"/>
    </xf>
    <xf numFmtId="0" fontId="3" fillId="4" borderId="3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1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6" xfId="0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16" xfId="0" applyFont="1" applyFill="1" applyBorder="1" applyAlignment="1">
      <alignment horizontal="left" vertical="center" wrapText="1"/>
    </xf>
    <xf numFmtId="0" fontId="4" fillId="4" borderId="7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13" fillId="7" borderId="112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left" vertical="center" wrapText="1"/>
    </xf>
    <xf numFmtId="0" fontId="13" fillId="7" borderId="113" xfId="0" applyFont="1" applyFill="1" applyBorder="1" applyAlignment="1">
      <alignment horizontal="left" vertical="center" wrapText="1"/>
    </xf>
    <xf numFmtId="0" fontId="3" fillId="3" borderId="114" xfId="0" applyFont="1" applyFill="1" applyBorder="1" applyAlignment="1">
      <alignment horizontal="left" vertical="center" wrapText="1"/>
    </xf>
    <xf numFmtId="0" fontId="13" fillId="0" borderId="58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7" borderId="115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 wrapText="1"/>
    </xf>
    <xf numFmtId="0" fontId="13" fillId="7" borderId="116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3" fillId="3" borderId="87" xfId="0" applyFont="1" applyFill="1" applyBorder="1" applyAlignment="1">
      <alignment horizontal="left" vertical="center" wrapText="1"/>
    </xf>
    <xf numFmtId="0" fontId="3" fillId="3" borderId="84" xfId="0" applyFont="1" applyFill="1" applyBorder="1" applyAlignment="1">
      <alignment horizontal="left" vertical="center" wrapText="1"/>
    </xf>
    <xf numFmtId="0" fontId="3" fillId="8" borderId="125" xfId="0" applyFont="1" applyFill="1" applyBorder="1" applyAlignment="1">
      <alignment horizontal="left" vertical="center" wrapText="1"/>
    </xf>
    <xf numFmtId="0" fontId="18" fillId="8" borderId="54" xfId="0" applyFont="1" applyFill="1" applyBorder="1" applyAlignment="1">
      <alignment horizontal="left" vertical="center" wrapText="1"/>
    </xf>
    <xf numFmtId="0" fontId="18" fillId="8" borderId="53" xfId="0" applyFont="1" applyFill="1" applyBorder="1" applyAlignment="1">
      <alignment horizontal="left" vertical="center" wrapText="1"/>
    </xf>
    <xf numFmtId="0" fontId="3" fillId="4" borderId="128" xfId="0" applyFont="1" applyFill="1" applyBorder="1" applyAlignment="1">
      <alignment horizontal="left" vertical="center" wrapText="1"/>
    </xf>
    <xf numFmtId="0" fontId="3" fillId="4" borderId="76" xfId="0" applyFont="1" applyFill="1" applyBorder="1" applyAlignment="1">
      <alignment horizontal="left" vertical="center" wrapText="1"/>
    </xf>
    <xf numFmtId="0" fontId="3" fillId="4" borderId="61" xfId="0" applyFont="1" applyFill="1" applyBorder="1" applyAlignment="1">
      <alignment horizontal="left" vertical="center" wrapText="1"/>
    </xf>
    <xf numFmtId="0" fontId="4" fillId="4" borderId="123" xfId="0" applyFont="1" applyFill="1" applyBorder="1" applyAlignment="1">
      <alignment horizontal="left" vertical="center" wrapText="1"/>
    </xf>
    <xf numFmtId="0" fontId="4" fillId="4" borderId="106" xfId="0" applyFont="1" applyFill="1" applyBorder="1" applyAlignment="1">
      <alignment horizontal="left" vertical="center" wrapText="1"/>
    </xf>
    <xf numFmtId="0" fontId="4" fillId="4" borderId="105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4" borderId="11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16" xfId="0" applyFont="1" applyFill="1" applyBorder="1" applyAlignment="1">
      <alignment horizontal="left" vertical="center" wrapText="1"/>
    </xf>
    <xf numFmtId="0" fontId="0" fillId="0" borderId="107" xfId="0" applyBorder="1"/>
    <xf numFmtId="0" fontId="0" fillId="0" borderId="122" xfId="0" applyBorder="1"/>
    <xf numFmtId="0" fontId="0" fillId="0" borderId="124" xfId="0" applyBorder="1"/>
    <xf numFmtId="0" fontId="0" fillId="0" borderId="83" xfId="0" applyBorder="1"/>
    <xf numFmtId="0" fontId="0" fillId="0" borderId="82" xfId="0" applyBorder="1"/>
    <xf numFmtId="0" fontId="4" fillId="4" borderId="29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13" xfId="0" applyFont="1" applyFill="1" applyBorder="1" applyAlignment="1">
      <alignment horizontal="left" vertical="center" wrapText="1"/>
    </xf>
    <xf numFmtId="0" fontId="3" fillId="4" borderId="114" xfId="0" applyFont="1" applyFill="1" applyBorder="1" applyAlignment="1">
      <alignment horizontal="left" vertical="center" wrapText="1"/>
    </xf>
    <xf numFmtId="0" fontId="3" fillId="4" borderId="58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125" xfId="0" applyFont="1" applyFill="1" applyBorder="1" applyAlignment="1">
      <alignment horizontal="left" vertical="center" wrapText="1"/>
    </xf>
    <xf numFmtId="0" fontId="3" fillId="4" borderId="54" xfId="0" applyFont="1" applyFill="1" applyBorder="1" applyAlignment="1">
      <alignment horizontal="left" vertical="center" wrapText="1"/>
    </xf>
    <xf numFmtId="0" fontId="3" fillId="4" borderId="53" xfId="0" applyFont="1" applyFill="1" applyBorder="1" applyAlignment="1">
      <alignment horizontal="left" vertical="center" wrapText="1"/>
    </xf>
    <xf numFmtId="0" fontId="4" fillId="4" borderId="128" xfId="0" applyFont="1" applyFill="1" applyBorder="1" applyAlignment="1">
      <alignment horizontal="left" vertical="center" wrapText="1"/>
    </xf>
    <xf numFmtId="0" fontId="4" fillId="4" borderId="76" xfId="0" applyFont="1" applyFill="1" applyBorder="1" applyAlignment="1">
      <alignment horizontal="left" vertical="center" wrapText="1"/>
    </xf>
    <xf numFmtId="0" fontId="4" fillId="4" borderId="61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3" fillId="5" borderId="125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129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84" xfId="0" applyFont="1" applyFill="1" applyBorder="1" applyAlignment="1">
      <alignment horizontal="center" vertical="center" wrapText="1"/>
    </xf>
    <xf numFmtId="0" fontId="13" fillId="5" borderId="102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13" fillId="5" borderId="130" xfId="0" applyFont="1" applyFill="1" applyBorder="1" applyAlignment="1">
      <alignment horizontal="center" vertical="center" wrapText="1"/>
    </xf>
    <xf numFmtId="0" fontId="13" fillId="5" borderId="124" xfId="0" applyFont="1" applyFill="1" applyBorder="1" applyAlignment="1">
      <alignment horizontal="center" vertical="center" wrapText="1"/>
    </xf>
    <xf numFmtId="0" fontId="13" fillId="5" borderId="131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5" borderId="119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83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6" xfId="0" applyFont="1" applyFill="1" applyBorder="1" applyAlignment="1">
      <alignment horizontal="left" vertical="center" wrapText="1"/>
    </xf>
    <xf numFmtId="0" fontId="3" fillId="4" borderId="121" xfId="0" applyFont="1" applyFill="1" applyBorder="1" applyAlignment="1">
      <alignment horizontal="left" vertical="center" wrapText="1"/>
    </xf>
    <xf numFmtId="0" fontId="3" fillId="4" borderId="107" xfId="0" applyFont="1" applyFill="1" applyBorder="1" applyAlignment="1">
      <alignment horizontal="left" vertical="center" wrapText="1"/>
    </xf>
    <xf numFmtId="0" fontId="3" fillId="4" borderId="122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left" vertical="center" wrapText="1"/>
    </xf>
    <xf numFmtId="0" fontId="3" fillId="2" borderId="83" xfId="0" applyFont="1" applyFill="1" applyBorder="1" applyAlignment="1">
      <alignment horizontal="left" vertical="center" wrapText="1"/>
    </xf>
    <xf numFmtId="0" fontId="3" fillId="2" borderId="82" xfId="0" applyFont="1" applyFill="1" applyBorder="1" applyAlignment="1">
      <alignment horizontal="left" vertical="center" wrapText="1"/>
    </xf>
    <xf numFmtId="0" fontId="13" fillId="2" borderId="115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1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4" fillId="2" borderId="1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3" xfId="0" applyFont="1" applyFill="1" applyBorder="1" applyAlignment="1">
      <alignment horizontal="left" vertical="center" wrapText="1"/>
    </xf>
    <xf numFmtId="0" fontId="13" fillId="0" borderId="119" xfId="0" applyFont="1" applyBorder="1" applyAlignment="1">
      <alignment vertical="center"/>
    </xf>
    <xf numFmtId="0" fontId="13" fillId="0" borderId="120" xfId="0" applyFont="1" applyBorder="1" applyAlignment="1">
      <alignment vertical="center"/>
    </xf>
    <xf numFmtId="0" fontId="13" fillId="0" borderId="127" xfId="0" applyFont="1" applyBorder="1" applyAlignment="1">
      <alignment vertical="center"/>
    </xf>
    <xf numFmtId="0" fontId="13" fillId="0" borderId="101" xfId="0" applyFont="1" applyBorder="1" applyAlignment="1">
      <alignment vertical="center"/>
    </xf>
    <xf numFmtId="0" fontId="13" fillId="0" borderId="100" xfId="0" applyFont="1" applyBorder="1" applyAlignment="1">
      <alignment vertical="center"/>
    </xf>
    <xf numFmtId="0" fontId="13" fillId="2" borderId="112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13" xfId="0" applyFont="1" applyFill="1" applyBorder="1" applyAlignment="1">
      <alignment horizontal="left" vertical="center" wrapText="1"/>
    </xf>
    <xf numFmtId="0" fontId="13" fillId="5" borderId="60" xfId="0" applyFont="1" applyFill="1" applyBorder="1" applyAlignment="1">
      <alignment horizontal="center" vertical="center"/>
    </xf>
    <xf numFmtId="0" fontId="13" fillId="0" borderId="102" xfId="0" applyFont="1" applyBorder="1" applyAlignment="1">
      <alignment vertical="center"/>
    </xf>
    <xf numFmtId="0" fontId="3" fillId="2" borderId="11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6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117" xfId="0" applyFont="1" applyFill="1" applyBorder="1" applyAlignment="1">
      <alignment horizontal="center" vertical="center" wrapText="1"/>
    </xf>
    <xf numFmtId="0" fontId="13" fillId="2" borderId="114" xfId="0" applyFont="1" applyFill="1" applyBorder="1" applyAlignment="1">
      <alignment horizontal="left" vertical="center" wrapText="1"/>
    </xf>
    <xf numFmtId="0" fontId="13" fillId="2" borderId="58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5" borderId="117" xfId="0" applyFont="1" applyFill="1" applyBorder="1" applyAlignment="1">
      <alignment horizontal="center" vertical="center" wrapText="1"/>
    </xf>
    <xf numFmtId="0" fontId="13" fillId="2" borderId="121" xfId="0" applyFont="1" applyFill="1" applyBorder="1" applyAlignment="1">
      <alignment horizontal="left" vertical="center" wrapText="1"/>
    </xf>
    <xf numFmtId="0" fontId="13" fillId="2" borderId="107" xfId="0" applyFont="1" applyFill="1" applyBorder="1" applyAlignment="1">
      <alignment horizontal="left" vertical="center" wrapText="1"/>
    </xf>
    <xf numFmtId="0" fontId="13" fillId="2" borderId="122" xfId="0" applyFont="1" applyFill="1" applyBorder="1" applyAlignment="1">
      <alignment horizontal="left" vertical="center" wrapText="1"/>
    </xf>
    <xf numFmtId="0" fontId="13" fillId="5" borderId="114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5" borderId="60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2" fillId="2" borderId="107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4" fontId="13" fillId="2" borderId="50" xfId="0" applyNumberFormat="1" applyFont="1" applyFill="1" applyBorder="1" applyAlignment="1">
      <alignment horizontal="center" vertical="center" wrapText="1"/>
    </xf>
    <xf numFmtId="4" fontId="13" fillId="2" borderId="132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 wrapText="1"/>
    </xf>
    <xf numFmtId="4" fontId="13" fillId="2" borderId="13" xfId="0" applyNumberFormat="1" applyFont="1" applyFill="1" applyBorder="1" applyAlignment="1">
      <alignment horizontal="center" vertical="center"/>
    </xf>
    <xf numFmtId="4" fontId="13" fillId="2" borderId="23" xfId="0" applyNumberFormat="1" applyFont="1" applyFill="1" applyBorder="1" applyAlignment="1">
      <alignment horizontal="center" vertical="center"/>
    </xf>
    <xf numFmtId="2" fontId="4" fillId="2" borderId="141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10" xfId="0" applyNumberFormat="1" applyFont="1" applyFill="1" applyBorder="1" applyAlignment="1">
      <alignment vertical="center" wrapText="1"/>
    </xf>
    <xf numFmtId="166" fontId="3" fillId="2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49" fontId="12" fillId="2" borderId="17" xfId="0" applyNumberFormat="1" applyFont="1" applyFill="1" applyBorder="1" applyAlignment="1" applyProtection="1">
      <alignment horizontal="center" vertical="center"/>
    </xf>
    <xf numFmtId="4" fontId="12" fillId="2" borderId="17" xfId="0" applyNumberFormat="1" applyFont="1" applyFill="1" applyBorder="1" applyAlignment="1" applyProtection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2" fontId="13" fillId="2" borderId="52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Яркая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2"/>
  <sheetViews>
    <sheetView tabSelected="1" workbookViewId="0">
      <selection activeCell="D38" sqref="D38:L38"/>
    </sheetView>
  </sheetViews>
  <sheetFormatPr defaultRowHeight="16.5"/>
  <cols>
    <col min="1" max="5" width="11.85546875" style="31" customWidth="1"/>
    <col min="6" max="16" width="9.140625" style="31"/>
    <col min="17" max="17" width="14.42578125" style="31" customWidth="1"/>
    <col min="18" max="63" width="9.140625" style="31"/>
    <col min="64" max="116" width="9.140625" style="31" customWidth="1"/>
    <col min="117" max="16384" width="9.140625" style="31"/>
  </cols>
  <sheetData>
    <row r="1" spans="1:19" s="28" customFormat="1">
      <c r="A1" s="27" t="s">
        <v>125</v>
      </c>
      <c r="B1" s="27"/>
      <c r="C1" s="27"/>
      <c r="K1" s="27" t="s">
        <v>76</v>
      </c>
    </row>
    <row r="2" spans="1:19" s="28" customFormat="1" ht="34.5" customHeight="1">
      <c r="A2" s="402" t="s">
        <v>135</v>
      </c>
      <c r="B2" s="402"/>
      <c r="C2" s="402"/>
      <c r="D2" s="402"/>
      <c r="E2" s="402"/>
      <c r="F2" s="402"/>
      <c r="G2" s="402"/>
      <c r="K2" s="403" t="s">
        <v>177</v>
      </c>
      <c r="L2" s="404"/>
      <c r="M2" s="404"/>
      <c r="N2" s="404"/>
      <c r="O2" s="405"/>
    </row>
    <row r="3" spans="1:19" s="29" customFormat="1">
      <c r="A3" s="29" t="s">
        <v>167</v>
      </c>
      <c r="C3" s="242"/>
      <c r="K3" s="406" t="s">
        <v>168</v>
      </c>
      <c r="L3" s="405"/>
      <c r="M3" s="405"/>
      <c r="N3" s="405"/>
      <c r="O3" s="405"/>
      <c r="P3" s="405"/>
      <c r="Q3" s="405"/>
      <c r="R3" s="405"/>
    </row>
    <row r="4" spans="1:19" s="28" customFormat="1" ht="15.75" customHeight="1">
      <c r="M4" s="30"/>
      <c r="N4" s="30"/>
      <c r="O4" s="30"/>
      <c r="P4" s="30"/>
      <c r="Q4" s="30"/>
    </row>
    <row r="5" spans="1:19">
      <c r="A5" s="24"/>
      <c r="B5" s="24"/>
      <c r="C5" s="24"/>
      <c r="D5" s="407" t="s">
        <v>59</v>
      </c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24"/>
      <c r="Q5" s="24"/>
    </row>
    <row r="6" spans="1:19">
      <c r="A6" s="25"/>
      <c r="B6" s="25"/>
      <c r="C6" s="25"/>
      <c r="D6" s="387" t="s">
        <v>130</v>
      </c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25"/>
      <c r="Q6" s="25"/>
    </row>
    <row r="7" spans="1:19" ht="18" customHeight="1">
      <c r="A7" s="32"/>
      <c r="B7" s="32"/>
      <c r="C7" s="32"/>
      <c r="D7" s="408" t="s">
        <v>126</v>
      </c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32"/>
      <c r="Q7" s="32"/>
    </row>
    <row r="8" spans="1:19" ht="24" customHeight="1">
      <c r="A8" s="24"/>
      <c r="B8" s="24"/>
      <c r="C8" s="24"/>
      <c r="D8" s="385" t="s">
        <v>68</v>
      </c>
      <c r="E8" s="385"/>
      <c r="F8" s="385"/>
      <c r="G8" s="385"/>
      <c r="H8" s="385"/>
      <c r="I8" s="385"/>
      <c r="J8" s="385"/>
      <c r="K8" s="385"/>
      <c r="L8" s="385"/>
      <c r="M8" s="385"/>
      <c r="N8" s="386" t="s">
        <v>169</v>
      </c>
      <c r="O8" s="387"/>
      <c r="P8" s="26"/>
      <c r="Q8" s="26"/>
    </row>
    <row r="9" spans="1:19" ht="14.25" customHeight="1">
      <c r="A9" s="33"/>
      <c r="B9" s="33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93" t="s">
        <v>65</v>
      </c>
      <c r="O9" s="393"/>
      <c r="P9" s="34"/>
      <c r="Q9" s="34"/>
    </row>
    <row r="10" spans="1:19">
      <c r="A10" s="24"/>
      <c r="B10" s="24"/>
      <c r="C10" s="24"/>
      <c r="D10" s="407" t="s">
        <v>30</v>
      </c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24"/>
      <c r="Q10" s="24"/>
    </row>
    <row r="11" spans="1:19" ht="11.25" customHeigh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9" s="28" customFormat="1" ht="18.75" customHeight="1" thickBot="1">
      <c r="A12" s="412" t="s">
        <v>7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S12" s="35"/>
    </row>
    <row r="13" spans="1:19" s="28" customFormat="1" ht="89.25" customHeight="1">
      <c r="A13" s="394" t="s">
        <v>1</v>
      </c>
      <c r="B13" s="395"/>
      <c r="C13" s="395"/>
      <c r="D13" s="395"/>
      <c r="E13" s="395"/>
      <c r="F13" s="395"/>
      <c r="G13" s="395"/>
      <c r="H13" s="396"/>
      <c r="I13" s="409" t="s">
        <v>147</v>
      </c>
      <c r="J13" s="410"/>
      <c r="K13" s="410"/>
      <c r="L13" s="410"/>
      <c r="M13" s="410"/>
      <c r="N13" s="410"/>
      <c r="O13" s="410"/>
      <c r="P13" s="410"/>
      <c r="Q13" s="411"/>
      <c r="S13" s="1"/>
    </row>
    <row r="14" spans="1:19" s="28" customFormat="1" ht="368.25" customHeight="1">
      <c r="A14" s="397" t="s">
        <v>2</v>
      </c>
      <c r="B14" s="398"/>
      <c r="C14" s="398"/>
      <c r="D14" s="398"/>
      <c r="E14" s="398"/>
      <c r="F14" s="398"/>
      <c r="G14" s="398"/>
      <c r="H14" s="377"/>
      <c r="I14" s="399" t="s">
        <v>148</v>
      </c>
      <c r="J14" s="400"/>
      <c r="K14" s="400"/>
      <c r="L14" s="400"/>
      <c r="M14" s="400"/>
      <c r="N14" s="400"/>
      <c r="O14" s="400"/>
      <c r="P14" s="400"/>
      <c r="Q14" s="401"/>
      <c r="S14" s="1"/>
    </row>
    <row r="15" spans="1:19" s="28" customFormat="1" ht="111.75" customHeight="1" thickBot="1">
      <c r="A15" s="391" t="s">
        <v>3</v>
      </c>
      <c r="B15" s="392"/>
      <c r="C15" s="392"/>
      <c r="D15" s="392"/>
      <c r="E15" s="392"/>
      <c r="F15" s="392"/>
      <c r="G15" s="392"/>
      <c r="H15" s="380"/>
      <c r="I15" s="388" t="s">
        <v>145</v>
      </c>
      <c r="J15" s="389"/>
      <c r="K15" s="389"/>
      <c r="L15" s="389"/>
      <c r="M15" s="389"/>
      <c r="N15" s="389"/>
      <c r="O15" s="389"/>
      <c r="P15" s="389"/>
      <c r="Q15" s="390"/>
      <c r="S15" s="1"/>
    </row>
    <row r="16" spans="1:19" s="28" customFormat="1" ht="15.75" hidden="1" customHeight="1"/>
    <row r="17" spans="1:19" s="28" customFormat="1" ht="41.25" hidden="1" customHeight="1">
      <c r="A17" s="367" t="s">
        <v>8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"/>
      <c r="S17" s="36"/>
    </row>
    <row r="18" spans="1:19" s="28" customFormat="1" ht="38.25" hidden="1" customHeight="1">
      <c r="A18" s="384" t="s">
        <v>4</v>
      </c>
      <c r="B18" s="371"/>
      <c r="C18" s="372"/>
      <c r="D18" s="372"/>
      <c r="E18" s="372"/>
      <c r="F18" s="372"/>
      <c r="G18" s="372"/>
      <c r="H18" s="372"/>
      <c r="I18" s="372" t="s">
        <v>127</v>
      </c>
      <c r="J18" s="372"/>
      <c r="K18" s="372"/>
      <c r="L18" s="372"/>
      <c r="M18" s="372"/>
      <c r="N18" s="372"/>
      <c r="O18" s="372"/>
      <c r="P18" s="372"/>
      <c r="Q18" s="373"/>
      <c r="R18" s="36"/>
      <c r="S18" s="36"/>
    </row>
    <row r="19" spans="1:19" s="28" customFormat="1" ht="20.25" hidden="1" customHeight="1">
      <c r="A19" s="376"/>
      <c r="B19" s="377"/>
      <c r="C19" s="378"/>
      <c r="D19" s="378"/>
      <c r="E19" s="378"/>
      <c r="F19" s="378"/>
      <c r="G19" s="378"/>
      <c r="H19" s="378"/>
      <c r="I19" s="382"/>
      <c r="J19" s="382"/>
      <c r="K19" s="382"/>
      <c r="L19" s="382"/>
      <c r="M19" s="382"/>
      <c r="N19" s="382"/>
      <c r="O19" s="382"/>
      <c r="P19" s="382"/>
      <c r="Q19" s="383"/>
      <c r="R19" s="36"/>
      <c r="S19" s="36"/>
    </row>
    <row r="20" spans="1:19" s="28" customFormat="1" ht="24" hidden="1" customHeight="1" thickBot="1">
      <c r="A20" s="379"/>
      <c r="B20" s="380"/>
      <c r="C20" s="381"/>
      <c r="D20" s="381"/>
      <c r="E20" s="381"/>
      <c r="F20" s="381"/>
      <c r="G20" s="381"/>
      <c r="H20" s="381"/>
      <c r="I20" s="374"/>
      <c r="J20" s="374"/>
      <c r="K20" s="374"/>
      <c r="L20" s="374"/>
      <c r="M20" s="374"/>
      <c r="N20" s="374"/>
      <c r="O20" s="374"/>
      <c r="P20" s="374"/>
      <c r="Q20" s="375"/>
      <c r="R20" s="36"/>
      <c r="S20" s="36"/>
    </row>
    <row r="21" spans="1:19" s="28" customFormat="1" ht="17.25" customHeight="1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9" s="28" customFormat="1" ht="20.25" customHeight="1" thickBot="1">
      <c r="A22" s="367" t="s">
        <v>9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5"/>
      <c r="S22" s="35"/>
    </row>
    <row r="23" spans="1:19" s="28" customFormat="1" ht="38.25" customHeight="1">
      <c r="A23" s="369" t="s">
        <v>5</v>
      </c>
      <c r="B23" s="370"/>
      <c r="C23" s="370"/>
      <c r="D23" s="370"/>
      <c r="E23" s="370"/>
      <c r="F23" s="370"/>
      <c r="G23" s="370"/>
      <c r="H23" s="370"/>
      <c r="I23" s="371"/>
      <c r="J23" s="372" t="s">
        <v>10</v>
      </c>
      <c r="K23" s="372"/>
      <c r="L23" s="372"/>
      <c r="M23" s="372"/>
      <c r="N23" s="372" t="s">
        <v>6</v>
      </c>
      <c r="O23" s="372"/>
      <c r="P23" s="372"/>
      <c r="Q23" s="373"/>
      <c r="R23" s="1"/>
      <c r="S23" s="1"/>
    </row>
    <row r="24" spans="1:19" s="28" customFormat="1" ht="24" customHeight="1">
      <c r="A24" s="397" t="s">
        <v>131</v>
      </c>
      <c r="B24" s="398"/>
      <c r="C24" s="398"/>
      <c r="D24" s="398"/>
      <c r="E24" s="398"/>
      <c r="F24" s="398"/>
      <c r="G24" s="398"/>
      <c r="H24" s="398"/>
      <c r="I24" s="377"/>
      <c r="J24" s="382" t="s">
        <v>155</v>
      </c>
      <c r="K24" s="382"/>
      <c r="L24" s="382"/>
      <c r="M24" s="382"/>
      <c r="N24" s="382"/>
      <c r="O24" s="382"/>
      <c r="P24" s="382"/>
      <c r="Q24" s="383"/>
      <c r="R24" s="1"/>
      <c r="S24" s="1"/>
    </row>
    <row r="25" spans="1:19" s="28" customFormat="1" ht="6" customHeight="1" thickBot="1">
      <c r="A25" s="391"/>
      <c r="B25" s="392"/>
      <c r="C25" s="392"/>
      <c r="D25" s="392"/>
      <c r="E25" s="392"/>
      <c r="F25" s="392"/>
      <c r="G25" s="392"/>
      <c r="H25" s="392"/>
      <c r="I25" s="380"/>
      <c r="J25" s="374"/>
      <c r="K25" s="374"/>
      <c r="L25" s="374"/>
      <c r="M25" s="374"/>
      <c r="N25" s="374"/>
      <c r="O25" s="374"/>
      <c r="P25" s="374"/>
      <c r="Q25" s="375"/>
      <c r="R25" s="1"/>
      <c r="S25" s="1"/>
    </row>
    <row r="26" spans="1:19" s="28" customFormat="1" ht="15.75" hidden="1" customHeight="1">
      <c r="R26" s="29"/>
      <c r="S26" s="29"/>
    </row>
    <row r="27" spans="1:19" s="28" customFormat="1" ht="4.5" customHeight="1"/>
    <row r="28" spans="1:19" s="28" customFormat="1" ht="21.75" customHeight="1">
      <c r="A28" s="29"/>
      <c r="B28" s="29"/>
      <c r="C28" s="29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s="28" customFormat="1" ht="26.25" customHeight="1">
      <c r="A29" s="412" t="s">
        <v>11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35"/>
      <c r="S29" s="35"/>
    </row>
    <row r="30" spans="1:19" ht="17.25" thickBot="1"/>
    <row r="31" spans="1:19" s="28" customFormat="1" ht="88.5" customHeight="1">
      <c r="A31" s="422" t="s">
        <v>150</v>
      </c>
      <c r="B31" s="421" t="s">
        <v>12</v>
      </c>
      <c r="C31" s="371"/>
      <c r="D31" s="415" t="s">
        <v>13</v>
      </c>
      <c r="E31" s="419"/>
      <c r="F31" s="419"/>
      <c r="G31" s="419"/>
      <c r="H31" s="419"/>
      <c r="I31" s="419"/>
      <c r="J31" s="419"/>
      <c r="K31" s="419"/>
      <c r="L31" s="416"/>
      <c r="M31" s="415" t="s">
        <v>178</v>
      </c>
      <c r="N31" s="416"/>
      <c r="O31" s="415" t="s">
        <v>124</v>
      </c>
      <c r="P31" s="416"/>
      <c r="Q31" s="373" t="s">
        <v>179</v>
      </c>
      <c r="R31" s="1"/>
      <c r="S31" s="1"/>
    </row>
    <row r="32" spans="1:19" s="28" customFormat="1" ht="51.75" customHeight="1">
      <c r="A32" s="423"/>
      <c r="B32" s="320" t="s">
        <v>66</v>
      </c>
      <c r="C32" s="320" t="s">
        <v>67</v>
      </c>
      <c r="D32" s="417"/>
      <c r="E32" s="420"/>
      <c r="F32" s="420"/>
      <c r="G32" s="420"/>
      <c r="H32" s="420"/>
      <c r="I32" s="420"/>
      <c r="J32" s="420"/>
      <c r="K32" s="420"/>
      <c r="L32" s="418"/>
      <c r="M32" s="417"/>
      <c r="N32" s="418"/>
      <c r="O32" s="417"/>
      <c r="P32" s="418"/>
      <c r="Q32" s="383"/>
      <c r="R32" s="1"/>
      <c r="S32" s="1"/>
    </row>
    <row r="33" spans="1:19" s="28" customFormat="1" ht="29.25" customHeight="1">
      <c r="A33" s="347" t="s">
        <v>149</v>
      </c>
      <c r="B33" s="310">
        <v>0.9</v>
      </c>
      <c r="C33" s="310">
        <v>0.9</v>
      </c>
      <c r="D33" s="382"/>
      <c r="E33" s="440"/>
      <c r="F33" s="440"/>
      <c r="G33" s="440"/>
      <c r="H33" s="440"/>
      <c r="I33" s="440"/>
      <c r="J33" s="440"/>
      <c r="K33" s="440"/>
      <c r="L33" s="440"/>
      <c r="M33" s="414">
        <v>371.9</v>
      </c>
      <c r="N33" s="414"/>
      <c r="O33" s="414">
        <v>0.9</v>
      </c>
      <c r="P33" s="414"/>
      <c r="Q33" s="304"/>
      <c r="R33" s="1"/>
      <c r="S33" s="1"/>
    </row>
    <row r="34" spans="1:19" s="28" customFormat="1" ht="1.5" hidden="1" customHeight="1">
      <c r="A34" s="347" t="s">
        <v>165</v>
      </c>
      <c r="B34" s="346">
        <v>0</v>
      </c>
      <c r="C34" s="346">
        <v>0</v>
      </c>
      <c r="D34" s="445"/>
      <c r="E34" s="446"/>
      <c r="F34" s="446"/>
      <c r="G34" s="446"/>
      <c r="H34" s="446"/>
      <c r="I34" s="446"/>
      <c r="J34" s="446"/>
      <c r="K34" s="446"/>
      <c r="L34" s="447"/>
      <c r="M34" s="424">
        <v>0</v>
      </c>
      <c r="N34" s="425"/>
      <c r="O34" s="424">
        <v>0</v>
      </c>
      <c r="P34" s="425"/>
      <c r="Q34" s="304"/>
      <c r="R34" s="1"/>
      <c r="S34" s="1"/>
    </row>
    <row r="35" spans="1:19" s="28" customFormat="1" ht="40.5" customHeight="1">
      <c r="A35" s="347" t="s">
        <v>163</v>
      </c>
      <c r="B35" s="310">
        <v>0.4</v>
      </c>
      <c r="C35" s="310">
        <v>0.4</v>
      </c>
      <c r="D35" s="441"/>
      <c r="E35" s="442"/>
      <c r="F35" s="442"/>
      <c r="G35" s="442"/>
      <c r="H35" s="442"/>
      <c r="I35" s="442"/>
      <c r="J35" s="442"/>
      <c r="K35" s="443"/>
      <c r="L35" s="444"/>
      <c r="M35" s="414">
        <v>50.1</v>
      </c>
      <c r="N35" s="414"/>
      <c r="O35" s="414">
        <v>0.2</v>
      </c>
      <c r="P35" s="414"/>
      <c r="Q35" s="304"/>
      <c r="R35" s="1"/>
      <c r="S35" s="1"/>
    </row>
    <row r="36" spans="1:19" s="28" customFormat="1" ht="18" customHeight="1">
      <c r="A36" s="347" t="s">
        <v>151</v>
      </c>
      <c r="B36" s="310">
        <v>0.5</v>
      </c>
      <c r="C36" s="310">
        <v>0.5</v>
      </c>
      <c r="D36" s="440"/>
      <c r="E36" s="440"/>
      <c r="F36" s="440"/>
      <c r="G36" s="440"/>
      <c r="H36" s="440"/>
      <c r="I36" s="440"/>
      <c r="J36" s="440"/>
      <c r="K36" s="440"/>
      <c r="L36" s="440"/>
      <c r="M36" s="414">
        <v>148.9</v>
      </c>
      <c r="N36" s="414"/>
      <c r="O36" s="414">
        <v>0.3</v>
      </c>
      <c r="P36" s="414"/>
      <c r="Q36" s="304"/>
      <c r="R36" s="1"/>
      <c r="S36" s="1"/>
    </row>
    <row r="37" spans="1:19" s="28" customFormat="1" ht="26.25" customHeight="1" thickBot="1">
      <c r="A37" s="348" t="s">
        <v>152</v>
      </c>
      <c r="B37" s="342">
        <v>0.4</v>
      </c>
      <c r="C37" s="342">
        <v>0.4</v>
      </c>
      <c r="D37" s="434"/>
      <c r="E37" s="435"/>
      <c r="F37" s="435"/>
      <c r="G37" s="435"/>
      <c r="H37" s="435"/>
      <c r="I37" s="435"/>
      <c r="J37" s="435"/>
      <c r="K37" s="436"/>
      <c r="L37" s="437"/>
      <c r="M37" s="438">
        <v>187</v>
      </c>
      <c r="N37" s="438"/>
      <c r="O37" s="438">
        <v>0.4</v>
      </c>
      <c r="P37" s="438"/>
      <c r="Q37" s="305"/>
      <c r="R37" s="1"/>
      <c r="S37" s="1"/>
    </row>
    <row r="38" spans="1:19" s="28" customFormat="1" ht="24.75" customHeight="1" thickBot="1">
      <c r="A38" s="313" t="s">
        <v>153</v>
      </c>
      <c r="B38" s="314">
        <v>2.2000000000000002</v>
      </c>
      <c r="C38" s="315">
        <v>2.2000000000000002</v>
      </c>
      <c r="D38" s="429"/>
      <c r="E38" s="430"/>
      <c r="F38" s="430"/>
      <c r="G38" s="430"/>
      <c r="H38" s="430"/>
      <c r="I38" s="430"/>
      <c r="J38" s="430"/>
      <c r="K38" s="430"/>
      <c r="L38" s="448"/>
      <c r="M38" s="427">
        <v>757.9</v>
      </c>
      <c r="N38" s="428"/>
      <c r="O38" s="427">
        <v>1.8</v>
      </c>
      <c r="P38" s="428"/>
      <c r="Q38" s="344">
        <v>35088</v>
      </c>
      <c r="R38" s="1"/>
      <c r="S38" s="1"/>
    </row>
    <row r="39" spans="1:19" s="28" customFormat="1" ht="42.75" customHeight="1" thickBot="1">
      <c r="A39" s="313"/>
      <c r="B39" s="314"/>
      <c r="C39" s="315"/>
      <c r="D39" s="429"/>
      <c r="E39" s="430"/>
      <c r="F39" s="430"/>
      <c r="G39" s="430"/>
      <c r="H39" s="430"/>
      <c r="I39" s="430"/>
      <c r="J39" s="430"/>
      <c r="K39" s="430"/>
      <c r="L39" s="430"/>
      <c r="M39" s="432" t="s">
        <v>180</v>
      </c>
      <c r="N39" s="433"/>
      <c r="O39" s="431">
        <v>1.6</v>
      </c>
      <c r="P39" s="431"/>
      <c r="Q39" s="343">
        <v>36865</v>
      </c>
      <c r="R39" s="1"/>
      <c r="S39" s="1"/>
    </row>
    <row r="40" spans="1:19" ht="45" customHeight="1">
      <c r="M40" s="426"/>
      <c r="N40" s="426"/>
      <c r="O40" s="449"/>
      <c r="P40" s="449"/>
      <c r="Q40" s="345"/>
    </row>
    <row r="41" spans="1:19" ht="99.75" customHeight="1">
      <c r="A41" s="426"/>
      <c r="B41" s="311"/>
      <c r="C41" s="426"/>
      <c r="D41" s="366"/>
      <c r="E41" s="36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6"/>
      <c r="Q41" s="366"/>
    </row>
    <row r="42" spans="1:19">
      <c r="A42" s="426"/>
      <c r="B42" s="311"/>
      <c r="C42" s="426"/>
      <c r="D42" s="311"/>
      <c r="E42" s="311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366"/>
    </row>
    <row r="43" spans="1:19">
      <c r="A43" s="322"/>
      <c r="B43" s="322"/>
      <c r="C43" s="321"/>
      <c r="D43" s="321"/>
      <c r="E43" s="321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312"/>
    </row>
    <row r="44" spans="1:19">
      <c r="A44" s="322"/>
      <c r="B44" s="322"/>
      <c r="C44" s="321"/>
      <c r="D44" s="321"/>
      <c r="E44" s="321"/>
      <c r="F44" s="426"/>
      <c r="G44" s="426"/>
      <c r="H44" s="426"/>
      <c r="I44" s="426"/>
      <c r="J44" s="426"/>
      <c r="K44" s="426"/>
      <c r="L44" s="426"/>
      <c r="M44" s="439"/>
      <c r="N44" s="439"/>
      <c r="O44" s="439"/>
      <c r="P44" s="439"/>
      <c r="Q44" s="312"/>
    </row>
    <row r="45" spans="1:19" ht="21" customHeight="1">
      <c r="A45" s="322"/>
      <c r="B45" s="322"/>
      <c r="C45" s="321"/>
      <c r="D45" s="321"/>
      <c r="E45" s="321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312"/>
    </row>
    <row r="46" spans="1:19" ht="221.25" customHeight="1">
      <c r="A46" s="337"/>
      <c r="B46" s="337"/>
      <c r="C46" s="336"/>
      <c r="D46" s="336"/>
      <c r="E46" s="336"/>
      <c r="F46" s="337"/>
      <c r="G46" s="337"/>
      <c r="H46" s="337"/>
      <c r="I46" s="337"/>
      <c r="J46" s="337"/>
      <c r="K46" s="337"/>
      <c r="L46" s="337"/>
      <c r="M46" s="336"/>
      <c r="N46" s="337"/>
      <c r="O46" s="336"/>
      <c r="P46" s="337"/>
      <c r="Q46" s="336"/>
    </row>
    <row r="47" spans="1:19" ht="59.25" customHeight="1">
      <c r="A47" s="337"/>
      <c r="B47" s="337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</row>
    <row r="48" spans="1:19" ht="45" customHeight="1">
      <c r="A48" s="336"/>
      <c r="B48" s="336"/>
      <c r="C48" s="439"/>
      <c r="D48" s="439"/>
      <c r="E48" s="439"/>
      <c r="F48" s="439"/>
      <c r="G48" s="439"/>
      <c r="H48" s="439"/>
      <c r="I48" s="336"/>
      <c r="J48" s="336"/>
      <c r="K48" s="336"/>
      <c r="L48" s="336"/>
      <c r="M48" s="336"/>
      <c r="N48" s="336"/>
      <c r="O48" s="336"/>
      <c r="P48" s="338"/>
      <c r="Q48" s="336"/>
    </row>
    <row r="60" ht="15" customHeight="1"/>
    <row r="62" ht="15" customHeight="1"/>
  </sheetData>
  <mergeCells count="81">
    <mergeCell ref="O44:P44"/>
    <mergeCell ref="M45:N45"/>
    <mergeCell ref="O45:P45"/>
    <mergeCell ref="F45:L45"/>
    <mergeCell ref="D38:L38"/>
    <mergeCell ref="F44:L44"/>
    <mergeCell ref="O43:P43"/>
    <mergeCell ref="M40:N40"/>
    <mergeCell ref="O40:P40"/>
    <mergeCell ref="C48:H48"/>
    <mergeCell ref="M44:N44"/>
    <mergeCell ref="M33:N33"/>
    <mergeCell ref="M35:N35"/>
    <mergeCell ref="M36:N36"/>
    <mergeCell ref="M38:N38"/>
    <mergeCell ref="D33:L33"/>
    <mergeCell ref="D35:L35"/>
    <mergeCell ref="D36:L36"/>
    <mergeCell ref="F43:L43"/>
    <mergeCell ref="M43:N43"/>
    <mergeCell ref="D34:L34"/>
    <mergeCell ref="M34:N34"/>
    <mergeCell ref="A24:I24"/>
    <mergeCell ref="O34:P34"/>
    <mergeCell ref="O36:P36"/>
    <mergeCell ref="A41:A42"/>
    <mergeCell ref="F41:L42"/>
    <mergeCell ref="M41:N42"/>
    <mergeCell ref="O41:P42"/>
    <mergeCell ref="C41:C42"/>
    <mergeCell ref="O38:P38"/>
    <mergeCell ref="D39:L39"/>
    <mergeCell ref="O39:P39"/>
    <mergeCell ref="M39:N39"/>
    <mergeCell ref="D41:E41"/>
    <mergeCell ref="D37:L37"/>
    <mergeCell ref="M37:N37"/>
    <mergeCell ref="O37:P37"/>
    <mergeCell ref="O35:P35"/>
    <mergeCell ref="A29:Q29"/>
    <mergeCell ref="N25:Q25"/>
    <mergeCell ref="A25:I25"/>
    <mergeCell ref="M31:N32"/>
    <mergeCell ref="O31:P32"/>
    <mergeCell ref="D31:L32"/>
    <mergeCell ref="B31:C31"/>
    <mergeCell ref="A31:A32"/>
    <mergeCell ref="J25:M25"/>
    <mergeCell ref="A2:G2"/>
    <mergeCell ref="K2:O2"/>
    <mergeCell ref="K3:R3"/>
    <mergeCell ref="D5:O5"/>
    <mergeCell ref="D7:O7"/>
    <mergeCell ref="D6:O6"/>
    <mergeCell ref="D8:M8"/>
    <mergeCell ref="N8:O8"/>
    <mergeCell ref="I15:Q15"/>
    <mergeCell ref="A15:H15"/>
    <mergeCell ref="N9:O9"/>
    <mergeCell ref="A13:H13"/>
    <mergeCell ref="A14:H14"/>
    <mergeCell ref="I14:Q14"/>
    <mergeCell ref="I13:Q13"/>
    <mergeCell ref="D10:O10"/>
    <mergeCell ref="A12:Q12"/>
    <mergeCell ref="Q41:Q42"/>
    <mergeCell ref="A17:Q17"/>
    <mergeCell ref="A23:I23"/>
    <mergeCell ref="N23:Q23"/>
    <mergeCell ref="J23:M23"/>
    <mergeCell ref="I18:Q18"/>
    <mergeCell ref="I20:Q20"/>
    <mergeCell ref="A19:H19"/>
    <mergeCell ref="A20:H20"/>
    <mergeCell ref="I19:Q19"/>
    <mergeCell ref="A18:H18"/>
    <mergeCell ref="A22:Q22"/>
    <mergeCell ref="J24:M24"/>
    <mergeCell ref="N24:Q24"/>
    <mergeCell ref="Q31:Q32"/>
    <mergeCell ref="O33:P33"/>
  </mergeCells>
  <phoneticPr fontId="8" type="noConversion"/>
  <pageMargins left="0.51181102362204722" right="0.51181102362204722" top="0.19685039370078741" bottom="0.19685039370078741" header="0.31496062992125984" footer="0.31496062992125984"/>
  <pageSetup paperSize="9" scale="52" orientation="portrait" horizontalDpi="180" verticalDpi="180" r:id="rId1"/>
  <rowBreaks count="1" manualBreakCount="1">
    <brk id="1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1"/>
  <sheetViews>
    <sheetView topLeftCell="A131" workbookViewId="0">
      <selection activeCell="H158" sqref="H158"/>
    </sheetView>
  </sheetViews>
  <sheetFormatPr defaultRowHeight="15"/>
  <cols>
    <col min="1" max="1" width="7.85546875" style="204" customWidth="1"/>
    <col min="2" max="4" width="9.140625" style="204"/>
    <col min="5" max="5" width="7.5703125" style="204" customWidth="1"/>
    <col min="6" max="6" width="13.5703125" style="204" customWidth="1"/>
    <col min="7" max="7" width="16.42578125" style="204" customWidth="1"/>
    <col min="8" max="9" width="16.85546875" style="204" customWidth="1"/>
    <col min="10" max="10" width="14.7109375" style="204" customWidth="1"/>
    <col min="11" max="11" width="15" style="204" customWidth="1"/>
    <col min="12" max="12" width="15.140625" style="204" customWidth="1"/>
    <col min="13" max="16384" width="9.140625" style="204"/>
  </cols>
  <sheetData>
    <row r="1" spans="1:13" ht="16.5">
      <c r="A1" s="595" t="s">
        <v>29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</row>
    <row r="2" spans="1:13" ht="15.75" thickBo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3" ht="121.5" customHeight="1">
      <c r="A3" s="602" t="s">
        <v>22</v>
      </c>
      <c r="B3" s="603"/>
      <c r="C3" s="603"/>
      <c r="D3" s="603"/>
      <c r="E3" s="603"/>
      <c r="F3" s="603"/>
      <c r="G3" s="604"/>
      <c r="H3" s="351" t="s">
        <v>116</v>
      </c>
      <c r="I3" s="351" t="s">
        <v>110</v>
      </c>
      <c r="J3" s="351" t="s">
        <v>20</v>
      </c>
      <c r="K3" s="596" t="s">
        <v>16</v>
      </c>
      <c r="L3" s="597"/>
      <c r="M3" s="598"/>
    </row>
    <row r="4" spans="1:13" ht="33" customHeight="1">
      <c r="A4" s="569" t="s">
        <v>18</v>
      </c>
      <c r="B4" s="570"/>
      <c r="C4" s="570"/>
      <c r="D4" s="570"/>
      <c r="E4" s="570"/>
      <c r="F4" s="570"/>
      <c r="G4" s="571"/>
      <c r="H4" s="349" t="s">
        <v>17</v>
      </c>
      <c r="I4" s="349" t="s">
        <v>17</v>
      </c>
      <c r="J4" s="16">
        <v>3.9300000000000002E-2</v>
      </c>
      <c r="K4" s="563" t="s">
        <v>17</v>
      </c>
      <c r="L4" s="564"/>
      <c r="M4" s="565"/>
    </row>
    <row r="5" spans="1:13" ht="48.75" customHeight="1" thickBot="1">
      <c r="A5" s="599" t="s">
        <v>14</v>
      </c>
      <c r="B5" s="600"/>
      <c r="C5" s="600"/>
      <c r="D5" s="600"/>
      <c r="E5" s="600"/>
      <c r="F5" s="600"/>
      <c r="G5" s="601"/>
      <c r="H5" s="205">
        <v>0</v>
      </c>
      <c r="I5" s="205">
        <v>0</v>
      </c>
      <c r="J5" s="206" t="s">
        <v>17</v>
      </c>
      <c r="K5" s="551" t="s">
        <v>17</v>
      </c>
      <c r="L5" s="552"/>
      <c r="M5" s="553"/>
    </row>
    <row r="6" spans="1:13" ht="84.75" customHeight="1">
      <c r="A6" s="592" t="s">
        <v>71</v>
      </c>
      <c r="B6" s="593"/>
      <c r="C6" s="593"/>
      <c r="D6" s="593"/>
      <c r="E6" s="593"/>
      <c r="F6" s="593"/>
      <c r="G6" s="594"/>
      <c r="H6" s="350" t="s">
        <v>17</v>
      </c>
      <c r="I6" s="350" t="s">
        <v>17</v>
      </c>
      <c r="J6" s="350" t="s">
        <v>17</v>
      </c>
      <c r="K6" s="589"/>
      <c r="L6" s="590"/>
      <c r="M6" s="591"/>
    </row>
    <row r="7" spans="1:13" ht="31.5" customHeight="1">
      <c r="A7" s="586" t="s">
        <v>113</v>
      </c>
      <c r="B7" s="587"/>
      <c r="C7" s="587"/>
      <c r="D7" s="587"/>
      <c r="E7" s="587"/>
      <c r="F7" s="587"/>
      <c r="G7" s="588"/>
      <c r="H7" s="38">
        <v>0</v>
      </c>
      <c r="I7" s="642">
        <v>114113</v>
      </c>
      <c r="J7" s="642"/>
      <c r="K7" s="563" t="s">
        <v>17</v>
      </c>
      <c r="L7" s="564"/>
      <c r="M7" s="565"/>
    </row>
    <row r="8" spans="1:13" ht="18.75" customHeight="1">
      <c r="A8" s="557" t="s">
        <v>23</v>
      </c>
      <c r="B8" s="558"/>
      <c r="C8" s="558"/>
      <c r="D8" s="558"/>
      <c r="E8" s="558"/>
      <c r="F8" s="558"/>
      <c r="G8" s="559"/>
      <c r="H8" s="207"/>
      <c r="I8" s="643"/>
      <c r="J8" s="643"/>
      <c r="K8" s="554"/>
      <c r="L8" s="555"/>
      <c r="M8" s="556"/>
    </row>
    <row r="9" spans="1:13" ht="19.5" customHeight="1">
      <c r="A9" s="557" t="s">
        <v>123</v>
      </c>
      <c r="B9" s="558"/>
      <c r="C9" s="558"/>
      <c r="D9" s="558"/>
      <c r="E9" s="558"/>
      <c r="F9" s="558"/>
      <c r="G9" s="559"/>
      <c r="H9" s="39">
        <v>0</v>
      </c>
      <c r="I9" s="643">
        <v>114113</v>
      </c>
      <c r="J9" s="643">
        <v>114113</v>
      </c>
      <c r="K9" s="554"/>
      <c r="L9" s="555"/>
      <c r="M9" s="556"/>
    </row>
    <row r="10" spans="1:13" ht="31.5" customHeight="1">
      <c r="A10" s="586" t="s">
        <v>121</v>
      </c>
      <c r="B10" s="587"/>
      <c r="C10" s="587"/>
      <c r="D10" s="587"/>
      <c r="E10" s="587"/>
      <c r="F10" s="587"/>
      <c r="G10" s="588"/>
      <c r="H10" s="38">
        <v>0</v>
      </c>
      <c r="I10" s="38">
        <v>0</v>
      </c>
      <c r="J10" s="39">
        <v>0</v>
      </c>
      <c r="K10" s="563" t="s">
        <v>17</v>
      </c>
      <c r="L10" s="564"/>
      <c r="M10" s="565"/>
    </row>
    <row r="11" spans="1:13" ht="18.75" customHeight="1">
      <c r="A11" s="557" t="s">
        <v>23</v>
      </c>
      <c r="B11" s="558"/>
      <c r="C11" s="558"/>
      <c r="D11" s="558"/>
      <c r="E11" s="558"/>
      <c r="F11" s="558"/>
      <c r="G11" s="559"/>
      <c r="H11" s="207"/>
      <c r="I11" s="39"/>
      <c r="J11" s="39"/>
      <c r="K11" s="554"/>
      <c r="L11" s="555"/>
      <c r="M11" s="556"/>
    </row>
    <row r="12" spans="1:13" ht="20.25" customHeight="1">
      <c r="A12" s="557" t="s">
        <v>123</v>
      </c>
      <c r="B12" s="558"/>
      <c r="C12" s="558"/>
      <c r="D12" s="558"/>
      <c r="E12" s="558"/>
      <c r="F12" s="558"/>
      <c r="G12" s="559"/>
      <c r="H12" s="39"/>
      <c r="I12" s="39"/>
      <c r="J12" s="39"/>
      <c r="K12" s="554"/>
      <c r="L12" s="555"/>
      <c r="M12" s="556"/>
    </row>
    <row r="13" spans="1:13" ht="33" customHeight="1">
      <c r="A13" s="586" t="s">
        <v>112</v>
      </c>
      <c r="B13" s="587"/>
      <c r="C13" s="587"/>
      <c r="D13" s="587"/>
      <c r="E13" s="587"/>
      <c r="F13" s="587"/>
      <c r="G13" s="588"/>
      <c r="H13" s="38" t="s">
        <v>154</v>
      </c>
      <c r="I13" s="38" t="s">
        <v>154</v>
      </c>
      <c r="J13" s="38">
        <v>0</v>
      </c>
      <c r="K13" s="563"/>
      <c r="L13" s="564"/>
      <c r="M13" s="565"/>
    </row>
    <row r="14" spans="1:13" ht="18.75" customHeight="1">
      <c r="A14" s="557" t="s">
        <v>23</v>
      </c>
      <c r="B14" s="558"/>
      <c r="C14" s="558"/>
      <c r="D14" s="558"/>
      <c r="E14" s="558"/>
      <c r="F14" s="558"/>
      <c r="G14" s="559"/>
      <c r="H14" s="207"/>
      <c r="I14" s="39"/>
      <c r="J14" s="39"/>
      <c r="K14" s="554"/>
      <c r="L14" s="555"/>
      <c r="M14" s="556"/>
    </row>
    <row r="15" spans="1:13" ht="17.25" customHeight="1">
      <c r="A15" s="557" t="s">
        <v>123</v>
      </c>
      <c r="B15" s="558"/>
      <c r="C15" s="558"/>
      <c r="D15" s="558"/>
      <c r="E15" s="558"/>
      <c r="F15" s="558"/>
      <c r="G15" s="559"/>
      <c r="H15" s="39">
        <v>0</v>
      </c>
      <c r="I15" s="39">
        <v>0</v>
      </c>
      <c r="J15" s="39">
        <v>0</v>
      </c>
      <c r="K15" s="554"/>
      <c r="L15" s="555"/>
      <c r="M15" s="556"/>
    </row>
    <row r="16" spans="1:13" ht="30.75" customHeight="1">
      <c r="A16" s="586" t="s">
        <v>111</v>
      </c>
      <c r="B16" s="587"/>
      <c r="C16" s="587"/>
      <c r="D16" s="587"/>
      <c r="E16" s="587"/>
      <c r="F16" s="587"/>
      <c r="G16" s="588"/>
      <c r="H16" s="38">
        <v>0</v>
      </c>
      <c r="I16" s="40">
        <v>0</v>
      </c>
      <c r="J16" s="40">
        <v>0</v>
      </c>
      <c r="K16" s="563"/>
      <c r="L16" s="564"/>
      <c r="M16" s="565"/>
    </row>
    <row r="17" spans="1:13" ht="17.25" customHeight="1">
      <c r="A17" s="557" t="s">
        <v>123</v>
      </c>
      <c r="B17" s="558"/>
      <c r="C17" s="558"/>
      <c r="D17" s="558"/>
      <c r="E17" s="558"/>
      <c r="F17" s="558"/>
      <c r="G17" s="559"/>
      <c r="H17" s="39"/>
      <c r="I17" s="39"/>
      <c r="J17" s="39"/>
      <c r="K17" s="554"/>
      <c r="L17" s="555"/>
      <c r="M17" s="556"/>
    </row>
    <row r="18" spans="1:13" ht="32.25" customHeight="1">
      <c r="A18" s="586" t="s">
        <v>114</v>
      </c>
      <c r="B18" s="587"/>
      <c r="C18" s="587"/>
      <c r="D18" s="587"/>
      <c r="E18" s="587"/>
      <c r="F18" s="587"/>
      <c r="G18" s="588"/>
      <c r="H18" s="306" t="s">
        <v>154</v>
      </c>
      <c r="I18" s="306" t="s">
        <v>154</v>
      </c>
      <c r="J18" s="306">
        <v>22.08</v>
      </c>
      <c r="K18" s="563"/>
      <c r="L18" s="564"/>
      <c r="M18" s="565"/>
    </row>
    <row r="19" spans="1:13" ht="18.75" customHeight="1">
      <c r="A19" s="557" t="s">
        <v>23</v>
      </c>
      <c r="B19" s="558"/>
      <c r="C19" s="558"/>
      <c r="D19" s="558"/>
      <c r="E19" s="558"/>
      <c r="F19" s="558"/>
      <c r="G19" s="559"/>
      <c r="H19" s="207"/>
      <c r="I19" s="39"/>
      <c r="J19" s="39"/>
      <c r="K19" s="554"/>
      <c r="L19" s="555"/>
      <c r="M19" s="556"/>
    </row>
    <row r="20" spans="1:13" ht="17.25" customHeight="1">
      <c r="A20" s="557" t="s">
        <v>123</v>
      </c>
      <c r="B20" s="558"/>
      <c r="C20" s="558"/>
      <c r="D20" s="558"/>
      <c r="E20" s="558"/>
      <c r="F20" s="558"/>
      <c r="G20" s="559"/>
      <c r="H20" s="39">
        <v>39593</v>
      </c>
      <c r="I20" s="39">
        <v>48338</v>
      </c>
      <c r="J20" s="39">
        <v>8745</v>
      </c>
      <c r="K20" s="554"/>
      <c r="L20" s="555"/>
      <c r="M20" s="556"/>
    </row>
    <row r="21" spans="1:13" ht="48.75" customHeight="1">
      <c r="A21" s="586" t="s">
        <v>115</v>
      </c>
      <c r="B21" s="587"/>
      <c r="C21" s="587"/>
      <c r="D21" s="587"/>
      <c r="E21" s="587"/>
      <c r="F21" s="587"/>
      <c r="G21" s="588"/>
      <c r="H21" s="38">
        <v>0</v>
      </c>
      <c r="I21" s="40">
        <v>0</v>
      </c>
      <c r="J21" s="309" t="s">
        <v>154</v>
      </c>
      <c r="K21" s="563"/>
      <c r="L21" s="564"/>
      <c r="M21" s="565"/>
    </row>
    <row r="22" spans="1:13" ht="18.75" hidden="1" customHeight="1">
      <c r="A22" s="557" t="s">
        <v>23</v>
      </c>
      <c r="B22" s="558"/>
      <c r="C22" s="558"/>
      <c r="D22" s="558"/>
      <c r="E22" s="558"/>
      <c r="F22" s="558"/>
      <c r="G22" s="559"/>
      <c r="H22" s="39"/>
      <c r="I22" s="39"/>
      <c r="J22" s="39"/>
      <c r="K22" s="41"/>
      <c r="L22" s="42"/>
      <c r="M22" s="208"/>
    </row>
    <row r="23" spans="1:13" ht="18" hidden="1" customHeight="1" thickBot="1">
      <c r="A23" s="573" t="s">
        <v>73</v>
      </c>
      <c r="B23" s="574"/>
      <c r="C23" s="574"/>
      <c r="D23" s="574"/>
      <c r="E23" s="574"/>
      <c r="F23" s="574"/>
      <c r="G23" s="575"/>
      <c r="H23" s="209"/>
      <c r="I23" s="209"/>
      <c r="J23" s="210"/>
      <c r="K23" s="41"/>
      <c r="L23" s="42"/>
      <c r="M23" s="208"/>
    </row>
    <row r="24" spans="1:13" ht="17.25" customHeight="1">
      <c r="A24" s="557" t="s">
        <v>123</v>
      </c>
      <c r="B24" s="558"/>
      <c r="C24" s="558"/>
      <c r="D24" s="558"/>
      <c r="E24" s="558"/>
      <c r="F24" s="558"/>
      <c r="G24" s="559"/>
      <c r="H24" s="39"/>
      <c r="I24" s="39"/>
      <c r="J24" s="39"/>
      <c r="K24" s="554"/>
      <c r="L24" s="555"/>
      <c r="M24" s="556"/>
    </row>
    <row r="25" spans="1:13" ht="33.75" customHeight="1">
      <c r="A25" s="566" t="s">
        <v>72</v>
      </c>
      <c r="B25" s="567"/>
      <c r="C25" s="567"/>
      <c r="D25" s="567"/>
      <c r="E25" s="567"/>
      <c r="F25" s="567"/>
      <c r="G25" s="568"/>
      <c r="H25" s="211">
        <v>302656</v>
      </c>
      <c r="I25" s="211">
        <v>154681</v>
      </c>
      <c r="J25" s="59">
        <v>-147975</v>
      </c>
      <c r="K25" s="563" t="s">
        <v>17</v>
      </c>
      <c r="L25" s="564"/>
      <c r="M25" s="565"/>
    </row>
    <row r="26" spans="1:13" ht="33" customHeight="1">
      <c r="A26" s="569" t="s">
        <v>117</v>
      </c>
      <c r="B26" s="570"/>
      <c r="C26" s="570"/>
      <c r="D26" s="570"/>
      <c r="E26" s="570"/>
      <c r="F26" s="570"/>
      <c r="G26" s="571"/>
      <c r="H26" s="349" t="s">
        <v>154</v>
      </c>
      <c r="I26" s="349" t="s">
        <v>154</v>
      </c>
      <c r="J26" s="44" t="s">
        <v>154</v>
      </c>
      <c r="K26" s="563" t="s">
        <v>17</v>
      </c>
      <c r="L26" s="564"/>
      <c r="M26" s="565"/>
    </row>
    <row r="27" spans="1:13" ht="33.75" customHeight="1">
      <c r="A27" s="569" t="s">
        <v>166</v>
      </c>
      <c r="B27" s="570"/>
      <c r="C27" s="570"/>
      <c r="D27" s="570"/>
      <c r="E27" s="570"/>
      <c r="F27" s="570"/>
      <c r="G27" s="571"/>
      <c r="H27" s="43">
        <v>3925</v>
      </c>
      <c r="I27" s="349">
        <v>4379</v>
      </c>
      <c r="J27" s="277">
        <v>454</v>
      </c>
      <c r="K27" s="563" t="s">
        <v>17</v>
      </c>
      <c r="L27" s="564"/>
      <c r="M27" s="565"/>
    </row>
    <row r="28" spans="1:13" ht="35.25" customHeight="1" thickBot="1">
      <c r="A28" s="581" t="s">
        <v>21</v>
      </c>
      <c r="B28" s="582"/>
      <c r="C28" s="582"/>
      <c r="D28" s="582"/>
      <c r="E28" s="582"/>
      <c r="F28" s="582"/>
      <c r="G28" s="583"/>
      <c r="H28" s="352">
        <v>0</v>
      </c>
      <c r="I28" s="352">
        <v>0</v>
      </c>
      <c r="J28" s="352">
        <v>0</v>
      </c>
      <c r="K28" s="551"/>
      <c r="L28" s="552"/>
      <c r="M28" s="553"/>
    </row>
    <row r="29" spans="1:13" ht="18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ht="8.25" customHeight="1" thickBo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3" s="54" customFormat="1" ht="29.25" customHeight="1" thickBot="1">
      <c r="A31" s="60"/>
      <c r="B31" s="530" t="s">
        <v>28</v>
      </c>
      <c r="C31" s="531"/>
      <c r="D31" s="531"/>
      <c r="E31" s="531"/>
      <c r="F31" s="531"/>
      <c r="G31" s="531"/>
      <c r="H31" s="531"/>
      <c r="I31" s="531"/>
      <c r="J31" s="531"/>
      <c r="K31" s="532"/>
      <c r="L31" s="204"/>
    </row>
    <row r="32" spans="1:13" s="54" customFormat="1" ht="15.75" customHeight="1">
      <c r="A32" s="60"/>
      <c r="B32" s="537" t="s">
        <v>15</v>
      </c>
      <c r="C32" s="576"/>
      <c r="D32" s="576"/>
      <c r="E32" s="576"/>
      <c r="F32" s="577"/>
      <c r="G32" s="533" t="s">
        <v>92</v>
      </c>
      <c r="H32" s="533" t="s">
        <v>93</v>
      </c>
      <c r="I32" s="541" t="s">
        <v>94</v>
      </c>
      <c r="J32" s="545" t="s">
        <v>87</v>
      </c>
      <c r="K32" s="584"/>
      <c r="L32" s="204"/>
    </row>
    <row r="33" spans="1:13" s="54" customFormat="1" ht="140.25" customHeight="1" thickBot="1">
      <c r="A33" s="60"/>
      <c r="B33" s="578"/>
      <c r="C33" s="579"/>
      <c r="D33" s="579"/>
      <c r="E33" s="579"/>
      <c r="F33" s="580"/>
      <c r="G33" s="572"/>
      <c r="H33" s="572"/>
      <c r="I33" s="585"/>
      <c r="J33" s="45" t="s">
        <v>88</v>
      </c>
      <c r="K33" s="46" t="s">
        <v>91</v>
      </c>
      <c r="L33" s="204"/>
    </row>
    <row r="34" spans="1:13" s="54" customFormat="1" ht="27" customHeight="1" thickBot="1">
      <c r="A34" s="60"/>
      <c r="B34" s="521" t="s">
        <v>89</v>
      </c>
      <c r="C34" s="522"/>
      <c r="D34" s="522"/>
      <c r="E34" s="522"/>
      <c r="F34" s="523"/>
      <c r="G34" s="61">
        <v>0</v>
      </c>
      <c r="H34" s="62">
        <v>104413.93</v>
      </c>
      <c r="I34" s="47" t="s">
        <v>17</v>
      </c>
      <c r="J34" s="63">
        <v>0</v>
      </c>
      <c r="K34" s="64">
        <v>0</v>
      </c>
      <c r="L34" s="204"/>
    </row>
    <row r="35" spans="1:13" s="54" customFormat="1" ht="33.75" customHeight="1" thickBot="1">
      <c r="A35" s="60"/>
      <c r="B35" s="521" t="s">
        <v>24</v>
      </c>
      <c r="C35" s="522"/>
      <c r="D35" s="522"/>
      <c r="E35" s="522"/>
      <c r="F35" s="523"/>
      <c r="G35" s="65">
        <f>G37+G42+G43+G44+G45</f>
        <v>1710031.97</v>
      </c>
      <c r="H35" s="65">
        <f>H37+H42+H43+H44+H45</f>
        <v>1609596</v>
      </c>
      <c r="I35" s="66">
        <f>I37+I42+I43+I44+I45</f>
        <v>1442368.21</v>
      </c>
      <c r="J35" s="67">
        <f>I35/G35*100-100</f>
        <v>-15.652558823213113</v>
      </c>
      <c r="K35" s="68">
        <f>I35/H35*100-100</f>
        <v>-10.389426290820808</v>
      </c>
      <c r="L35" s="204"/>
    </row>
    <row r="36" spans="1:13" s="54" customFormat="1" ht="15" customHeight="1">
      <c r="A36" s="60"/>
      <c r="B36" s="467" t="s">
        <v>25</v>
      </c>
      <c r="C36" s="468"/>
      <c r="D36" s="468"/>
      <c r="E36" s="468"/>
      <c r="F36" s="469"/>
      <c r="G36" s="69"/>
      <c r="H36" s="69"/>
      <c r="I36" s="70"/>
      <c r="J36" s="71"/>
      <c r="K36" s="72"/>
      <c r="L36" s="204"/>
    </row>
    <row r="37" spans="1:13" s="54" customFormat="1" ht="37.5" customHeight="1">
      <c r="A37" s="60"/>
      <c r="B37" s="495" t="s">
        <v>26</v>
      </c>
      <c r="C37" s="496"/>
      <c r="D37" s="496"/>
      <c r="E37" s="496"/>
      <c r="F37" s="497"/>
      <c r="G37" s="73">
        <f>SUM(G39:G41)</f>
        <v>1487600</v>
      </c>
      <c r="H37" s="73">
        <f>SUM(H39:H41)</f>
        <v>1300000</v>
      </c>
      <c r="I37" s="74">
        <f>SUM(I39:I41)</f>
        <v>1185887.17</v>
      </c>
      <c r="J37" s="75">
        <f t="shared" ref="J37:J42" si="0">I37/G37*100-100</f>
        <v>-20.281851976337734</v>
      </c>
      <c r="K37" s="76">
        <f t="shared" ref="K37:K42" si="1">I37/H37*100-100</f>
        <v>-8.7779100000000057</v>
      </c>
      <c r="L37" s="204"/>
    </row>
    <row r="38" spans="1:13" s="54" customFormat="1" ht="31.5" customHeight="1">
      <c r="A38" s="60"/>
      <c r="B38" s="498" t="s">
        <v>64</v>
      </c>
      <c r="C38" s="499"/>
      <c r="D38" s="499"/>
      <c r="E38" s="499"/>
      <c r="F38" s="500"/>
      <c r="G38" s="77"/>
      <c r="H38" s="77"/>
      <c r="I38" s="78"/>
      <c r="J38" s="79"/>
      <c r="K38" s="80"/>
      <c r="L38" s="204"/>
    </row>
    <row r="39" spans="1:13" s="54" customFormat="1" ht="23.25" customHeight="1">
      <c r="A39" s="60"/>
      <c r="B39" s="498" t="s">
        <v>128</v>
      </c>
      <c r="C39" s="499"/>
      <c r="D39" s="499"/>
      <c r="E39" s="499"/>
      <c r="F39" s="500"/>
      <c r="G39" s="81">
        <v>1487600</v>
      </c>
      <c r="H39" s="81">
        <v>1300000</v>
      </c>
      <c r="I39" s="82">
        <v>1185887.17</v>
      </c>
      <c r="J39" s="79">
        <f t="shared" si="0"/>
        <v>-20.281851976337734</v>
      </c>
      <c r="K39" s="80">
        <f t="shared" si="1"/>
        <v>-8.7779100000000057</v>
      </c>
      <c r="L39" s="204"/>
    </row>
    <row r="40" spans="1:13" s="54" customFormat="1" ht="20.25" hidden="1" customHeight="1">
      <c r="A40" s="60"/>
      <c r="B40" s="498" t="s">
        <v>60</v>
      </c>
      <c r="C40" s="499"/>
      <c r="D40" s="499"/>
      <c r="E40" s="499"/>
      <c r="F40" s="500"/>
      <c r="G40" s="81">
        <v>0</v>
      </c>
      <c r="H40" s="81">
        <v>0</v>
      </c>
      <c r="I40" s="82">
        <v>0</v>
      </c>
      <c r="J40" s="79" t="e">
        <f t="shared" si="0"/>
        <v>#DIV/0!</v>
      </c>
      <c r="K40" s="80" t="e">
        <f t="shared" si="1"/>
        <v>#DIV/0!</v>
      </c>
      <c r="L40" s="204"/>
    </row>
    <row r="41" spans="1:13" s="54" customFormat="1" ht="19.5" customHeight="1">
      <c r="A41" s="60"/>
      <c r="B41" s="498" t="s">
        <v>120</v>
      </c>
      <c r="C41" s="499"/>
      <c r="D41" s="499"/>
      <c r="E41" s="499"/>
      <c r="F41" s="500"/>
      <c r="G41" s="83">
        <v>0</v>
      </c>
      <c r="H41" s="83">
        <v>0</v>
      </c>
      <c r="I41" s="84">
        <v>0</v>
      </c>
      <c r="J41" s="85" t="e">
        <f t="shared" si="0"/>
        <v>#DIV/0!</v>
      </c>
      <c r="K41" s="86" t="e">
        <f t="shared" si="1"/>
        <v>#DIV/0!</v>
      </c>
      <c r="L41" s="204"/>
    </row>
    <row r="42" spans="1:13" s="54" customFormat="1" ht="28.5" customHeight="1">
      <c r="A42" s="60"/>
      <c r="B42" s="505" t="s">
        <v>62</v>
      </c>
      <c r="C42" s="506"/>
      <c r="D42" s="506"/>
      <c r="E42" s="506"/>
      <c r="F42" s="507"/>
      <c r="G42" s="87">
        <v>0</v>
      </c>
      <c r="H42" s="87">
        <v>100000</v>
      </c>
      <c r="I42" s="88">
        <v>100000</v>
      </c>
      <c r="J42" s="89" t="e">
        <f t="shared" si="0"/>
        <v>#DIV/0!</v>
      </c>
      <c r="K42" s="90">
        <f t="shared" si="1"/>
        <v>0</v>
      </c>
      <c r="L42" s="204"/>
    </row>
    <row r="43" spans="1:13" s="54" customFormat="1" ht="28.5" customHeight="1">
      <c r="A43" s="60"/>
      <c r="B43" s="505" t="s">
        <v>27</v>
      </c>
      <c r="C43" s="506"/>
      <c r="D43" s="506"/>
      <c r="E43" s="506"/>
      <c r="F43" s="507"/>
      <c r="G43" s="87">
        <v>0</v>
      </c>
      <c r="H43" s="87">
        <v>0</v>
      </c>
      <c r="I43" s="88">
        <v>0</v>
      </c>
      <c r="J43" s="89">
        <v>0</v>
      </c>
      <c r="K43" s="90">
        <v>0</v>
      </c>
      <c r="L43" s="204"/>
    </row>
    <row r="44" spans="1:13" s="54" customFormat="1" ht="28.5" customHeight="1">
      <c r="A44" s="60"/>
      <c r="B44" s="505" t="s">
        <v>138</v>
      </c>
      <c r="C44" s="473"/>
      <c r="D44" s="473"/>
      <c r="E44" s="473"/>
      <c r="F44" s="474"/>
      <c r="G44" s="91">
        <v>1800</v>
      </c>
      <c r="H44" s="91">
        <v>1800</v>
      </c>
      <c r="I44" s="92">
        <v>1800</v>
      </c>
      <c r="J44" s="93">
        <f>I44/G44*100-100</f>
        <v>0</v>
      </c>
      <c r="K44" s="94">
        <v>0</v>
      </c>
      <c r="L44" s="204"/>
    </row>
    <row r="45" spans="1:13" s="54" customFormat="1" ht="39" customHeight="1" thickBot="1">
      <c r="A45" s="60"/>
      <c r="B45" s="560" t="s">
        <v>160</v>
      </c>
      <c r="C45" s="561"/>
      <c r="D45" s="561"/>
      <c r="E45" s="561"/>
      <c r="F45" s="562"/>
      <c r="G45" s="91">
        <v>220631.97</v>
      </c>
      <c r="H45" s="91">
        <v>207796</v>
      </c>
      <c r="I45" s="92">
        <v>154681.04</v>
      </c>
      <c r="J45" s="93">
        <f>I45/G45*100-100</f>
        <v>-29.89182845985556</v>
      </c>
      <c r="K45" s="94">
        <f>I45/H45*100-100</f>
        <v>-25.56110800977882</v>
      </c>
      <c r="L45" s="204"/>
    </row>
    <row r="46" spans="1:13" s="54" customFormat="1" ht="39" customHeight="1" thickBot="1">
      <c r="A46" s="60"/>
      <c r="B46" s="521" t="s">
        <v>90</v>
      </c>
      <c r="C46" s="522"/>
      <c r="D46" s="522"/>
      <c r="E46" s="522"/>
      <c r="F46" s="523"/>
      <c r="G46" s="339">
        <v>104413.93</v>
      </c>
      <c r="H46" s="339">
        <v>0</v>
      </c>
      <c r="I46" s="95">
        <f>I35-K52</f>
        <v>-103302.58000000007</v>
      </c>
      <c r="J46" s="96">
        <f>I46/G46*100-100</f>
        <v>-198.93563052362848</v>
      </c>
      <c r="K46" s="97" t="s">
        <v>17</v>
      </c>
      <c r="L46" s="204"/>
    </row>
    <row r="47" spans="1:13" s="54" customFormat="1" ht="12" customHeight="1" thickBot="1">
      <c r="A47" s="60"/>
      <c r="B47" s="60"/>
      <c r="C47" s="60"/>
      <c r="D47" s="60"/>
      <c r="E47" s="60"/>
      <c r="F47" s="60"/>
      <c r="G47" s="98"/>
      <c r="H47" s="98"/>
      <c r="I47" s="98"/>
      <c r="J47" s="98"/>
      <c r="K47" s="98"/>
    </row>
    <row r="48" spans="1:13" ht="25.5" customHeight="1" thickBot="1">
      <c r="A48" s="530" t="s">
        <v>45</v>
      </c>
      <c r="B48" s="531"/>
      <c r="C48" s="531"/>
      <c r="D48" s="531"/>
      <c r="E48" s="531"/>
      <c r="F48" s="531"/>
      <c r="G48" s="531"/>
      <c r="H48" s="531"/>
      <c r="I48" s="531"/>
      <c r="J48" s="531"/>
      <c r="K48" s="531"/>
      <c r="L48" s="531"/>
      <c r="M48" s="532"/>
    </row>
    <row r="49" spans="1:14" s="54" customFormat="1" ht="12" customHeight="1">
      <c r="A49" s="545" t="s">
        <v>15</v>
      </c>
      <c r="B49" s="546"/>
      <c r="C49" s="546"/>
      <c r="D49" s="546"/>
      <c r="E49" s="546"/>
      <c r="F49" s="527" t="s">
        <v>95</v>
      </c>
      <c r="G49" s="534" t="s">
        <v>70</v>
      </c>
      <c r="H49" s="533" t="s">
        <v>69</v>
      </c>
      <c r="I49" s="541" t="s">
        <v>100</v>
      </c>
      <c r="J49" s="542"/>
      <c r="K49" s="542"/>
      <c r="L49" s="537" t="s">
        <v>103</v>
      </c>
      <c r="M49" s="538"/>
    </row>
    <row r="50" spans="1:14" s="54" customFormat="1" ht="14.25" customHeight="1">
      <c r="A50" s="547"/>
      <c r="B50" s="548"/>
      <c r="C50" s="548"/>
      <c r="D50" s="548"/>
      <c r="E50" s="548"/>
      <c r="F50" s="528"/>
      <c r="G50" s="534"/>
      <c r="H50" s="534"/>
      <c r="I50" s="543"/>
      <c r="J50" s="544"/>
      <c r="K50" s="544"/>
      <c r="L50" s="539"/>
      <c r="M50" s="540"/>
    </row>
    <row r="51" spans="1:14" s="54" customFormat="1" ht="151.5" customHeight="1" thickBot="1">
      <c r="A51" s="549"/>
      <c r="B51" s="550"/>
      <c r="C51" s="550"/>
      <c r="D51" s="550"/>
      <c r="E51" s="550"/>
      <c r="F51" s="529"/>
      <c r="G51" s="536"/>
      <c r="H51" s="535"/>
      <c r="I51" s="213" t="s">
        <v>99</v>
      </c>
      <c r="J51" s="353" t="s">
        <v>101</v>
      </c>
      <c r="K51" s="46" t="s">
        <v>102</v>
      </c>
      <c r="L51" s="214" t="s">
        <v>104</v>
      </c>
      <c r="M51" s="215" t="s">
        <v>105</v>
      </c>
    </row>
    <row r="52" spans="1:14" s="23" customFormat="1" ht="24" customHeight="1" thickBot="1">
      <c r="A52" s="503" t="s">
        <v>31</v>
      </c>
      <c r="B52" s="504"/>
      <c r="C52" s="504"/>
      <c r="D52" s="504"/>
      <c r="E52" s="504"/>
      <c r="F52" s="359"/>
      <c r="G52" s="99"/>
      <c r="H52" s="100"/>
      <c r="I52" s="101">
        <f>I54+I62+I68+I76+I81+I90+I94+I98+I102+I108+I116+I125+I133</f>
        <v>1613486.96</v>
      </c>
      <c r="J52" s="61">
        <f>J54+J62+J68+J76+J81+J86+J90+J94+J98+J102+J108+J116+J125+J133</f>
        <v>1714009.9300000002</v>
      </c>
      <c r="K52" s="95">
        <f>K54+K62+K68+K76+K81+K86+K90+K94+K98+K102+K108+K116+K125+K133</f>
        <v>1545670.79</v>
      </c>
      <c r="L52" s="102">
        <f>K52/I52*100-100</f>
        <v>-4.2030813809613932</v>
      </c>
      <c r="M52" s="103">
        <f>K52/J52*100-100</f>
        <v>-9.8213631702822255</v>
      </c>
      <c r="N52" s="54"/>
    </row>
    <row r="53" spans="1:14" s="54" customFormat="1" ht="19.5" customHeight="1" thickBot="1">
      <c r="A53" s="501" t="s">
        <v>32</v>
      </c>
      <c r="B53" s="502"/>
      <c r="C53" s="502"/>
      <c r="D53" s="502"/>
      <c r="E53" s="502"/>
      <c r="F53" s="358"/>
      <c r="G53" s="104"/>
      <c r="H53" s="105"/>
      <c r="I53" s="106"/>
      <c r="J53" s="107"/>
      <c r="K53" s="108"/>
      <c r="L53" s="109"/>
      <c r="M53" s="110"/>
      <c r="N53" s="23"/>
    </row>
    <row r="54" spans="1:14" s="54" customFormat="1">
      <c r="A54" s="470" t="s">
        <v>33</v>
      </c>
      <c r="B54" s="471"/>
      <c r="C54" s="471"/>
      <c r="D54" s="471"/>
      <c r="E54" s="471"/>
      <c r="F54" s="2">
        <v>211</v>
      </c>
      <c r="G54" s="111"/>
      <c r="H54" s="112"/>
      <c r="I54" s="113">
        <f>SUM(I56:I61)</f>
        <v>880515.78999999992</v>
      </c>
      <c r="J54" s="114">
        <f>SUM(J56:J61)</f>
        <v>776284.29</v>
      </c>
      <c r="K54" s="115">
        <f>SUM(K56:K61)</f>
        <v>757440.49</v>
      </c>
      <c r="L54" s="116">
        <f>K54/I54*100-100</f>
        <v>-13.977636903024745</v>
      </c>
      <c r="M54" s="117">
        <f>K54/J54*100-100</f>
        <v>-2.4274354437856829</v>
      </c>
    </row>
    <row r="55" spans="1:14" s="54" customFormat="1">
      <c r="A55" s="456" t="s">
        <v>49</v>
      </c>
      <c r="B55" s="457"/>
      <c r="C55" s="457"/>
      <c r="D55" s="457"/>
      <c r="E55" s="457"/>
      <c r="F55" s="19"/>
      <c r="G55" s="118"/>
      <c r="H55" s="119"/>
      <c r="I55" s="120"/>
      <c r="J55" s="120"/>
      <c r="K55" s="120"/>
      <c r="L55" s="121"/>
      <c r="M55" s="122"/>
    </row>
    <row r="56" spans="1:14" s="54" customFormat="1">
      <c r="A56" s="464" t="s">
        <v>128</v>
      </c>
      <c r="B56" s="465"/>
      <c r="C56" s="465"/>
      <c r="D56" s="465"/>
      <c r="E56" s="466"/>
      <c r="F56" s="19">
        <v>211</v>
      </c>
      <c r="G56" s="123"/>
      <c r="H56" s="124">
        <v>50100</v>
      </c>
      <c r="I56" s="125">
        <v>25437.85</v>
      </c>
      <c r="J56" s="125">
        <v>47483</v>
      </c>
      <c r="K56" s="125">
        <v>44171.45</v>
      </c>
      <c r="L56" s="169">
        <f>K56/I56*100-100</f>
        <v>73.644588673964194</v>
      </c>
      <c r="M56" s="170">
        <f>K56/J56*100-100</f>
        <v>-6.9741802329254767</v>
      </c>
    </row>
    <row r="57" spans="1:14" s="54" customFormat="1" ht="30">
      <c r="A57" s="464" t="s">
        <v>128</v>
      </c>
      <c r="B57" s="465"/>
      <c r="C57" s="465"/>
      <c r="D57" s="465"/>
      <c r="E57" s="466"/>
      <c r="F57" s="19" t="s">
        <v>161</v>
      </c>
      <c r="G57" s="123"/>
      <c r="H57" s="263" t="s">
        <v>141</v>
      </c>
      <c r="I57" s="125">
        <v>855077.94</v>
      </c>
      <c r="J57" s="125">
        <v>728801.29</v>
      </c>
      <c r="K57" s="125">
        <v>713269.04</v>
      </c>
      <c r="L57" s="288">
        <f>K57/I57*100-100</f>
        <v>-16.584324465206052</v>
      </c>
      <c r="M57" s="288"/>
    </row>
    <row r="58" spans="1:14" s="54" customFormat="1">
      <c r="A58" s="464" t="s">
        <v>128</v>
      </c>
      <c r="B58" s="465"/>
      <c r="C58" s="465"/>
      <c r="D58" s="465"/>
      <c r="E58" s="466"/>
      <c r="F58" s="19">
        <v>211</v>
      </c>
      <c r="G58" s="123"/>
      <c r="H58" s="263" t="s">
        <v>157</v>
      </c>
      <c r="I58" s="125">
        <v>0</v>
      </c>
      <c r="J58" s="125">
        <v>0</v>
      </c>
      <c r="K58" s="125">
        <v>0</v>
      </c>
      <c r="L58" s="288" t="e">
        <f>I58/K58*100-100</f>
        <v>#DIV/0!</v>
      </c>
      <c r="M58" s="288"/>
    </row>
    <row r="59" spans="1:14" s="54" customFormat="1">
      <c r="A59" s="464" t="s">
        <v>47</v>
      </c>
      <c r="B59" s="465"/>
      <c r="C59" s="465"/>
      <c r="D59" s="465"/>
      <c r="E59" s="466"/>
      <c r="F59" s="19">
        <v>211</v>
      </c>
      <c r="G59" s="128"/>
      <c r="H59" s="263" t="s">
        <v>139</v>
      </c>
      <c r="I59" s="125">
        <v>0</v>
      </c>
      <c r="J59" s="125">
        <v>0</v>
      </c>
      <c r="K59" s="125">
        <v>0</v>
      </c>
      <c r="L59" s="325" t="e">
        <f>K59/I59*100-100</f>
        <v>#DIV/0!</v>
      </c>
      <c r="M59" s="326" t="e">
        <f>K59/J59*100-100</f>
        <v>#DIV/0!</v>
      </c>
    </row>
    <row r="60" spans="1:14" s="54" customFormat="1">
      <c r="A60" s="524" t="s">
        <v>118</v>
      </c>
      <c r="B60" s="525"/>
      <c r="C60" s="525"/>
      <c r="D60" s="525"/>
      <c r="E60" s="526"/>
      <c r="F60" s="20">
        <v>211</v>
      </c>
      <c r="G60" s="131"/>
      <c r="H60" s="22"/>
      <c r="I60" s="132"/>
      <c r="J60" s="132"/>
      <c r="K60" s="133"/>
      <c r="L60" s="52" t="e">
        <f>K60/I60*100-100</f>
        <v>#DIV/0!</v>
      </c>
      <c r="M60" s="53">
        <v>0</v>
      </c>
    </row>
    <row r="61" spans="1:14" s="54" customFormat="1" ht="15.75" thickBot="1">
      <c r="A61" s="477" t="s">
        <v>48</v>
      </c>
      <c r="B61" s="478"/>
      <c r="C61" s="478"/>
      <c r="D61" s="478"/>
      <c r="E61" s="478"/>
      <c r="F61" s="17">
        <v>211</v>
      </c>
      <c r="G61" s="134"/>
      <c r="H61" s="135"/>
      <c r="I61" s="136"/>
      <c r="J61" s="137"/>
      <c r="K61" s="138"/>
      <c r="L61" s="139"/>
      <c r="M61" s="140" t="e">
        <f>K61/J61*100-100</f>
        <v>#DIV/0!</v>
      </c>
    </row>
    <row r="62" spans="1:14" s="54" customFormat="1">
      <c r="A62" s="460" t="s">
        <v>46</v>
      </c>
      <c r="B62" s="461"/>
      <c r="C62" s="461"/>
      <c r="D62" s="461"/>
      <c r="E62" s="461"/>
      <c r="F62" s="18">
        <v>266</v>
      </c>
      <c r="G62" s="141"/>
      <c r="H62" s="142"/>
      <c r="I62" s="143">
        <f>SUM(I64:I67)</f>
        <v>0</v>
      </c>
      <c r="J62" s="144">
        <f>SUM(J64:J67)</f>
        <v>8000</v>
      </c>
      <c r="K62" s="145">
        <f>SUM(K64:K67)</f>
        <v>7849.56</v>
      </c>
      <c r="L62" s="146" t="e">
        <f>K62/I62*100-100</f>
        <v>#DIV/0!</v>
      </c>
      <c r="M62" s="147">
        <f>K62/J62*100-100</f>
        <v>-1.8804999999999978</v>
      </c>
    </row>
    <row r="63" spans="1:14" s="54" customFormat="1">
      <c r="A63" s="456" t="s">
        <v>49</v>
      </c>
      <c r="B63" s="457"/>
      <c r="C63" s="457"/>
      <c r="D63" s="457"/>
      <c r="E63" s="457"/>
      <c r="F63" s="357"/>
      <c r="G63" s="123"/>
      <c r="H63" s="148"/>
      <c r="I63" s="149"/>
      <c r="J63" s="150"/>
      <c r="K63" s="151"/>
      <c r="L63" s="121"/>
      <c r="M63" s="122"/>
    </row>
    <row r="64" spans="1:14" s="54" customFormat="1" ht="30">
      <c r="A64" s="464" t="s">
        <v>128</v>
      </c>
      <c r="B64" s="508"/>
      <c r="C64" s="508"/>
      <c r="D64" s="508"/>
      <c r="E64" s="509"/>
      <c r="F64" s="357" t="s">
        <v>174</v>
      </c>
      <c r="G64" s="131"/>
      <c r="H64" s="124">
        <v>50100</v>
      </c>
      <c r="I64" s="152">
        <v>0</v>
      </c>
      <c r="J64" s="153">
        <v>8000</v>
      </c>
      <c r="K64" s="125">
        <v>7849.56</v>
      </c>
      <c r="L64" s="126"/>
      <c r="M64" s="127"/>
    </row>
    <row r="65" spans="1:13" s="54" customFormat="1" hidden="1">
      <c r="A65" s="510"/>
      <c r="B65" s="511"/>
      <c r="C65" s="511"/>
      <c r="D65" s="511"/>
      <c r="E65" s="512"/>
      <c r="F65" s="357">
        <v>212</v>
      </c>
      <c r="G65" s="216"/>
      <c r="H65" s="124"/>
      <c r="I65" s="152"/>
      <c r="J65" s="153"/>
      <c r="K65" s="125"/>
      <c r="L65" s="126"/>
      <c r="M65" s="127"/>
    </row>
    <row r="66" spans="1:13" s="54" customFormat="1">
      <c r="A66" s="464" t="s">
        <v>47</v>
      </c>
      <c r="B66" s="465"/>
      <c r="C66" s="465"/>
      <c r="D66" s="465"/>
      <c r="E66" s="466"/>
      <c r="F66" s="357">
        <v>266</v>
      </c>
      <c r="G66" s="128"/>
      <c r="H66" s="124"/>
      <c r="I66" s="125"/>
      <c r="J66" s="125"/>
      <c r="K66" s="125"/>
      <c r="L66" s="129" t="e">
        <f>K66/I66*100-100</f>
        <v>#DIV/0!</v>
      </c>
      <c r="M66" s="130"/>
    </row>
    <row r="67" spans="1:13" s="54" customFormat="1" ht="15.75" thickBot="1">
      <c r="A67" s="477" t="s">
        <v>48</v>
      </c>
      <c r="B67" s="478"/>
      <c r="C67" s="478"/>
      <c r="D67" s="478"/>
      <c r="E67" s="478"/>
      <c r="F67" s="360">
        <v>266</v>
      </c>
      <c r="G67" s="134"/>
      <c r="H67" s="135"/>
      <c r="I67" s="154">
        <v>0</v>
      </c>
      <c r="J67" s="137">
        <v>0</v>
      </c>
      <c r="K67" s="138">
        <v>0</v>
      </c>
      <c r="L67" s="139" t="e">
        <f>K67/I67*100-100</f>
        <v>#DIV/0!</v>
      </c>
      <c r="M67" s="140" t="e">
        <f>K67/J67*100-100</f>
        <v>#DIV/0!</v>
      </c>
    </row>
    <row r="68" spans="1:13" s="54" customFormat="1">
      <c r="A68" s="470" t="s">
        <v>34</v>
      </c>
      <c r="B68" s="471"/>
      <c r="C68" s="471"/>
      <c r="D68" s="471"/>
      <c r="E68" s="471"/>
      <c r="F68" s="2">
        <v>213</v>
      </c>
      <c r="G68" s="155"/>
      <c r="H68" s="156"/>
      <c r="I68" s="157">
        <f>SUM(I70:I74)</f>
        <v>251641.22999999998</v>
      </c>
      <c r="J68" s="144">
        <f>SUM(J70:J74)</f>
        <v>251128.64</v>
      </c>
      <c r="K68" s="145">
        <f>SUM(K70:K74)</f>
        <v>231525.45</v>
      </c>
      <c r="L68" s="146">
        <f>K68/I68*100-100</f>
        <v>-7.9938331250407515</v>
      </c>
      <c r="M68" s="147">
        <f>K68/J68*100-100</f>
        <v>-7.806035185791643</v>
      </c>
    </row>
    <row r="69" spans="1:13" s="54" customFormat="1">
      <c r="A69" s="456" t="s">
        <v>49</v>
      </c>
      <c r="B69" s="457"/>
      <c r="C69" s="457"/>
      <c r="D69" s="457"/>
      <c r="E69" s="457"/>
      <c r="F69" s="357"/>
      <c r="G69" s="123"/>
      <c r="H69" s="148"/>
      <c r="I69" s="149"/>
      <c r="J69" s="150"/>
      <c r="K69" s="151"/>
      <c r="L69" s="121"/>
      <c r="M69" s="122"/>
    </row>
    <row r="70" spans="1:13" s="54" customFormat="1">
      <c r="A70" s="464" t="s">
        <v>128</v>
      </c>
      <c r="B70" s="465"/>
      <c r="C70" s="465"/>
      <c r="D70" s="465"/>
      <c r="E70" s="466"/>
      <c r="F70" s="19">
        <v>213</v>
      </c>
      <c r="G70" s="128"/>
      <c r="H70" s="124">
        <v>50100</v>
      </c>
      <c r="I70" s="152">
        <v>6987.62</v>
      </c>
      <c r="J70" s="168">
        <v>15034.48</v>
      </c>
      <c r="K70" s="132">
        <v>12977.38</v>
      </c>
      <c r="L70" s="169">
        <f>K70/I70*100-100</f>
        <v>85.719601237617383</v>
      </c>
      <c r="M70" s="170">
        <f>K70/J70*100-100</f>
        <v>-13.682548382118981</v>
      </c>
    </row>
    <row r="71" spans="1:13" s="54" customFormat="1" ht="30">
      <c r="A71" s="464" t="s">
        <v>128</v>
      </c>
      <c r="B71" s="465"/>
      <c r="C71" s="465"/>
      <c r="D71" s="465"/>
      <c r="E71" s="466"/>
      <c r="F71" s="19" t="s">
        <v>164</v>
      </c>
      <c r="G71" s="128"/>
      <c r="H71" s="263" t="s">
        <v>141</v>
      </c>
      <c r="I71" s="152">
        <v>244653.61</v>
      </c>
      <c r="J71" s="11">
        <v>236094.16</v>
      </c>
      <c r="K71" s="11">
        <v>218548.07</v>
      </c>
      <c r="L71" s="288"/>
      <c r="M71" s="288"/>
    </row>
    <row r="72" spans="1:13" s="54" customFormat="1">
      <c r="A72" s="464" t="s">
        <v>128</v>
      </c>
      <c r="B72" s="465"/>
      <c r="C72" s="465"/>
      <c r="D72" s="465"/>
      <c r="E72" s="466"/>
      <c r="F72" s="19">
        <v>213</v>
      </c>
      <c r="G72" s="128"/>
      <c r="H72" s="263" t="s">
        <v>157</v>
      </c>
      <c r="I72" s="152">
        <v>0</v>
      </c>
      <c r="J72" s="11">
        <v>0</v>
      </c>
      <c r="K72" s="11">
        <v>0</v>
      </c>
      <c r="L72" s="288"/>
      <c r="M72" s="288"/>
    </row>
    <row r="73" spans="1:13" s="54" customFormat="1">
      <c r="A73" s="464" t="s">
        <v>47</v>
      </c>
      <c r="B73" s="465"/>
      <c r="C73" s="465"/>
      <c r="D73" s="465"/>
      <c r="E73" s="466"/>
      <c r="F73" s="19">
        <v>213</v>
      </c>
      <c r="G73" s="128"/>
      <c r="H73" s="263" t="s">
        <v>139</v>
      </c>
      <c r="I73" s="152">
        <v>0</v>
      </c>
      <c r="J73" s="323">
        <v>0</v>
      </c>
      <c r="K73" s="324">
        <v>0</v>
      </c>
      <c r="L73" s="325" t="e">
        <f>K73/I73*100-100</f>
        <v>#DIV/0!</v>
      </c>
      <c r="M73" s="326"/>
    </row>
    <row r="74" spans="1:13" s="54" customFormat="1">
      <c r="A74" s="513" t="s">
        <v>48</v>
      </c>
      <c r="B74" s="514"/>
      <c r="C74" s="514"/>
      <c r="D74" s="514"/>
      <c r="E74" s="514"/>
      <c r="F74" s="20">
        <v>213</v>
      </c>
      <c r="G74" s="160"/>
      <c r="H74" s="161"/>
      <c r="I74" s="162"/>
      <c r="J74" s="8"/>
      <c r="K74" s="163"/>
      <c r="L74" s="164" t="e">
        <f>K74/I74*100-100</f>
        <v>#DIV/0!</v>
      </c>
      <c r="M74" s="165" t="e">
        <f>K74/J74*100-100</f>
        <v>#DIV/0!</v>
      </c>
    </row>
    <row r="75" spans="1:13" s="54" customFormat="1" ht="15.75" thickBot="1">
      <c r="A75" s="477" t="s">
        <v>118</v>
      </c>
      <c r="B75" s="478"/>
      <c r="C75" s="478"/>
      <c r="D75" s="478"/>
      <c r="E75" s="478"/>
      <c r="F75" s="17">
        <v>213</v>
      </c>
      <c r="G75" s="134"/>
      <c r="H75" s="135"/>
      <c r="I75" s="138"/>
      <c r="J75" s="138"/>
      <c r="K75" s="166"/>
      <c r="L75" s="139" t="e">
        <f>K75/I75*100-100</f>
        <v>#DIV/0!</v>
      </c>
      <c r="M75" s="140"/>
    </row>
    <row r="76" spans="1:13" s="54" customFormat="1">
      <c r="A76" s="460" t="s">
        <v>35</v>
      </c>
      <c r="B76" s="461"/>
      <c r="C76" s="461"/>
      <c r="D76" s="461"/>
      <c r="E76" s="461"/>
      <c r="F76" s="18">
        <v>221</v>
      </c>
      <c r="G76" s="112"/>
      <c r="H76" s="112"/>
      <c r="I76" s="113">
        <f>SUM(I78:I80)</f>
        <v>18633.849999999999</v>
      </c>
      <c r="J76" s="114">
        <f>SUM(J78:J80)</f>
        <v>21090</v>
      </c>
      <c r="K76" s="115">
        <f>SUM(K78:K80)</f>
        <v>19705.05</v>
      </c>
      <c r="L76" s="116">
        <f>K76/I76*100-100</f>
        <v>5.7486778094703936</v>
      </c>
      <c r="M76" s="117">
        <f>K76/J76*100-100</f>
        <v>-6.5668563300142324</v>
      </c>
    </row>
    <row r="77" spans="1:13" s="54" customFormat="1">
      <c r="A77" s="456" t="s">
        <v>49</v>
      </c>
      <c r="B77" s="457"/>
      <c r="C77" s="457"/>
      <c r="D77" s="457"/>
      <c r="E77" s="457"/>
      <c r="F77" s="19"/>
      <c r="G77" s="118"/>
      <c r="H77" s="119"/>
      <c r="I77" s="167"/>
      <c r="J77" s="150"/>
      <c r="K77" s="151"/>
      <c r="L77" s="121"/>
      <c r="M77" s="122"/>
    </row>
    <row r="78" spans="1:13" s="54" customFormat="1">
      <c r="A78" s="452" t="s">
        <v>128</v>
      </c>
      <c r="B78" s="453"/>
      <c r="C78" s="453"/>
      <c r="D78" s="453"/>
      <c r="E78" s="453"/>
      <c r="F78" s="20">
        <v>221</v>
      </c>
      <c r="G78" s="131"/>
      <c r="H78" s="22">
        <v>50100</v>
      </c>
      <c r="I78" s="162">
        <v>15557.88</v>
      </c>
      <c r="J78" s="168">
        <v>21090</v>
      </c>
      <c r="K78" s="132">
        <v>19705.05</v>
      </c>
      <c r="L78" s="169">
        <f>K78/I78*100-100</f>
        <v>26.656395344352831</v>
      </c>
      <c r="M78" s="170">
        <f>K78/J78*100-100</f>
        <v>-6.5668563300142324</v>
      </c>
    </row>
    <row r="79" spans="1:13" s="54" customFormat="1">
      <c r="A79" s="464" t="s">
        <v>47</v>
      </c>
      <c r="B79" s="465"/>
      <c r="C79" s="465"/>
      <c r="D79" s="465"/>
      <c r="E79" s="466"/>
      <c r="F79" s="19">
        <v>221</v>
      </c>
      <c r="G79" s="128"/>
      <c r="H79" s="124"/>
      <c r="I79" s="152"/>
      <c r="J79" s="158"/>
      <c r="K79" s="159"/>
      <c r="L79" s="129" t="e">
        <f>K79/I79*100-100</f>
        <v>#DIV/0!</v>
      </c>
      <c r="M79" s="170" t="e">
        <f>K79/J79*100-100</f>
        <v>#DIV/0!</v>
      </c>
    </row>
    <row r="80" spans="1:13" s="54" customFormat="1" ht="15.75" thickBot="1">
      <c r="A80" s="513" t="s">
        <v>48</v>
      </c>
      <c r="B80" s="514"/>
      <c r="C80" s="514"/>
      <c r="D80" s="514"/>
      <c r="E80" s="514"/>
      <c r="F80" s="243">
        <v>221</v>
      </c>
      <c r="G80" s="131"/>
      <c r="H80" s="265" t="s">
        <v>140</v>
      </c>
      <c r="I80" s="244">
        <v>3075.97</v>
      </c>
      <c r="J80" s="8">
        <v>0</v>
      </c>
      <c r="K80" s="9">
        <v>0</v>
      </c>
      <c r="L80" s="52">
        <f>K80/I80*100-100</f>
        <v>-100</v>
      </c>
      <c r="M80" s="53" t="e">
        <f>K80/J80*100-100</f>
        <v>#DIV/0!</v>
      </c>
    </row>
    <row r="81" spans="1:13" s="54" customFormat="1">
      <c r="A81" s="518" t="s">
        <v>133</v>
      </c>
      <c r="B81" s="519"/>
      <c r="C81" s="519"/>
      <c r="D81" s="519"/>
      <c r="E81" s="520"/>
      <c r="F81" s="250">
        <v>222</v>
      </c>
      <c r="G81" s="245"/>
      <c r="H81" s="266" t="s">
        <v>141</v>
      </c>
      <c r="I81" s="307">
        <f>SUM(I82:I85)</f>
        <v>3800</v>
      </c>
      <c r="J81" s="308">
        <f>SUM(J82:J85)</f>
        <v>1800</v>
      </c>
      <c r="K81" s="308">
        <f>SUM(K82:K85)</f>
        <v>1800</v>
      </c>
      <c r="L81" s="246"/>
      <c r="M81" s="247"/>
    </row>
    <row r="82" spans="1:13" s="54" customFormat="1" ht="15" customHeight="1">
      <c r="A82" s="456" t="s">
        <v>49</v>
      </c>
      <c r="B82" s="457"/>
      <c r="C82" s="457"/>
      <c r="D82" s="457"/>
      <c r="E82" s="457"/>
      <c r="F82" s="285"/>
      <c r="G82" s="207"/>
      <c r="H82" s="286"/>
      <c r="I82" s="287"/>
      <c r="J82" s="11"/>
      <c r="K82" s="11"/>
      <c r="L82" s="288"/>
      <c r="M82" s="289"/>
    </row>
    <row r="83" spans="1:13" s="54" customFormat="1" ht="15" customHeight="1">
      <c r="A83" s="472" t="s">
        <v>146</v>
      </c>
      <c r="B83" s="473"/>
      <c r="C83" s="473"/>
      <c r="D83" s="473"/>
      <c r="E83" s="474"/>
      <c r="F83" s="285">
        <v>222</v>
      </c>
      <c r="G83" s="207"/>
      <c r="H83" s="290" t="s">
        <v>136</v>
      </c>
      <c r="I83" s="287">
        <v>0</v>
      </c>
      <c r="J83" s="11">
        <v>0</v>
      </c>
      <c r="K83" s="11">
        <v>0</v>
      </c>
      <c r="L83" s="288"/>
      <c r="M83" s="289"/>
    </row>
    <row r="84" spans="1:13" s="54" customFormat="1" ht="15" customHeight="1">
      <c r="A84" s="513" t="s">
        <v>48</v>
      </c>
      <c r="B84" s="514"/>
      <c r="C84" s="514"/>
      <c r="D84" s="514"/>
      <c r="E84" s="514"/>
      <c r="F84" s="298">
        <v>222</v>
      </c>
      <c r="G84" s="299"/>
      <c r="H84" s="300" t="s">
        <v>140</v>
      </c>
      <c r="I84" s="301">
        <v>2000</v>
      </c>
      <c r="J84" s="252">
        <v>0</v>
      </c>
      <c r="K84" s="252">
        <v>0</v>
      </c>
      <c r="L84" s="302"/>
      <c r="M84" s="289"/>
    </row>
    <row r="85" spans="1:13" s="54" customFormat="1" ht="15.75" thickBot="1">
      <c r="A85" s="462" t="s">
        <v>170</v>
      </c>
      <c r="B85" s="463"/>
      <c r="C85" s="463"/>
      <c r="D85" s="463"/>
      <c r="E85" s="463"/>
      <c r="F85" s="627">
        <v>222</v>
      </c>
      <c r="G85" s="299"/>
      <c r="H85" s="300" t="s">
        <v>142</v>
      </c>
      <c r="I85" s="301">
        <v>1800</v>
      </c>
      <c r="J85" s="252">
        <v>1800</v>
      </c>
      <c r="K85" s="252">
        <v>1800</v>
      </c>
      <c r="L85" s="302">
        <f>K85/I85*100-100</f>
        <v>0</v>
      </c>
      <c r="M85" s="255"/>
    </row>
    <row r="86" spans="1:13" s="54" customFormat="1" ht="34.5" customHeight="1">
      <c r="A86" s="634" t="s">
        <v>175</v>
      </c>
      <c r="B86" s="635"/>
      <c r="C86" s="635"/>
      <c r="D86" s="635"/>
      <c r="E86" s="635"/>
      <c r="F86" s="637">
        <v>223</v>
      </c>
      <c r="G86" s="636"/>
      <c r="H86" s="638"/>
      <c r="I86" s="639"/>
      <c r="J86" s="91">
        <f>SUM(J88:J89)</f>
        <v>13027</v>
      </c>
      <c r="K86" s="91">
        <f>SUM(K88:K89)</f>
        <v>816.26</v>
      </c>
      <c r="L86" s="640"/>
      <c r="M86" s="632"/>
    </row>
    <row r="87" spans="1:13" s="54" customFormat="1" ht="16.5" customHeight="1">
      <c r="A87" s="456" t="s">
        <v>49</v>
      </c>
      <c r="B87" s="457"/>
      <c r="C87" s="457"/>
      <c r="D87" s="457"/>
      <c r="E87" s="457"/>
      <c r="F87" s="627"/>
      <c r="G87" s="299"/>
      <c r="H87" s="300"/>
      <c r="I87" s="301"/>
      <c r="J87" s="252"/>
      <c r="K87" s="252"/>
      <c r="L87" s="302"/>
      <c r="M87" s="288"/>
    </row>
    <row r="88" spans="1:13" s="54" customFormat="1" ht="16.5" customHeight="1">
      <c r="A88" s="452" t="s">
        <v>128</v>
      </c>
      <c r="B88" s="453"/>
      <c r="C88" s="453"/>
      <c r="D88" s="453"/>
      <c r="E88" s="453"/>
      <c r="F88" s="627">
        <v>223</v>
      </c>
      <c r="G88" s="299"/>
      <c r="H88" s="300" t="s">
        <v>141</v>
      </c>
      <c r="I88" s="301">
        <v>0</v>
      </c>
      <c r="J88" s="252">
        <v>5875</v>
      </c>
      <c r="K88" s="252">
        <v>604.63</v>
      </c>
      <c r="L88" s="302"/>
      <c r="M88" s="288"/>
    </row>
    <row r="89" spans="1:13" s="54" customFormat="1" ht="18.75" customHeight="1">
      <c r="A89" s="633" t="s">
        <v>48</v>
      </c>
      <c r="B89" s="633"/>
      <c r="C89" s="633"/>
      <c r="D89" s="633"/>
      <c r="E89" s="633"/>
      <c r="F89" s="628">
        <v>223</v>
      </c>
      <c r="G89" s="207"/>
      <c r="H89" s="290" t="s">
        <v>140</v>
      </c>
      <c r="I89" s="287">
        <v>0</v>
      </c>
      <c r="J89" s="11">
        <v>7152</v>
      </c>
      <c r="K89" s="11">
        <v>211.63</v>
      </c>
      <c r="L89" s="288"/>
      <c r="M89" s="288"/>
    </row>
    <row r="90" spans="1:13" s="54" customFormat="1" ht="28.5">
      <c r="A90" s="470" t="s">
        <v>36</v>
      </c>
      <c r="B90" s="471"/>
      <c r="C90" s="471"/>
      <c r="D90" s="471"/>
      <c r="E90" s="471"/>
      <c r="F90" s="629" t="s">
        <v>96</v>
      </c>
      <c r="G90" s="630"/>
      <c r="H90" s="630"/>
      <c r="I90" s="631">
        <f>SUM(I92:I93)</f>
        <v>246242.01</v>
      </c>
      <c r="J90" s="87">
        <f>SUM(J92:J93)</f>
        <v>248196</v>
      </c>
      <c r="K90" s="87">
        <f>SUM(K92:K93)</f>
        <v>231660.15</v>
      </c>
      <c r="L90" s="632"/>
      <c r="M90" s="632"/>
    </row>
    <row r="91" spans="1:13" s="54" customFormat="1">
      <c r="A91" s="456" t="s">
        <v>49</v>
      </c>
      <c r="B91" s="457"/>
      <c r="C91" s="457"/>
      <c r="D91" s="457"/>
      <c r="E91" s="457"/>
      <c r="F91" s="19"/>
      <c r="G91" s="118"/>
      <c r="H91" s="119"/>
      <c r="I91" s="167"/>
      <c r="J91" s="150"/>
      <c r="K91" s="151"/>
      <c r="L91" s="121"/>
      <c r="M91" s="122"/>
    </row>
    <row r="92" spans="1:13" s="54" customFormat="1" ht="30">
      <c r="A92" s="472" t="s">
        <v>48</v>
      </c>
      <c r="B92" s="473"/>
      <c r="C92" s="473"/>
      <c r="D92" s="473"/>
      <c r="E92" s="474"/>
      <c r="F92" s="20" t="s">
        <v>134</v>
      </c>
      <c r="G92" s="160"/>
      <c r="H92" s="264" t="s">
        <v>140</v>
      </c>
      <c r="I92" s="260">
        <v>109071.56</v>
      </c>
      <c r="J92" s="256">
        <v>102108</v>
      </c>
      <c r="K92" s="257">
        <v>85572.15</v>
      </c>
      <c r="L92" s="258">
        <f>K92/I92*100-100</f>
        <v>-21.544947188799725</v>
      </c>
      <c r="M92" s="259"/>
    </row>
    <row r="93" spans="1:13" s="54" customFormat="1" ht="30.75" thickBot="1">
      <c r="A93" s="515" t="s">
        <v>128</v>
      </c>
      <c r="B93" s="516"/>
      <c r="C93" s="516"/>
      <c r="D93" s="516"/>
      <c r="E93" s="517"/>
      <c r="F93" s="21" t="s">
        <v>96</v>
      </c>
      <c r="G93" s="134"/>
      <c r="H93" s="171">
        <v>50100</v>
      </c>
      <c r="I93" s="154">
        <v>137170.45000000001</v>
      </c>
      <c r="J93" s="172">
        <v>146088</v>
      </c>
      <c r="K93" s="173">
        <v>146088</v>
      </c>
      <c r="L93" s="174">
        <f>K93/I93*100-100</f>
        <v>6.5010722061493453</v>
      </c>
      <c r="M93" s="175"/>
    </row>
    <row r="94" spans="1:13" s="54" customFormat="1" ht="28.5">
      <c r="A94" s="470" t="s">
        <v>37</v>
      </c>
      <c r="B94" s="471"/>
      <c r="C94" s="471"/>
      <c r="D94" s="471"/>
      <c r="E94" s="471"/>
      <c r="F94" s="2" t="s">
        <v>97</v>
      </c>
      <c r="G94" s="176"/>
      <c r="H94" s="176"/>
      <c r="I94" s="177">
        <f>SUM(I96:I97)</f>
        <v>20844.989999999998</v>
      </c>
      <c r="J94" s="144">
        <f>SUM(J96:J97)</f>
        <v>21952</v>
      </c>
      <c r="K94" s="145">
        <f>SUM(K96:K97)</f>
        <v>20065.59</v>
      </c>
      <c r="L94" s="146"/>
      <c r="M94" s="147"/>
    </row>
    <row r="95" spans="1:13" s="54" customFormat="1">
      <c r="A95" s="456" t="s">
        <v>49</v>
      </c>
      <c r="B95" s="457"/>
      <c r="C95" s="457"/>
      <c r="D95" s="457"/>
      <c r="E95" s="457"/>
      <c r="F95" s="19"/>
      <c r="G95" s="118"/>
      <c r="H95" s="119"/>
      <c r="I95" s="167"/>
      <c r="J95" s="150"/>
      <c r="K95" s="151"/>
      <c r="L95" s="121"/>
      <c r="M95" s="122"/>
    </row>
    <row r="96" spans="1:13" s="54" customFormat="1" ht="30">
      <c r="A96" s="472" t="s">
        <v>48</v>
      </c>
      <c r="B96" s="473"/>
      <c r="C96" s="473"/>
      <c r="D96" s="473"/>
      <c r="E96" s="474"/>
      <c r="F96" s="19" t="s">
        <v>158</v>
      </c>
      <c r="G96" s="123"/>
      <c r="H96" s="264" t="s">
        <v>140</v>
      </c>
      <c r="I96" s="303">
        <v>11204.98</v>
      </c>
      <c r="J96" s="256">
        <v>11677</v>
      </c>
      <c r="K96" s="257">
        <v>9790.59</v>
      </c>
      <c r="L96" s="258">
        <f>K96/I96*100-100</f>
        <v>-12.622869474108839</v>
      </c>
      <c r="M96" s="259"/>
    </row>
    <row r="97" spans="1:13" s="54" customFormat="1" ht="30.75" thickBot="1">
      <c r="A97" s="456" t="s">
        <v>128</v>
      </c>
      <c r="B97" s="457"/>
      <c r="C97" s="457"/>
      <c r="D97" s="457"/>
      <c r="E97" s="457"/>
      <c r="F97" s="19" t="s">
        <v>97</v>
      </c>
      <c r="G97" s="128"/>
      <c r="H97" s="171">
        <v>50100</v>
      </c>
      <c r="I97" s="152">
        <v>9640.01</v>
      </c>
      <c r="J97" s="172">
        <v>10275</v>
      </c>
      <c r="K97" s="173">
        <v>10275</v>
      </c>
      <c r="L97" s="174">
        <f>K97/I97*100-100</f>
        <v>6.587026362005858</v>
      </c>
      <c r="M97" s="175"/>
    </row>
    <row r="98" spans="1:13" s="54" customFormat="1" ht="28.5">
      <c r="A98" s="460" t="s">
        <v>38</v>
      </c>
      <c r="B98" s="461"/>
      <c r="C98" s="461"/>
      <c r="D98" s="461"/>
      <c r="E98" s="461"/>
      <c r="F98" s="18" t="s">
        <v>98</v>
      </c>
      <c r="G98" s="112"/>
      <c r="H98" s="112"/>
      <c r="I98" s="113">
        <f>SUM(I100:I101)</f>
        <v>4181.92</v>
      </c>
      <c r="J98" s="144">
        <f>SUM(J100:J101)</f>
        <v>4310</v>
      </c>
      <c r="K98" s="145">
        <f>SUM(K100:K101)</f>
        <v>4117.67</v>
      </c>
      <c r="L98" s="146"/>
      <c r="M98" s="147"/>
    </row>
    <row r="99" spans="1:13" s="54" customFormat="1">
      <c r="A99" s="456" t="s">
        <v>49</v>
      </c>
      <c r="B99" s="457"/>
      <c r="C99" s="457"/>
      <c r="D99" s="457"/>
      <c r="E99" s="457"/>
      <c r="F99" s="19"/>
      <c r="G99" s="118"/>
      <c r="H99" s="119"/>
      <c r="I99" s="167"/>
      <c r="J99" s="150"/>
      <c r="K99" s="327"/>
      <c r="L99" s="328"/>
      <c r="M99" s="122"/>
    </row>
    <row r="100" spans="1:13" s="54" customFormat="1" ht="30.75" thickBot="1">
      <c r="A100" s="472" t="s">
        <v>48</v>
      </c>
      <c r="B100" s="473"/>
      <c r="C100" s="473"/>
      <c r="D100" s="473"/>
      <c r="E100" s="474"/>
      <c r="F100" s="21" t="s">
        <v>98</v>
      </c>
      <c r="G100" s="160"/>
      <c r="H100" s="264" t="s">
        <v>140</v>
      </c>
      <c r="I100" s="303">
        <v>2238.81</v>
      </c>
      <c r="J100" s="256">
        <v>2366</v>
      </c>
      <c r="K100" s="330">
        <v>2173.67</v>
      </c>
      <c r="L100" s="331">
        <f>K100/I100*100-100</f>
        <v>-2.9095814294200864</v>
      </c>
      <c r="M100" s="259">
        <f>K100/J100*100-100</f>
        <v>-8.1289095519864674</v>
      </c>
    </row>
    <row r="101" spans="1:13" s="54" customFormat="1" ht="30" customHeight="1" thickBot="1">
      <c r="A101" s="462" t="s">
        <v>128</v>
      </c>
      <c r="B101" s="463"/>
      <c r="C101" s="463"/>
      <c r="D101" s="463"/>
      <c r="E101" s="463"/>
      <c r="F101" s="21" t="s">
        <v>98</v>
      </c>
      <c r="G101" s="134"/>
      <c r="H101" s="171">
        <v>50100</v>
      </c>
      <c r="I101" s="154">
        <v>1943.11</v>
      </c>
      <c r="J101" s="172">
        <v>1944</v>
      </c>
      <c r="K101" s="626">
        <v>1944</v>
      </c>
      <c r="L101" s="329">
        <f>K101/I101*100-100</f>
        <v>4.5802862421595592E-2</v>
      </c>
      <c r="M101" s="175"/>
    </row>
    <row r="102" spans="1:13" s="54" customFormat="1">
      <c r="A102" s="470" t="s">
        <v>39</v>
      </c>
      <c r="B102" s="471"/>
      <c r="C102" s="471"/>
      <c r="D102" s="471"/>
      <c r="E102" s="471"/>
      <c r="F102" s="2">
        <v>225</v>
      </c>
      <c r="G102" s="176"/>
      <c r="H102" s="176"/>
      <c r="I102" s="177">
        <f>SUM(I104:I107)</f>
        <v>77459.31</v>
      </c>
      <c r="J102" s="144">
        <f>SUM(J104:J107)</f>
        <v>59800</v>
      </c>
      <c r="K102" s="145">
        <f>SUM(K104:K107)</f>
        <v>45900</v>
      </c>
      <c r="L102" s="146">
        <f>K102/I102*100-100</f>
        <v>-40.743081754794872</v>
      </c>
      <c r="M102" s="147">
        <f>K102/J102*100-100</f>
        <v>-23.244147157190625</v>
      </c>
    </row>
    <row r="103" spans="1:13" s="54" customFormat="1">
      <c r="A103" s="456" t="s">
        <v>49</v>
      </c>
      <c r="B103" s="457"/>
      <c r="C103" s="457"/>
      <c r="D103" s="457"/>
      <c r="E103" s="457"/>
      <c r="F103" s="361"/>
      <c r="G103" s="118"/>
      <c r="H103" s="119"/>
      <c r="I103" s="167"/>
      <c r="J103" s="150"/>
      <c r="K103" s="151"/>
      <c r="L103" s="121"/>
      <c r="M103" s="122"/>
    </row>
    <row r="104" spans="1:13" s="54" customFormat="1">
      <c r="A104" s="456" t="s">
        <v>128</v>
      </c>
      <c r="B104" s="457"/>
      <c r="C104" s="457"/>
      <c r="D104" s="457"/>
      <c r="E104" s="457"/>
      <c r="F104" s="19">
        <v>225</v>
      </c>
      <c r="G104" s="128"/>
      <c r="H104" s="22">
        <v>50100</v>
      </c>
      <c r="I104" s="152">
        <v>36531.72</v>
      </c>
      <c r="J104" s="178">
        <v>19907</v>
      </c>
      <c r="K104" s="179">
        <v>19907</v>
      </c>
      <c r="L104" s="180">
        <f>K104/I104*100-100</f>
        <v>-45.507630081474403</v>
      </c>
      <c r="M104" s="181">
        <f>K104/J104*100-100</f>
        <v>0</v>
      </c>
    </row>
    <row r="105" spans="1:13" s="54" customFormat="1">
      <c r="A105" s="464" t="s">
        <v>47</v>
      </c>
      <c r="B105" s="465"/>
      <c r="C105" s="465"/>
      <c r="D105" s="465"/>
      <c r="E105" s="466"/>
      <c r="F105" s="19">
        <v>225</v>
      </c>
      <c r="G105" s="131"/>
      <c r="H105" s="22"/>
      <c r="I105" s="152"/>
      <c r="J105" s="178"/>
      <c r="K105" s="179"/>
      <c r="L105" s="180" t="e">
        <f>K105/I105*100-100</f>
        <v>#DIV/0!</v>
      </c>
      <c r="M105" s="181" t="e">
        <f>K105/J105*100-100</f>
        <v>#DIV/0!</v>
      </c>
    </row>
    <row r="106" spans="1:13" s="54" customFormat="1">
      <c r="A106" s="472" t="s">
        <v>146</v>
      </c>
      <c r="B106" s="473"/>
      <c r="C106" s="473"/>
      <c r="D106" s="473"/>
      <c r="E106" s="474"/>
      <c r="F106" s="20">
        <v>225</v>
      </c>
      <c r="G106" s="207"/>
      <c r="H106" s="290" t="s">
        <v>136</v>
      </c>
      <c r="I106" s="162">
        <v>0</v>
      </c>
      <c r="J106" s="168">
        <v>0</v>
      </c>
      <c r="K106" s="132">
        <v>0</v>
      </c>
      <c r="L106" s="169" t="e">
        <f>K106/I106*100-100</f>
        <v>#DIV/0!</v>
      </c>
      <c r="M106" s="170" t="e">
        <f>K106/J106*100-100</f>
        <v>#DIV/0!</v>
      </c>
    </row>
    <row r="107" spans="1:13" s="54" customFormat="1" ht="15.75" thickBot="1">
      <c r="A107" s="452" t="s">
        <v>48</v>
      </c>
      <c r="B107" s="453"/>
      <c r="C107" s="453"/>
      <c r="D107" s="453"/>
      <c r="E107" s="453"/>
      <c r="F107" s="20">
        <v>225</v>
      </c>
      <c r="G107" s="248"/>
      <c r="H107" s="249">
        <v>20100</v>
      </c>
      <c r="I107" s="154">
        <v>40927.589999999997</v>
      </c>
      <c r="J107" s="172">
        <v>39893</v>
      </c>
      <c r="K107" s="173">
        <v>25993</v>
      </c>
      <c r="L107" s="174">
        <f>K107/I107*100-100</f>
        <v>-36.490274653357304</v>
      </c>
      <c r="M107" s="175">
        <f>K107/J107*100-100</f>
        <v>-34.843205574912901</v>
      </c>
    </row>
    <row r="108" spans="1:13" s="54" customFormat="1">
      <c r="A108" s="460" t="s">
        <v>40</v>
      </c>
      <c r="B108" s="461"/>
      <c r="C108" s="461"/>
      <c r="D108" s="461"/>
      <c r="E108" s="461"/>
      <c r="F108" s="18">
        <v>226</v>
      </c>
      <c r="G108" s="176"/>
      <c r="H108" s="176"/>
      <c r="I108" s="113">
        <f>SUM(I110:I115)</f>
        <v>66905.38</v>
      </c>
      <c r="J108" s="87">
        <f>SUM(J110:J115)</f>
        <v>153445</v>
      </c>
      <c r="K108" s="88">
        <f>SUM(K110:K115)</f>
        <v>73839.03</v>
      </c>
      <c r="L108" s="89">
        <f>K108/I108*100-100</f>
        <v>10.363366892169196</v>
      </c>
      <c r="M108" s="90">
        <f>K108/J108*100-100</f>
        <v>-51.879155397699499</v>
      </c>
    </row>
    <row r="109" spans="1:13" s="54" customFormat="1">
      <c r="A109" s="456" t="s">
        <v>49</v>
      </c>
      <c r="B109" s="457"/>
      <c r="C109" s="457"/>
      <c r="D109" s="457"/>
      <c r="E109" s="457"/>
      <c r="F109" s="361"/>
      <c r="G109" s="118"/>
      <c r="H109" s="119"/>
      <c r="I109" s="167"/>
      <c r="J109" s="150"/>
      <c r="K109" s="151"/>
      <c r="L109" s="121"/>
      <c r="M109" s="122"/>
    </row>
    <row r="110" spans="1:13" s="54" customFormat="1">
      <c r="A110" s="464" t="s">
        <v>128</v>
      </c>
      <c r="B110" s="465"/>
      <c r="C110" s="465"/>
      <c r="D110" s="465"/>
      <c r="E110" s="466"/>
      <c r="F110" s="19">
        <v>226</v>
      </c>
      <c r="G110" s="128"/>
      <c r="H110" s="22">
        <v>50100</v>
      </c>
      <c r="I110" s="152">
        <v>38150</v>
      </c>
      <c r="J110" s="153">
        <v>125845</v>
      </c>
      <c r="K110" s="125">
        <v>57437</v>
      </c>
      <c r="L110" s="126">
        <f>K110/I110*100-100</f>
        <v>50.555701179554404</v>
      </c>
      <c r="M110" s="127">
        <f>K110/J110*100-100</f>
        <v>-54.358933608804485</v>
      </c>
    </row>
    <row r="111" spans="1:13" s="54" customFormat="1" hidden="1">
      <c r="A111" s="467"/>
      <c r="B111" s="468"/>
      <c r="C111" s="468"/>
      <c r="D111" s="468"/>
      <c r="E111" s="469"/>
      <c r="F111" s="19">
        <v>226</v>
      </c>
      <c r="G111" s="216"/>
      <c r="H111" s="22"/>
      <c r="I111" s="152"/>
      <c r="J111" s="153"/>
      <c r="K111" s="125"/>
      <c r="L111" s="126" t="e">
        <f>K111/I111*100-100</f>
        <v>#DIV/0!</v>
      </c>
      <c r="M111" s="127"/>
    </row>
    <row r="112" spans="1:13" s="54" customFormat="1">
      <c r="A112" s="464" t="s">
        <v>47</v>
      </c>
      <c r="B112" s="465"/>
      <c r="C112" s="465"/>
      <c r="D112" s="465"/>
      <c r="E112" s="466"/>
      <c r="F112" s="19">
        <v>226</v>
      </c>
      <c r="G112" s="131"/>
      <c r="H112" s="124"/>
      <c r="I112" s="152"/>
      <c r="J112" s="8"/>
      <c r="K112" s="9"/>
      <c r="L112" s="52" t="e">
        <f>K112/I112*100-100</f>
        <v>#DIV/0!</v>
      </c>
      <c r="M112" s="53" t="e">
        <f>K112/J112*100-100</f>
        <v>#DIV/0!</v>
      </c>
    </row>
    <row r="113" spans="1:13" s="54" customFormat="1">
      <c r="A113" s="472" t="s">
        <v>146</v>
      </c>
      <c r="B113" s="473"/>
      <c r="C113" s="473"/>
      <c r="D113" s="473"/>
      <c r="E113" s="474"/>
      <c r="F113" s="20">
        <v>226</v>
      </c>
      <c r="G113" s="207"/>
      <c r="H113" s="261" t="s">
        <v>136</v>
      </c>
      <c r="I113" s="162">
        <v>0</v>
      </c>
      <c r="J113" s="11">
        <v>0</v>
      </c>
      <c r="K113" s="11">
        <v>0</v>
      </c>
      <c r="L113" s="288"/>
      <c r="M113" s="288"/>
    </row>
    <row r="114" spans="1:13" s="54" customFormat="1" ht="30.75" thickBot="1">
      <c r="A114" s="462" t="s">
        <v>48</v>
      </c>
      <c r="B114" s="463"/>
      <c r="C114" s="463"/>
      <c r="D114" s="463"/>
      <c r="E114" s="463"/>
      <c r="F114" s="20" t="s">
        <v>159</v>
      </c>
      <c r="G114" s="299"/>
      <c r="H114" s="261" t="s">
        <v>140</v>
      </c>
      <c r="I114" s="162">
        <v>0</v>
      </c>
      <c r="J114" s="11">
        <v>0</v>
      </c>
      <c r="K114" s="11">
        <v>0</v>
      </c>
      <c r="L114" s="288" t="e">
        <f>K114/I114*100-100</f>
        <v>#DIV/0!</v>
      </c>
      <c r="M114" s="288" t="e">
        <f>K114/J114*100-100</f>
        <v>#DIV/0!</v>
      </c>
    </row>
    <row r="115" spans="1:13" s="54" customFormat="1" ht="15.75" thickBot="1">
      <c r="A115" s="462" t="s">
        <v>48</v>
      </c>
      <c r="B115" s="463"/>
      <c r="C115" s="463"/>
      <c r="D115" s="463"/>
      <c r="E115" s="463"/>
      <c r="F115" s="21">
        <v>226</v>
      </c>
      <c r="G115" s="248"/>
      <c r="H115" s="171">
        <v>20100</v>
      </c>
      <c r="I115" s="154">
        <v>28755.38</v>
      </c>
      <c r="J115" s="332">
        <v>27600</v>
      </c>
      <c r="K115" s="329">
        <v>16402.03</v>
      </c>
      <c r="L115" s="333">
        <f>K115/I115*100-100</f>
        <v>-42.960134764346712</v>
      </c>
      <c r="M115" s="334">
        <f>K115/J115*100-100</f>
        <v>-40.572355072463772</v>
      </c>
    </row>
    <row r="116" spans="1:13" s="54" customFormat="1">
      <c r="A116" s="470" t="s">
        <v>41</v>
      </c>
      <c r="B116" s="471"/>
      <c r="C116" s="471"/>
      <c r="D116" s="471"/>
      <c r="E116" s="471"/>
      <c r="F116" s="2">
        <v>290</v>
      </c>
      <c r="G116" s="176"/>
      <c r="H116" s="112"/>
      <c r="I116" s="113">
        <f>SUM(I118:I124)</f>
        <v>28264.799999999999</v>
      </c>
      <c r="J116" s="114">
        <f>SUM(J118:J124)</f>
        <v>38977</v>
      </c>
      <c r="K116" s="115">
        <f>SUM(K118:K124)</f>
        <v>37413.57</v>
      </c>
      <c r="L116" s="116">
        <f>K116/I116*100-100</f>
        <v>32.368069117771938</v>
      </c>
      <c r="M116" s="117">
        <f>K116/J116*100-100</f>
        <v>-4.011160427944688</v>
      </c>
    </row>
    <row r="117" spans="1:13" s="54" customFormat="1">
      <c r="A117" s="456" t="s">
        <v>49</v>
      </c>
      <c r="B117" s="457"/>
      <c r="C117" s="457"/>
      <c r="D117" s="457"/>
      <c r="E117" s="457"/>
      <c r="F117" s="361"/>
      <c r="G117" s="118"/>
      <c r="H117" s="119"/>
      <c r="I117" s="167"/>
      <c r="J117" s="150"/>
      <c r="K117" s="151"/>
      <c r="L117" s="121"/>
      <c r="M117" s="122"/>
    </row>
    <row r="118" spans="1:13" s="54" customFormat="1">
      <c r="A118" s="472" t="s">
        <v>146</v>
      </c>
      <c r="B118" s="473"/>
      <c r="C118" s="473"/>
      <c r="D118" s="473"/>
      <c r="E118" s="474"/>
      <c r="F118" s="361">
        <v>290</v>
      </c>
      <c r="G118" s="123"/>
      <c r="H118" s="264" t="s">
        <v>136</v>
      </c>
      <c r="I118" s="260">
        <v>0</v>
      </c>
      <c r="J118" s="256">
        <v>0</v>
      </c>
      <c r="K118" s="257">
        <v>0</v>
      </c>
      <c r="L118" s="293"/>
      <c r="M118" s="294"/>
    </row>
    <row r="119" spans="1:13" s="54" customFormat="1">
      <c r="A119" s="472" t="s">
        <v>128</v>
      </c>
      <c r="B119" s="475"/>
      <c r="C119" s="475"/>
      <c r="D119" s="475"/>
      <c r="E119" s="476"/>
      <c r="F119" s="361">
        <v>290</v>
      </c>
      <c r="G119" s="123"/>
      <c r="H119" s="362" t="s">
        <v>141</v>
      </c>
      <c r="I119" s="363">
        <v>0</v>
      </c>
      <c r="J119" s="330">
        <v>0</v>
      </c>
      <c r="K119" s="330">
        <v>0</v>
      </c>
      <c r="L119" s="364"/>
      <c r="M119" s="294"/>
    </row>
    <row r="120" spans="1:13" s="54" customFormat="1">
      <c r="A120" s="472" t="s">
        <v>128</v>
      </c>
      <c r="B120" s="475"/>
      <c r="C120" s="475"/>
      <c r="D120" s="475"/>
      <c r="E120" s="476"/>
      <c r="F120" s="361">
        <v>291</v>
      </c>
      <c r="G120" s="123"/>
      <c r="H120" s="362" t="s">
        <v>141</v>
      </c>
      <c r="I120" s="363">
        <v>19893</v>
      </c>
      <c r="J120" s="330">
        <v>37577</v>
      </c>
      <c r="K120" s="330">
        <v>36159</v>
      </c>
      <c r="L120" s="364"/>
      <c r="M120" s="294"/>
    </row>
    <row r="121" spans="1:13" s="54" customFormat="1">
      <c r="A121" s="472" t="s">
        <v>128</v>
      </c>
      <c r="B121" s="475"/>
      <c r="C121" s="475"/>
      <c r="D121" s="475"/>
      <c r="E121" s="476"/>
      <c r="F121" s="361">
        <v>292</v>
      </c>
      <c r="G121" s="123"/>
      <c r="H121" s="264" t="s">
        <v>141</v>
      </c>
      <c r="I121" s="260">
        <v>11.8</v>
      </c>
      <c r="J121" s="291">
        <v>400</v>
      </c>
      <c r="K121" s="292">
        <v>254.57</v>
      </c>
      <c r="L121" s="293"/>
      <c r="M121" s="294"/>
    </row>
    <row r="122" spans="1:13" s="54" customFormat="1">
      <c r="A122" s="457" t="s">
        <v>48</v>
      </c>
      <c r="B122" s="457"/>
      <c r="C122" s="457"/>
      <c r="D122" s="457"/>
      <c r="E122" s="457"/>
      <c r="F122" s="361">
        <v>290</v>
      </c>
      <c r="G122" s="123"/>
      <c r="H122" s="362" t="s">
        <v>140</v>
      </c>
      <c r="I122" s="363">
        <v>0</v>
      </c>
      <c r="J122" s="291">
        <v>0</v>
      </c>
      <c r="K122" s="292">
        <v>0</v>
      </c>
      <c r="L122" s="293"/>
      <c r="M122" s="294"/>
    </row>
    <row r="123" spans="1:13" s="54" customFormat="1">
      <c r="A123" s="457" t="s">
        <v>48</v>
      </c>
      <c r="B123" s="457"/>
      <c r="C123" s="457"/>
      <c r="D123" s="457"/>
      <c r="E123" s="457"/>
      <c r="F123" s="19">
        <v>291</v>
      </c>
      <c r="G123" s="128"/>
      <c r="H123" s="317" t="s">
        <v>140</v>
      </c>
      <c r="I123" s="365">
        <v>8110</v>
      </c>
      <c r="J123" s="153">
        <v>0</v>
      </c>
      <c r="K123" s="120">
        <v>0</v>
      </c>
      <c r="L123" s="126">
        <f>K123/I123*100-100</f>
        <v>-100</v>
      </c>
      <c r="M123" s="127" t="e">
        <f>K123/J123*100-100</f>
        <v>#DIV/0!</v>
      </c>
    </row>
    <row r="124" spans="1:13" s="54" customFormat="1" ht="15.75" thickBot="1">
      <c r="A124" s="458" t="s">
        <v>48</v>
      </c>
      <c r="B124" s="459"/>
      <c r="C124" s="459"/>
      <c r="D124" s="459"/>
      <c r="E124" s="459"/>
      <c r="F124" s="17">
        <v>292</v>
      </c>
      <c r="G124" s="134"/>
      <c r="H124" s="135">
        <v>20100</v>
      </c>
      <c r="I124" s="136">
        <v>250</v>
      </c>
      <c r="J124" s="137">
        <v>1000</v>
      </c>
      <c r="K124" s="138">
        <v>1000</v>
      </c>
      <c r="L124" s="139">
        <f>K124/I124*100-100</f>
        <v>300</v>
      </c>
      <c r="M124" s="140">
        <f>K124/J124*100-100</f>
        <v>0</v>
      </c>
    </row>
    <row r="125" spans="1:13" s="54" customFormat="1">
      <c r="A125" s="460" t="s">
        <v>42</v>
      </c>
      <c r="B125" s="461"/>
      <c r="C125" s="461"/>
      <c r="D125" s="461"/>
      <c r="E125" s="461"/>
      <c r="F125" s="18">
        <v>310</v>
      </c>
      <c r="G125" s="142"/>
      <c r="H125" s="142"/>
      <c r="I125" s="143">
        <f>SUM(I127:I132)</f>
        <v>0</v>
      </c>
      <c r="J125" s="144">
        <f>SUM(J127:J132)</f>
        <v>55380</v>
      </c>
      <c r="K125" s="145">
        <f>SUM(K127:K132)</f>
        <v>55380</v>
      </c>
      <c r="L125" s="146" t="e">
        <f>K125/I125*100-100</f>
        <v>#DIV/0!</v>
      </c>
      <c r="M125" s="147">
        <f t="shared" ref="M125:M149" si="2">K125/J125*100-100</f>
        <v>0</v>
      </c>
    </row>
    <row r="126" spans="1:13" s="54" customFormat="1">
      <c r="A126" s="456" t="s">
        <v>49</v>
      </c>
      <c r="B126" s="457"/>
      <c r="C126" s="457"/>
      <c r="D126" s="457"/>
      <c r="E126" s="457"/>
      <c r="F126" s="361"/>
      <c r="G126" s="118"/>
      <c r="H126" s="148"/>
      <c r="I126" s="149"/>
      <c r="J126" s="150"/>
      <c r="K126" s="151"/>
      <c r="L126" s="121"/>
      <c r="M126" s="122"/>
    </row>
    <row r="127" spans="1:13" s="54" customFormat="1">
      <c r="A127" s="472" t="s">
        <v>146</v>
      </c>
      <c r="B127" s="473"/>
      <c r="C127" s="473"/>
      <c r="D127" s="473"/>
      <c r="E127" s="474"/>
      <c r="F127" s="361">
        <v>310</v>
      </c>
      <c r="G127" s="123"/>
      <c r="H127" s="297" t="s">
        <v>171</v>
      </c>
      <c r="I127" s="296">
        <v>0</v>
      </c>
      <c r="J127" s="291">
        <v>51980</v>
      </c>
      <c r="K127" s="292">
        <v>51980</v>
      </c>
      <c r="L127" s="293"/>
      <c r="M127" s="294"/>
    </row>
    <row r="128" spans="1:13" s="54" customFormat="1" hidden="1">
      <c r="A128" s="354"/>
      <c r="B128" s="355"/>
      <c r="C128" s="355"/>
      <c r="D128" s="355"/>
      <c r="E128" s="356"/>
      <c r="F128" s="361"/>
      <c r="G128" s="123"/>
      <c r="H128" s="295"/>
      <c r="I128" s="296"/>
      <c r="J128" s="291"/>
      <c r="K128" s="292"/>
      <c r="L128" s="293"/>
      <c r="M128" s="294"/>
    </row>
    <row r="129" spans="1:14" s="54" customFormat="1">
      <c r="A129" s="464" t="s">
        <v>128</v>
      </c>
      <c r="B129" s="465"/>
      <c r="C129" s="465"/>
      <c r="D129" s="465"/>
      <c r="E129" s="466"/>
      <c r="F129" s="19">
        <v>310</v>
      </c>
      <c r="G129" s="128"/>
      <c r="H129" s="22">
        <v>50100</v>
      </c>
      <c r="I129" s="152">
        <v>0</v>
      </c>
      <c r="J129" s="153">
        <v>0</v>
      </c>
      <c r="K129" s="125">
        <v>0</v>
      </c>
      <c r="L129" s="126" t="e">
        <f>K129/I129*100-100</f>
        <v>#DIV/0!</v>
      </c>
      <c r="M129" s="127"/>
    </row>
    <row r="130" spans="1:14" s="54" customFormat="1" hidden="1">
      <c r="A130" s="467"/>
      <c r="B130" s="468"/>
      <c r="C130" s="468"/>
      <c r="D130" s="468"/>
      <c r="E130" s="469"/>
      <c r="F130" s="19">
        <v>310</v>
      </c>
      <c r="G130" s="216"/>
      <c r="H130" s="22"/>
      <c r="I130" s="152"/>
      <c r="J130" s="153"/>
      <c r="K130" s="125"/>
      <c r="L130" s="126" t="e">
        <f>K130/I130*100-100</f>
        <v>#DIV/0!</v>
      </c>
      <c r="M130" s="127"/>
    </row>
    <row r="131" spans="1:14" s="54" customFormat="1">
      <c r="A131" s="472" t="s">
        <v>47</v>
      </c>
      <c r="B131" s="475"/>
      <c r="C131" s="475"/>
      <c r="D131" s="475"/>
      <c r="E131" s="476"/>
      <c r="F131" s="19">
        <v>310</v>
      </c>
      <c r="G131" s="216"/>
      <c r="H131" s="124"/>
      <c r="I131" s="152"/>
      <c r="J131" s="153"/>
      <c r="K131" s="125"/>
      <c r="L131" s="126" t="e">
        <f>K131/I131*100-100</f>
        <v>#DIV/0!</v>
      </c>
      <c r="M131" s="127"/>
    </row>
    <row r="132" spans="1:14" s="54" customFormat="1" ht="15.75" thickBot="1">
      <c r="A132" s="458" t="s">
        <v>48</v>
      </c>
      <c r="B132" s="459"/>
      <c r="C132" s="459"/>
      <c r="D132" s="459"/>
      <c r="E132" s="459"/>
      <c r="F132" s="21">
        <v>310</v>
      </c>
      <c r="G132" s="134"/>
      <c r="H132" s="135">
        <v>20100</v>
      </c>
      <c r="I132" s="154">
        <v>0</v>
      </c>
      <c r="J132" s="137">
        <v>3400</v>
      </c>
      <c r="K132" s="138">
        <v>3400</v>
      </c>
      <c r="L132" s="139" t="e">
        <f>K132/I132*100-100</f>
        <v>#DIV/0!</v>
      </c>
      <c r="M132" s="140">
        <f t="shared" si="2"/>
        <v>0</v>
      </c>
    </row>
    <row r="133" spans="1:14" s="54" customFormat="1">
      <c r="A133" s="470" t="s">
        <v>43</v>
      </c>
      <c r="B133" s="471"/>
      <c r="C133" s="471"/>
      <c r="D133" s="471"/>
      <c r="E133" s="471"/>
      <c r="F133" s="2">
        <v>340</v>
      </c>
      <c r="G133" s="156"/>
      <c r="H133" s="156"/>
      <c r="I133" s="157">
        <f>SUM(I135:I141)</f>
        <v>14997.68</v>
      </c>
      <c r="J133" s="144">
        <f>SUM(J135:J141)</f>
        <v>60620</v>
      </c>
      <c r="K133" s="145">
        <f>SUM(K135:K141)</f>
        <v>58157.97</v>
      </c>
      <c r="L133" s="146">
        <f>K133/I133*100-100</f>
        <v>287.77977660544832</v>
      </c>
      <c r="M133" s="147">
        <f t="shared" si="2"/>
        <v>-4.061415374463877</v>
      </c>
    </row>
    <row r="134" spans="1:14" s="54" customFormat="1">
      <c r="A134" s="456" t="s">
        <v>49</v>
      </c>
      <c r="B134" s="457"/>
      <c r="C134" s="457"/>
      <c r="D134" s="457"/>
      <c r="E134" s="457"/>
      <c r="F134" s="361"/>
      <c r="G134" s="118"/>
      <c r="H134" s="148"/>
      <c r="I134" s="149"/>
      <c r="J134" s="150"/>
      <c r="K134" s="151"/>
      <c r="L134" s="121"/>
      <c r="M134" s="122"/>
    </row>
    <row r="135" spans="1:14" s="54" customFormat="1" hidden="1">
      <c r="A135" s="464" t="s">
        <v>128</v>
      </c>
      <c r="B135" s="465"/>
      <c r="C135" s="465"/>
      <c r="D135" s="465"/>
      <c r="E135" s="466"/>
      <c r="F135" s="19">
        <v>340</v>
      </c>
      <c r="G135" s="128"/>
      <c r="H135" s="22"/>
      <c r="I135" s="152"/>
      <c r="J135" s="153"/>
      <c r="K135" s="125"/>
      <c r="L135" s="126"/>
      <c r="M135" s="127" t="e">
        <f t="shared" si="2"/>
        <v>#DIV/0!</v>
      </c>
    </row>
    <row r="136" spans="1:14" s="54" customFormat="1" ht="15.75" customHeight="1">
      <c r="A136" s="467"/>
      <c r="B136" s="468"/>
      <c r="C136" s="468"/>
      <c r="D136" s="468"/>
      <c r="E136" s="469"/>
      <c r="F136" s="19">
        <v>340</v>
      </c>
      <c r="G136" s="217"/>
      <c r="H136" s="22">
        <v>50100</v>
      </c>
      <c r="I136" s="152">
        <v>0</v>
      </c>
      <c r="J136" s="168">
        <v>0</v>
      </c>
      <c r="K136" s="132">
        <v>0</v>
      </c>
      <c r="L136" s="169" t="e">
        <f>K136/I136*100-100</f>
        <v>#DIV/0!</v>
      </c>
      <c r="M136" s="170"/>
    </row>
    <row r="137" spans="1:14" s="54" customFormat="1">
      <c r="A137" s="472" t="s">
        <v>146</v>
      </c>
      <c r="B137" s="473"/>
      <c r="C137" s="473"/>
      <c r="D137" s="473"/>
      <c r="E137" s="474"/>
      <c r="F137" s="19">
        <v>344</v>
      </c>
      <c r="G137" s="207"/>
      <c r="H137" s="263" t="s">
        <v>171</v>
      </c>
      <c r="I137" s="152">
        <v>0</v>
      </c>
      <c r="J137" s="11">
        <v>42000</v>
      </c>
      <c r="K137" s="11">
        <v>42000</v>
      </c>
      <c r="L137" s="288" t="e">
        <f>K137/I137*100-100</f>
        <v>#DIV/0!</v>
      </c>
      <c r="M137" s="288"/>
    </row>
    <row r="138" spans="1:14" s="54" customFormat="1">
      <c r="A138" s="472" t="s">
        <v>146</v>
      </c>
      <c r="B138" s="473"/>
      <c r="C138" s="473"/>
      <c r="D138" s="473"/>
      <c r="E138" s="474"/>
      <c r="F138" s="20">
        <v>346</v>
      </c>
      <c r="G138" s="207"/>
      <c r="H138" s="263" t="s">
        <v>171</v>
      </c>
      <c r="I138" s="162">
        <v>0</v>
      </c>
      <c r="J138" s="11">
        <v>6020</v>
      </c>
      <c r="K138" s="11">
        <v>6020</v>
      </c>
      <c r="L138" s="288"/>
      <c r="M138" s="288"/>
    </row>
    <row r="139" spans="1:14" s="54" customFormat="1" ht="15.75" thickBot="1">
      <c r="A139" s="477" t="s">
        <v>48</v>
      </c>
      <c r="B139" s="478"/>
      <c r="C139" s="478"/>
      <c r="D139" s="478"/>
      <c r="E139" s="478"/>
      <c r="F139" s="20">
        <v>346</v>
      </c>
      <c r="G139" s="207"/>
      <c r="H139" s="261" t="s">
        <v>140</v>
      </c>
      <c r="I139" s="162">
        <v>0</v>
      </c>
      <c r="J139" s="11">
        <v>10100</v>
      </c>
      <c r="K139" s="11">
        <v>9307.9699999999993</v>
      </c>
      <c r="L139" s="288"/>
      <c r="M139" s="288"/>
    </row>
    <row r="140" spans="1:14" s="54" customFormat="1" ht="15.75" thickBot="1">
      <c r="A140" s="477" t="s">
        <v>48</v>
      </c>
      <c r="B140" s="478"/>
      <c r="C140" s="478"/>
      <c r="D140" s="478"/>
      <c r="E140" s="478"/>
      <c r="F140" s="20">
        <v>349</v>
      </c>
      <c r="G140" s="207"/>
      <c r="H140" s="261" t="s">
        <v>140</v>
      </c>
      <c r="I140" s="162">
        <v>0</v>
      </c>
      <c r="J140" s="11">
        <v>2500</v>
      </c>
      <c r="K140" s="11">
        <v>830</v>
      </c>
      <c r="L140" s="288" t="e">
        <f>K140/I140*100-100</f>
        <v>#DIV/0!</v>
      </c>
      <c r="M140" s="288">
        <f>K140/J140*100-100</f>
        <v>-66.8</v>
      </c>
    </row>
    <row r="141" spans="1:14" s="54" customFormat="1" ht="15.75" thickBot="1">
      <c r="A141" s="452" t="s">
        <v>48</v>
      </c>
      <c r="B141" s="453"/>
      <c r="C141" s="453"/>
      <c r="D141" s="453"/>
      <c r="E141" s="453"/>
      <c r="F141" s="20">
        <v>340</v>
      </c>
      <c r="G141" s="207"/>
      <c r="H141" s="171">
        <v>20100</v>
      </c>
      <c r="I141" s="154">
        <v>14997.68</v>
      </c>
      <c r="J141" s="332">
        <v>0</v>
      </c>
      <c r="K141" s="329">
        <v>0</v>
      </c>
      <c r="L141" s="333">
        <f>K141/I141*100-100</f>
        <v>-100</v>
      </c>
      <c r="M141" s="334" t="e">
        <f t="shared" si="2"/>
        <v>#DIV/0!</v>
      </c>
    </row>
    <row r="142" spans="1:14" s="23" customFormat="1" ht="33.75" customHeight="1">
      <c r="A142" s="450" t="s">
        <v>44</v>
      </c>
      <c r="B142" s="451"/>
      <c r="C142" s="451"/>
      <c r="D142" s="451"/>
      <c r="E142" s="451"/>
      <c r="F142" s="451"/>
      <c r="G142" s="335"/>
      <c r="H142" s="48"/>
      <c r="I142" s="182">
        <f>SUM(I144:I145)</f>
        <v>1391054.99</v>
      </c>
      <c r="J142" s="182">
        <f>SUM(J144:J145)</f>
        <v>1404413.9300000002</v>
      </c>
      <c r="K142" s="183">
        <f>SUM(K144:K145)</f>
        <v>1289189.7500000002</v>
      </c>
      <c r="L142" s="184">
        <f>K142/I142*100-100</f>
        <v>-7.3228765744192401</v>
      </c>
      <c r="M142" s="185">
        <f t="shared" si="2"/>
        <v>-8.2044315809370971</v>
      </c>
      <c r="N142" s="54"/>
    </row>
    <row r="143" spans="1:14" s="54" customFormat="1" ht="18.75" customHeight="1">
      <c r="A143" s="454" t="s">
        <v>63</v>
      </c>
      <c r="B143" s="455"/>
      <c r="C143" s="455"/>
      <c r="D143" s="455"/>
      <c r="E143" s="455"/>
      <c r="F143" s="455"/>
      <c r="G143" s="186"/>
      <c r="H143" s="187"/>
      <c r="I143" s="188"/>
      <c r="J143" s="189"/>
      <c r="K143" s="190"/>
      <c r="L143" s="191"/>
      <c r="M143" s="192"/>
    </row>
    <row r="144" spans="1:14" s="54" customFormat="1">
      <c r="A144" s="456" t="s">
        <v>128</v>
      </c>
      <c r="B144" s="457"/>
      <c r="C144" s="457"/>
      <c r="D144" s="457"/>
      <c r="E144" s="457"/>
      <c r="F144" s="457"/>
      <c r="G144" s="128"/>
      <c r="H144" s="22"/>
      <c r="I144" s="193">
        <f>I56+I57+I58+I64+I70+I71+I72+I78+I93+I97+I101+I104+I110+I120+I121+I129+I135+I136</f>
        <v>1391054.99</v>
      </c>
      <c r="J144" s="153">
        <f>J56+J57+J58+J64+J70+J71+J72+J78+J88+J93+J97+J101+J104+J110+J120+J121+J129+J136</f>
        <v>1404413.9300000002</v>
      </c>
      <c r="K144" s="125">
        <f>K56+K57+K58+K64+K70+K71+K72+K78+K88+K93+K97+K101+K104+K110+K120+K121+K129+K136</f>
        <v>1289189.7500000002</v>
      </c>
      <c r="L144" s="126">
        <f>K144/I144*100-100</f>
        <v>-7.3228765744192401</v>
      </c>
      <c r="M144" s="127">
        <f t="shared" si="2"/>
        <v>-8.2044315809370971</v>
      </c>
    </row>
    <row r="145" spans="1:14" s="54" customFormat="1" ht="15.75" thickBot="1">
      <c r="A145" s="462" t="s">
        <v>47</v>
      </c>
      <c r="B145" s="463"/>
      <c r="C145" s="463"/>
      <c r="D145" s="463"/>
      <c r="E145" s="463"/>
      <c r="F145" s="463"/>
      <c r="G145" s="134"/>
      <c r="H145" s="194"/>
      <c r="I145" s="195">
        <f>I59+I66+I73+I79+I105+I112+I131</f>
        <v>0</v>
      </c>
      <c r="J145" s="137">
        <f>J59+J66+J73+J79+J105+J112+J131</f>
        <v>0</v>
      </c>
      <c r="K145" s="173">
        <f>K59+K66+K73+K79+K105+K112+K131</f>
        <v>0</v>
      </c>
      <c r="L145" s="174" t="e">
        <f>K145/I145*100-100</f>
        <v>#DIV/0!</v>
      </c>
      <c r="M145" s="175" t="e">
        <f t="shared" si="2"/>
        <v>#DIV/0!</v>
      </c>
    </row>
    <row r="146" spans="1:14" s="54" customFormat="1" ht="44.25" customHeight="1" thickBot="1">
      <c r="A146" s="492" t="s">
        <v>143</v>
      </c>
      <c r="B146" s="493"/>
      <c r="C146" s="493"/>
      <c r="D146" s="493"/>
      <c r="E146" s="493"/>
      <c r="F146" s="494"/>
      <c r="G146" s="278"/>
      <c r="H146" s="279"/>
      <c r="I146" s="280">
        <f>SUM(I85)</f>
        <v>1800</v>
      </c>
      <c r="J146" s="281">
        <f>J85</f>
        <v>1800</v>
      </c>
      <c r="K146" s="282">
        <f>K85</f>
        <v>1800</v>
      </c>
      <c r="L146" s="283">
        <f>K146/I146*100-100</f>
        <v>0</v>
      </c>
      <c r="M146" s="284">
        <v>0</v>
      </c>
    </row>
    <row r="147" spans="1:14" s="23" customFormat="1" ht="50.25" customHeight="1" thickBot="1">
      <c r="A147" s="490" t="s">
        <v>50</v>
      </c>
      <c r="B147" s="491"/>
      <c r="C147" s="491"/>
      <c r="D147" s="491"/>
      <c r="E147" s="491"/>
      <c r="F147" s="491"/>
      <c r="G147" s="49"/>
      <c r="H147" s="196"/>
      <c r="I147" s="197">
        <f>I61+I67+I74+I80+I84+I92+I96+I100+I107+I115+I123+I124+I132+I140+I141</f>
        <v>220631.96999999997</v>
      </c>
      <c r="J147" s="198">
        <f>J67+J74+J80+J84+J89+J92+J96+J100+J107+J115+J123+J124+J132+J139+J140+J141</f>
        <v>207796</v>
      </c>
      <c r="K147" s="199">
        <f>K61+K67+K74+K80+K84+K89+K92+K96+K100+K107+K115+K123+K124+K132+K139+K140+K141</f>
        <v>154681.04</v>
      </c>
      <c r="L147" s="200">
        <f>K147/I147*100-100</f>
        <v>-29.891828459855546</v>
      </c>
      <c r="M147" s="201">
        <f t="shared" si="2"/>
        <v>-25.56110800977882</v>
      </c>
      <c r="N147" s="54"/>
    </row>
    <row r="148" spans="1:14" s="23" customFormat="1" ht="51" hidden="1" customHeight="1" thickBot="1">
      <c r="A148" s="267"/>
      <c r="B148" s="268"/>
      <c r="C148" s="268"/>
      <c r="D148" s="268"/>
      <c r="E148" s="268"/>
      <c r="F148" s="269"/>
      <c r="G148" s="270"/>
      <c r="H148" s="271"/>
      <c r="I148" s="272"/>
      <c r="J148" s="273"/>
      <c r="K148" s="274"/>
      <c r="L148" s="275"/>
      <c r="M148" s="276"/>
      <c r="N148" s="54"/>
    </row>
    <row r="149" spans="1:14" s="23" customFormat="1" ht="56.25" customHeight="1">
      <c r="A149" s="482" t="s">
        <v>61</v>
      </c>
      <c r="B149" s="483"/>
      <c r="C149" s="483"/>
      <c r="D149" s="483"/>
      <c r="E149" s="483"/>
      <c r="F149" s="484"/>
      <c r="G149" s="50"/>
      <c r="H149" s="51"/>
      <c r="I149" s="262">
        <f>I60+I65+I75+I111+I130+I151+I152+I153+I154</f>
        <v>0</v>
      </c>
      <c r="J149" s="3">
        <f>J60+J65+J75+J111+J127+J130+J137+J138+J152+J153+J154</f>
        <v>100000</v>
      </c>
      <c r="K149" s="4">
        <f>K60+K65+K75+K111+K127+K130+K137+K138+K152+K153+K154</f>
        <v>100000</v>
      </c>
      <c r="L149" s="5" t="e">
        <f>K149/I149*100-100</f>
        <v>#DIV/0!</v>
      </c>
      <c r="M149" s="6">
        <f t="shared" si="2"/>
        <v>0</v>
      </c>
      <c r="N149" s="54"/>
    </row>
    <row r="150" spans="1:14" s="54" customFormat="1" ht="18.75" customHeight="1">
      <c r="A150" s="488" t="s">
        <v>23</v>
      </c>
      <c r="B150" s="489"/>
      <c r="C150" s="489"/>
      <c r="D150" s="489"/>
      <c r="E150" s="489"/>
      <c r="F150" s="489"/>
      <c r="G150" s="128"/>
      <c r="H150" s="202"/>
      <c r="I150" s="203"/>
      <c r="J150" s="81"/>
      <c r="K150" s="82"/>
      <c r="L150" s="79"/>
      <c r="M150" s="80"/>
      <c r="N150" s="23"/>
    </row>
    <row r="151" spans="1:14" s="23" customFormat="1" ht="33" customHeight="1">
      <c r="A151" s="485" t="s">
        <v>172</v>
      </c>
      <c r="B151" s="486"/>
      <c r="C151" s="486"/>
      <c r="D151" s="486"/>
      <c r="E151" s="486"/>
      <c r="F151" s="487"/>
      <c r="G151" s="217" t="s">
        <v>173</v>
      </c>
      <c r="H151" s="22">
        <v>60186</v>
      </c>
      <c r="I151" s="7">
        <v>0</v>
      </c>
      <c r="J151" s="8">
        <v>100000</v>
      </c>
      <c r="K151" s="9">
        <v>100000</v>
      </c>
      <c r="L151" s="52" t="e">
        <f>K151/I151*100-100</f>
        <v>#DIV/0!</v>
      </c>
      <c r="M151" s="53"/>
      <c r="N151" s="54"/>
    </row>
    <row r="152" spans="1:14" s="23" customFormat="1" ht="27.75" customHeight="1">
      <c r="A152" s="485"/>
      <c r="B152" s="486"/>
      <c r="C152" s="486"/>
      <c r="D152" s="486"/>
      <c r="E152" s="486"/>
      <c r="F152" s="487"/>
      <c r="G152" s="318"/>
      <c r="H152" s="319"/>
      <c r="I152" s="10"/>
      <c r="J152" s="11"/>
      <c r="K152" s="12"/>
      <c r="L152" s="55"/>
      <c r="M152" s="56"/>
      <c r="N152" s="54"/>
    </row>
    <row r="153" spans="1:14" s="23" customFormat="1" ht="30.75" hidden="1" customHeight="1">
      <c r="A153" s="485" t="s">
        <v>144</v>
      </c>
      <c r="B153" s="486"/>
      <c r="C153" s="486"/>
      <c r="D153" s="486"/>
      <c r="E153" s="486"/>
      <c r="F153" s="487"/>
      <c r="G153" s="316" t="s">
        <v>137</v>
      </c>
      <c r="H153" s="317" t="s">
        <v>136</v>
      </c>
      <c r="I153" s="251">
        <v>0</v>
      </c>
      <c r="J153" s="252">
        <v>0</v>
      </c>
      <c r="K153" s="253">
        <v>0</v>
      </c>
      <c r="L153" s="254" t="e">
        <f>K153/I153*100-100</f>
        <v>#DIV/0!</v>
      </c>
      <c r="M153" s="255"/>
      <c r="N153" s="54"/>
    </row>
    <row r="154" spans="1:14" ht="29.25" customHeight="1" thickBot="1">
      <c r="A154" s="479"/>
      <c r="B154" s="480"/>
      <c r="C154" s="480"/>
      <c r="D154" s="480"/>
      <c r="E154" s="480"/>
      <c r="F154" s="481"/>
      <c r="G154" s="218"/>
      <c r="H154" s="171"/>
      <c r="I154" s="13"/>
      <c r="J154" s="14"/>
      <c r="K154" s="15"/>
      <c r="L154" s="57"/>
      <c r="M154" s="58"/>
    </row>
    <row r="155" spans="1:14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</row>
    <row r="156" spans="1:14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</row>
    <row r="157" spans="1:14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</row>
    <row r="158" spans="1:14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</row>
    <row r="159" spans="1:14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</row>
    <row r="160" spans="1:14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</row>
  </sheetData>
  <autoFilter ref="H49:H149"/>
  <mergeCells count="174">
    <mergeCell ref="A153:F153"/>
    <mergeCell ref="A154:F154"/>
    <mergeCell ref="A138:E138"/>
    <mergeCell ref="A89:E89"/>
    <mergeCell ref="A86:E86"/>
    <mergeCell ref="A87:E87"/>
    <mergeCell ref="A88:E88"/>
    <mergeCell ref="A146:F146"/>
    <mergeCell ref="A147:F147"/>
    <mergeCell ref="A149:F149"/>
    <mergeCell ref="A150:F150"/>
    <mergeCell ref="A151:F151"/>
    <mergeCell ref="A152:F152"/>
    <mergeCell ref="A140:E140"/>
    <mergeCell ref="A141:E141"/>
    <mergeCell ref="A142:F142"/>
    <mergeCell ref="A143:F143"/>
    <mergeCell ref="A144:F144"/>
    <mergeCell ref="A145:F145"/>
    <mergeCell ref="A132:E132"/>
    <mergeCell ref="A133:E133"/>
    <mergeCell ref="A134:E134"/>
    <mergeCell ref="A135:E136"/>
    <mergeCell ref="A137:E137"/>
    <mergeCell ref="A139:E139"/>
    <mergeCell ref="A124:E124"/>
    <mergeCell ref="A125:E125"/>
    <mergeCell ref="A126:E126"/>
    <mergeCell ref="A127:E127"/>
    <mergeCell ref="A129:E130"/>
    <mergeCell ref="A131:E131"/>
    <mergeCell ref="A118:E118"/>
    <mergeCell ref="A119:E119"/>
    <mergeCell ref="A120:E120"/>
    <mergeCell ref="A121:E121"/>
    <mergeCell ref="A122:E122"/>
    <mergeCell ref="A123:E123"/>
    <mergeCell ref="A112:E112"/>
    <mergeCell ref="A113:E113"/>
    <mergeCell ref="A114:E114"/>
    <mergeCell ref="A115:E115"/>
    <mergeCell ref="A116:E116"/>
    <mergeCell ref="A117:E117"/>
    <mergeCell ref="A105:E105"/>
    <mergeCell ref="A106:E106"/>
    <mergeCell ref="A107:E107"/>
    <mergeCell ref="A108:E108"/>
    <mergeCell ref="A109:E109"/>
    <mergeCell ref="A110:E111"/>
    <mergeCell ref="A99:E99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6:E96"/>
    <mergeCell ref="A97:E97"/>
    <mergeCell ref="A98:E98"/>
    <mergeCell ref="A83:E83"/>
    <mergeCell ref="A84:E84"/>
    <mergeCell ref="A85:E85"/>
    <mergeCell ref="A90:E90"/>
    <mergeCell ref="A91:E91"/>
    <mergeCell ref="A92:E92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4:E65"/>
    <mergeCell ref="A66:E66"/>
    <mergeCell ref="A67:E67"/>
    <mergeCell ref="A68:E68"/>
    <mergeCell ref="A69:E69"/>
    <mergeCell ref="A70:E70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B46:F46"/>
    <mergeCell ref="A48:M48"/>
    <mergeCell ref="A49:E51"/>
    <mergeCell ref="F49:F51"/>
    <mergeCell ref="G49:G51"/>
    <mergeCell ref="H49:H51"/>
    <mergeCell ref="I49:K50"/>
    <mergeCell ref="L49:M50"/>
    <mergeCell ref="B40:F40"/>
    <mergeCell ref="B41:F41"/>
    <mergeCell ref="B42:F42"/>
    <mergeCell ref="B43:F43"/>
    <mergeCell ref="B44:F44"/>
    <mergeCell ref="B45:F45"/>
    <mergeCell ref="B34:F34"/>
    <mergeCell ref="B35:F35"/>
    <mergeCell ref="B36:F36"/>
    <mergeCell ref="B37:F37"/>
    <mergeCell ref="B38:F38"/>
    <mergeCell ref="B39:F39"/>
    <mergeCell ref="A28:G28"/>
    <mergeCell ref="K28:M28"/>
    <mergeCell ref="B31:K31"/>
    <mergeCell ref="B32:F33"/>
    <mergeCell ref="G32:G33"/>
    <mergeCell ref="H32:H33"/>
    <mergeCell ref="I32:I33"/>
    <mergeCell ref="J32:K32"/>
    <mergeCell ref="A25:G25"/>
    <mergeCell ref="K25:M25"/>
    <mergeCell ref="A26:G26"/>
    <mergeCell ref="K26:M26"/>
    <mergeCell ref="A27:G27"/>
    <mergeCell ref="K27:M27"/>
    <mergeCell ref="A21:G21"/>
    <mergeCell ref="K21:M21"/>
    <mergeCell ref="A22:G22"/>
    <mergeCell ref="A23:G23"/>
    <mergeCell ref="A24:G24"/>
    <mergeCell ref="K24:M24"/>
    <mergeCell ref="A18:G18"/>
    <mergeCell ref="K18:M18"/>
    <mergeCell ref="A19:G19"/>
    <mergeCell ref="K19:M19"/>
    <mergeCell ref="A20:G20"/>
    <mergeCell ref="K20:M20"/>
    <mergeCell ref="A15:G15"/>
    <mergeCell ref="K15:M15"/>
    <mergeCell ref="A16:G16"/>
    <mergeCell ref="K16:M16"/>
    <mergeCell ref="A17:G17"/>
    <mergeCell ref="K17:M17"/>
    <mergeCell ref="A12:G12"/>
    <mergeCell ref="K12:M12"/>
    <mergeCell ref="A13:G13"/>
    <mergeCell ref="K13:M13"/>
    <mergeCell ref="A14:G14"/>
    <mergeCell ref="K14:M14"/>
    <mergeCell ref="A9:G9"/>
    <mergeCell ref="K9:M9"/>
    <mergeCell ref="A10:G10"/>
    <mergeCell ref="K10:M10"/>
    <mergeCell ref="A11:G11"/>
    <mergeCell ref="K11:M11"/>
    <mergeCell ref="A6:G6"/>
    <mergeCell ref="K6:M6"/>
    <mergeCell ref="A7:G7"/>
    <mergeCell ref="K7:M7"/>
    <mergeCell ref="A8:G8"/>
    <mergeCell ref="K8:M8"/>
    <mergeCell ref="A1:M1"/>
    <mergeCell ref="A3:G3"/>
    <mergeCell ref="K3:M3"/>
    <mergeCell ref="A4:G4"/>
    <mergeCell ref="K4:M4"/>
    <mergeCell ref="A5:G5"/>
    <mergeCell ref="K5:M5"/>
  </mergeCells>
  <pageMargins left="0.59055118110236227" right="0" top="0.19685039370078741" bottom="0.19685039370078741" header="0.31496062992125984" footer="0.31496062992125984"/>
  <pageSetup paperSize="9" scale="59" fitToHeight="3" orientation="portrait" horizontalDpi="180" verticalDpi="180" r:id="rId1"/>
  <rowBreaks count="6" manualBreakCount="6">
    <brk id="17" max="12" man="1"/>
    <brk id="30" max="12" man="1"/>
    <brk id="47" max="12" man="1"/>
    <brk id="75" max="12" man="1"/>
    <brk id="107" max="12" man="1"/>
    <brk id="14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selection activeCell="I16" sqref="I16"/>
    </sheetView>
  </sheetViews>
  <sheetFormatPr defaultRowHeight="15"/>
  <cols>
    <col min="1" max="1" width="9.140625" style="204"/>
    <col min="2" max="2" width="10.140625" style="204" bestFit="1" customWidth="1"/>
    <col min="3" max="6" width="9.140625" style="204"/>
    <col min="7" max="7" width="33.5703125" style="204" customWidth="1"/>
    <col min="8" max="8" width="19.140625" style="204" customWidth="1"/>
    <col min="9" max="9" width="19.85546875" style="204" customWidth="1"/>
    <col min="10" max="16384" width="9.140625" style="204"/>
  </cols>
  <sheetData>
    <row r="1" spans="1:16" s="54" customFormat="1" ht="16.5">
      <c r="A1" s="595" t="s">
        <v>0</v>
      </c>
      <c r="B1" s="595"/>
      <c r="C1" s="595"/>
      <c r="D1" s="595"/>
      <c r="E1" s="595"/>
      <c r="F1" s="595"/>
      <c r="G1" s="595"/>
      <c r="H1" s="595"/>
      <c r="I1" s="595"/>
      <c r="L1" s="225"/>
      <c r="M1" s="225"/>
      <c r="N1" s="225"/>
    </row>
    <row r="2" spans="1:16" s="54" customFormat="1" ht="15.75" thickBot="1"/>
    <row r="3" spans="1:16" ht="22.5" customHeight="1">
      <c r="A3" s="545" t="s">
        <v>22</v>
      </c>
      <c r="B3" s="546"/>
      <c r="C3" s="546"/>
      <c r="D3" s="546"/>
      <c r="E3" s="546"/>
      <c r="F3" s="546"/>
      <c r="G3" s="546"/>
      <c r="H3" s="527" t="s">
        <v>19</v>
      </c>
      <c r="I3" s="607"/>
      <c r="J3" s="226"/>
      <c r="K3" s="226"/>
      <c r="L3" s="226"/>
      <c r="M3" s="227"/>
      <c r="N3" s="227"/>
      <c r="O3" s="227"/>
      <c r="P3" s="227"/>
    </row>
    <row r="4" spans="1:16" ht="51" customHeight="1" thickBot="1">
      <c r="A4" s="549"/>
      <c r="B4" s="550"/>
      <c r="C4" s="550"/>
      <c r="D4" s="550"/>
      <c r="E4" s="550"/>
      <c r="F4" s="550"/>
      <c r="G4" s="550"/>
      <c r="H4" s="212" t="s">
        <v>77</v>
      </c>
      <c r="I4" s="234" t="s">
        <v>79</v>
      </c>
      <c r="J4" s="226"/>
      <c r="K4" s="226"/>
      <c r="L4" s="226"/>
      <c r="M4" s="227"/>
      <c r="N4" s="227"/>
      <c r="O4" s="227"/>
      <c r="P4" s="227"/>
    </row>
    <row r="5" spans="1:16" ht="31.5" customHeight="1">
      <c r="A5" s="608" t="s">
        <v>51</v>
      </c>
      <c r="B5" s="609"/>
      <c r="C5" s="609"/>
      <c r="D5" s="609"/>
      <c r="E5" s="609"/>
      <c r="F5" s="609"/>
      <c r="G5" s="609"/>
      <c r="H5" s="219">
        <v>1</v>
      </c>
      <c r="I5" s="220">
        <v>1</v>
      </c>
      <c r="J5" s="54"/>
      <c r="K5" s="54"/>
      <c r="L5" s="54"/>
      <c r="N5" s="235"/>
    </row>
    <row r="6" spans="1:16" ht="34.5" customHeight="1">
      <c r="A6" s="605" t="s">
        <v>78</v>
      </c>
      <c r="B6" s="606"/>
      <c r="C6" s="606"/>
      <c r="D6" s="606"/>
      <c r="E6" s="606"/>
      <c r="F6" s="606"/>
      <c r="G6" s="606"/>
      <c r="H6" s="221">
        <v>0</v>
      </c>
      <c r="I6" s="222">
        <v>0</v>
      </c>
      <c r="J6" s="226"/>
      <c r="K6" s="226"/>
      <c r="L6" s="226"/>
      <c r="M6" s="227"/>
      <c r="N6" s="227"/>
      <c r="O6" s="227"/>
      <c r="P6" s="227"/>
    </row>
    <row r="7" spans="1:16" ht="35.25" customHeight="1">
      <c r="A7" s="605" t="s">
        <v>85</v>
      </c>
      <c r="B7" s="606"/>
      <c r="C7" s="606"/>
      <c r="D7" s="606"/>
      <c r="E7" s="606"/>
      <c r="F7" s="606"/>
      <c r="G7" s="606"/>
      <c r="H7" s="221">
        <v>0</v>
      </c>
      <c r="I7" s="222">
        <v>0</v>
      </c>
      <c r="J7" s="54"/>
      <c r="K7" s="54"/>
      <c r="L7" s="54"/>
      <c r="N7" s="235"/>
    </row>
    <row r="8" spans="1:16" ht="31.5" customHeight="1">
      <c r="A8" s="605" t="s">
        <v>80</v>
      </c>
      <c r="B8" s="606"/>
      <c r="C8" s="606"/>
      <c r="D8" s="606"/>
      <c r="E8" s="606"/>
      <c r="F8" s="606"/>
      <c r="G8" s="606"/>
      <c r="H8" s="221">
        <v>0</v>
      </c>
      <c r="I8" s="222">
        <v>0</v>
      </c>
      <c r="J8" s="54"/>
      <c r="K8" s="54"/>
      <c r="L8" s="54"/>
      <c r="N8" s="235"/>
    </row>
    <row r="9" spans="1:16" ht="30.75" customHeight="1">
      <c r="A9" s="610" t="s">
        <v>106</v>
      </c>
      <c r="B9" s="611"/>
      <c r="C9" s="611"/>
      <c r="D9" s="611"/>
      <c r="E9" s="611"/>
      <c r="F9" s="611"/>
      <c r="G9" s="611"/>
      <c r="H9" s="221">
        <v>0</v>
      </c>
      <c r="I9" s="222">
        <v>0</v>
      </c>
      <c r="J9" s="54"/>
      <c r="K9" s="54"/>
      <c r="L9" s="54"/>
      <c r="N9" s="235"/>
    </row>
    <row r="10" spans="1:16" ht="45" customHeight="1">
      <c r="A10" s="605" t="s">
        <v>81</v>
      </c>
      <c r="B10" s="606"/>
      <c r="C10" s="606"/>
      <c r="D10" s="606"/>
      <c r="E10" s="606"/>
      <c r="F10" s="606"/>
      <c r="G10" s="606"/>
      <c r="H10" s="341">
        <v>744812</v>
      </c>
      <c r="I10" s="340">
        <v>744812</v>
      </c>
      <c r="J10" s="54"/>
      <c r="K10" s="54"/>
      <c r="L10" s="54"/>
      <c r="N10" s="235"/>
    </row>
    <row r="11" spans="1:16" ht="33.75" customHeight="1">
      <c r="A11" s="610" t="s">
        <v>107</v>
      </c>
      <c r="B11" s="611"/>
      <c r="C11" s="611"/>
      <c r="D11" s="611"/>
      <c r="E11" s="611"/>
      <c r="F11" s="611"/>
      <c r="G11" s="611"/>
      <c r="H11" s="221">
        <v>585.70000000000005</v>
      </c>
      <c r="I11" s="222">
        <v>585.70000000000005</v>
      </c>
      <c r="J11" s="54"/>
      <c r="K11" s="54"/>
      <c r="L11" s="54"/>
      <c r="N11" s="235"/>
    </row>
    <row r="12" spans="1:16" ht="32.25" customHeight="1">
      <c r="A12" s="605" t="s">
        <v>82</v>
      </c>
      <c r="B12" s="606"/>
      <c r="C12" s="606"/>
      <c r="D12" s="606"/>
      <c r="E12" s="606"/>
      <c r="F12" s="606"/>
      <c r="G12" s="606"/>
      <c r="H12" s="221" t="s">
        <v>162</v>
      </c>
      <c r="I12" s="222" t="s">
        <v>176</v>
      </c>
      <c r="J12" s="54"/>
      <c r="K12" s="54"/>
      <c r="L12" s="54"/>
      <c r="N12" s="235"/>
    </row>
    <row r="13" spans="1:16" ht="33.75" customHeight="1">
      <c r="A13" s="605" t="s">
        <v>83</v>
      </c>
      <c r="B13" s="606"/>
      <c r="C13" s="606"/>
      <c r="D13" s="606"/>
      <c r="E13" s="606"/>
      <c r="F13" s="606"/>
      <c r="G13" s="606"/>
      <c r="H13" s="221">
        <v>0</v>
      </c>
      <c r="I13" s="222">
        <v>0</v>
      </c>
      <c r="J13" s="54"/>
      <c r="K13" s="54"/>
      <c r="L13" s="54"/>
      <c r="N13" s="235"/>
    </row>
    <row r="14" spans="1:16" ht="30" customHeight="1">
      <c r="A14" s="605" t="s">
        <v>84</v>
      </c>
      <c r="B14" s="606"/>
      <c r="C14" s="606"/>
      <c r="D14" s="606"/>
      <c r="E14" s="606"/>
      <c r="F14" s="606"/>
      <c r="G14" s="606"/>
      <c r="H14" s="221">
        <v>0</v>
      </c>
      <c r="I14" s="222">
        <v>0</v>
      </c>
      <c r="J14" s="54"/>
      <c r="K14" s="54"/>
      <c r="L14" s="54"/>
      <c r="N14" s="235"/>
    </row>
    <row r="15" spans="1:16" ht="34.5" customHeight="1">
      <c r="A15" s="610" t="s">
        <v>119</v>
      </c>
      <c r="B15" s="611"/>
      <c r="C15" s="611"/>
      <c r="D15" s="611"/>
      <c r="E15" s="611"/>
      <c r="F15" s="611"/>
      <c r="G15" s="611"/>
      <c r="H15" s="223">
        <v>1862919</v>
      </c>
      <c r="I15" s="641">
        <v>249148</v>
      </c>
      <c r="J15" s="54"/>
      <c r="K15" s="54"/>
      <c r="L15" s="54"/>
      <c r="N15" s="235"/>
    </row>
    <row r="16" spans="1:16" ht="31.5" customHeight="1" thickBot="1">
      <c r="A16" s="612" t="s">
        <v>86</v>
      </c>
      <c r="B16" s="613"/>
      <c r="C16" s="613"/>
      <c r="D16" s="613"/>
      <c r="E16" s="613"/>
      <c r="F16" s="613"/>
      <c r="G16" s="613"/>
      <c r="H16" s="236">
        <v>0</v>
      </c>
      <c r="I16" s="237">
        <v>0</v>
      </c>
      <c r="J16" s="54"/>
      <c r="K16" s="54"/>
      <c r="L16" s="54"/>
      <c r="N16" s="235"/>
    </row>
    <row r="17" spans="1:16" ht="39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6" ht="15.75" thickBo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6" ht="56.25" customHeight="1">
      <c r="A19" s="545" t="s">
        <v>122</v>
      </c>
      <c r="B19" s="546"/>
      <c r="C19" s="546"/>
      <c r="D19" s="546"/>
      <c r="E19" s="546"/>
      <c r="F19" s="546"/>
      <c r="G19" s="546"/>
      <c r="H19" s="527" t="s">
        <v>53</v>
      </c>
      <c r="I19" s="607"/>
      <c r="J19" s="226"/>
      <c r="K19" s="226"/>
      <c r="L19" s="226"/>
      <c r="M19" s="227"/>
      <c r="N19" s="227"/>
      <c r="O19" s="227"/>
      <c r="P19" s="227"/>
    </row>
    <row r="20" spans="1:16" ht="45.75" customHeight="1">
      <c r="A20" s="610" t="s">
        <v>52</v>
      </c>
      <c r="B20" s="611"/>
      <c r="C20" s="611"/>
      <c r="D20" s="611"/>
      <c r="E20" s="611"/>
      <c r="F20" s="611"/>
      <c r="G20" s="611"/>
      <c r="H20" s="616">
        <v>0</v>
      </c>
      <c r="I20" s="617"/>
      <c r="J20" s="54"/>
      <c r="K20" s="54"/>
      <c r="L20" s="54"/>
      <c r="N20" s="235"/>
    </row>
    <row r="21" spans="1:16" ht="48.75" customHeight="1">
      <c r="A21" s="610" t="s">
        <v>54</v>
      </c>
      <c r="B21" s="611"/>
      <c r="C21" s="611"/>
      <c r="D21" s="611"/>
      <c r="E21" s="611"/>
      <c r="F21" s="611"/>
      <c r="G21" s="611"/>
      <c r="H21" s="616">
        <v>0</v>
      </c>
      <c r="I21" s="617"/>
      <c r="J21" s="54"/>
      <c r="K21" s="54"/>
      <c r="L21" s="54"/>
      <c r="N21" s="235"/>
    </row>
    <row r="22" spans="1:16" ht="33" customHeight="1">
      <c r="A22" s="618" t="s">
        <v>55</v>
      </c>
      <c r="B22" s="619"/>
      <c r="C22" s="619"/>
      <c r="D22" s="619"/>
      <c r="E22" s="619"/>
      <c r="F22" s="619"/>
      <c r="G22" s="619"/>
      <c r="H22" s="620">
        <v>0</v>
      </c>
      <c r="I22" s="621"/>
      <c r="J22" s="54"/>
      <c r="K22" s="54"/>
      <c r="L22" s="54"/>
      <c r="N22" s="235"/>
    </row>
    <row r="23" spans="1:16" ht="45.75" customHeight="1">
      <c r="A23" s="610" t="s">
        <v>108</v>
      </c>
      <c r="B23" s="611"/>
      <c r="C23" s="611"/>
      <c r="D23" s="611"/>
      <c r="E23" s="611"/>
      <c r="F23" s="611"/>
      <c r="G23" s="611"/>
      <c r="H23" s="622">
        <v>0</v>
      </c>
      <c r="I23" s="623"/>
      <c r="J23" s="54"/>
      <c r="K23" s="54"/>
      <c r="L23" s="54"/>
      <c r="N23" s="235"/>
    </row>
    <row r="24" spans="1:16" ht="48.75" customHeight="1" thickBot="1">
      <c r="A24" s="612" t="s">
        <v>109</v>
      </c>
      <c r="B24" s="613"/>
      <c r="C24" s="613"/>
      <c r="D24" s="613"/>
      <c r="E24" s="613"/>
      <c r="F24" s="613"/>
      <c r="G24" s="613"/>
      <c r="H24" s="624" t="s">
        <v>156</v>
      </c>
      <c r="I24" s="625"/>
      <c r="J24" s="54"/>
      <c r="K24" s="54"/>
      <c r="L24" s="54"/>
      <c r="N24" s="235"/>
    </row>
    <row r="25" spans="1:16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6">
      <c r="A26" s="228"/>
      <c r="B26" s="228"/>
      <c r="C26" s="228"/>
      <c r="D26" s="228"/>
      <c r="E26" s="54"/>
      <c r="F26" s="54"/>
      <c r="G26" s="54"/>
      <c r="H26" s="54"/>
      <c r="I26" s="54"/>
      <c r="J26" s="54"/>
      <c r="K26" s="229"/>
    </row>
    <row r="27" spans="1:16">
      <c r="A27" s="228" t="s">
        <v>75</v>
      </c>
      <c r="B27" s="230"/>
      <c r="C27" s="228"/>
      <c r="D27" s="238" t="s">
        <v>129</v>
      </c>
      <c r="E27" s="231"/>
      <c r="F27" s="231"/>
      <c r="G27" s="231"/>
      <c r="H27" s="615" t="s">
        <v>132</v>
      </c>
      <c r="I27" s="615"/>
      <c r="J27" s="232"/>
      <c r="K27" s="229"/>
    </row>
    <row r="28" spans="1:16">
      <c r="A28" s="228"/>
      <c r="B28" s="228"/>
      <c r="D28" s="614" t="s">
        <v>74</v>
      </c>
      <c r="E28" s="614"/>
      <c r="F28" s="614"/>
      <c r="G28" s="224" t="s">
        <v>57</v>
      </c>
      <c r="H28" s="614" t="s">
        <v>58</v>
      </c>
      <c r="I28" s="614"/>
      <c r="J28" s="232"/>
      <c r="K28" s="229"/>
    </row>
    <row r="29" spans="1:16">
      <c r="A29" s="239" t="s">
        <v>56</v>
      </c>
      <c r="B29" s="240">
        <v>43889</v>
      </c>
      <c r="C29" s="54"/>
      <c r="D29" s="233"/>
      <c r="E29" s="54"/>
      <c r="F29" s="54"/>
      <c r="G29" s="54"/>
      <c r="H29" s="241"/>
      <c r="I29" s="241"/>
      <c r="J29" s="241"/>
      <c r="K29" s="241"/>
    </row>
    <row r="30" spans="1:16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6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6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0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pans="1:10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0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0">
      <c r="A39" s="54"/>
      <c r="B39" s="54"/>
      <c r="C39" s="54"/>
      <c r="D39" s="54"/>
      <c r="E39" s="54"/>
      <c r="F39" s="54"/>
      <c r="G39" s="54"/>
      <c r="H39" s="54"/>
      <c r="I39" s="54"/>
      <c r="J39" s="54"/>
    </row>
    <row r="40" spans="1:10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0">
      <c r="A41" s="54"/>
      <c r="B41" s="54"/>
      <c r="C41" s="54"/>
      <c r="D41" s="54"/>
      <c r="E41" s="54"/>
      <c r="F41" s="54"/>
      <c r="G41" s="54"/>
      <c r="H41" s="54"/>
      <c r="I41" s="54"/>
      <c r="J41" s="54"/>
    </row>
    <row r="42" spans="1:10">
      <c r="A42" s="54"/>
      <c r="B42" s="54"/>
      <c r="C42" s="54"/>
      <c r="D42" s="54"/>
      <c r="E42" s="54"/>
      <c r="F42" s="54"/>
      <c r="G42" s="54"/>
      <c r="H42" s="54"/>
      <c r="I42" s="54"/>
      <c r="J42" s="54"/>
    </row>
    <row r="43" spans="1:10">
      <c r="A43" s="54"/>
      <c r="B43" s="54"/>
      <c r="C43" s="54"/>
      <c r="D43" s="54"/>
      <c r="E43" s="54"/>
      <c r="F43" s="54"/>
      <c r="G43" s="54"/>
      <c r="H43" s="54"/>
      <c r="I43" s="54"/>
      <c r="J43" s="54"/>
    </row>
  </sheetData>
  <mergeCells count="30">
    <mergeCell ref="H28:I28"/>
    <mergeCell ref="D28:F28"/>
    <mergeCell ref="H27:I27"/>
    <mergeCell ref="H19:I19"/>
    <mergeCell ref="H20:I20"/>
    <mergeCell ref="H21:I21"/>
    <mergeCell ref="A22:G22"/>
    <mergeCell ref="H22:I22"/>
    <mergeCell ref="H23:I23"/>
    <mergeCell ref="A24:G24"/>
    <mergeCell ref="H24:I24"/>
    <mergeCell ref="A23:G23"/>
    <mergeCell ref="A9:G9"/>
    <mergeCell ref="A21:G21"/>
    <mergeCell ref="A19:G19"/>
    <mergeCell ref="A20:G20"/>
    <mergeCell ref="A16:G16"/>
    <mergeCell ref="A11:G11"/>
    <mergeCell ref="A13:G13"/>
    <mergeCell ref="A14:G14"/>
    <mergeCell ref="A15:G15"/>
    <mergeCell ref="A10:G10"/>
    <mergeCell ref="A12:G12"/>
    <mergeCell ref="A1:I1"/>
    <mergeCell ref="A6:G6"/>
    <mergeCell ref="A8:G8"/>
    <mergeCell ref="A3:G4"/>
    <mergeCell ref="H3:I3"/>
    <mergeCell ref="A7:G7"/>
    <mergeCell ref="A5:G5"/>
  </mergeCells>
  <phoneticPr fontId="8" type="noConversion"/>
  <pageMargins left="0.51181102362204722" right="0.51181102362204722" top="0.39370078740157483" bottom="0.39370078740157483" header="0.31496062992125984" footer="0.31496062992125984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раздел</vt:lpstr>
      <vt:lpstr>2 раздел </vt:lpstr>
      <vt:lpstr>3 раздел</vt:lpstr>
      <vt:lpstr>'1 раздел'!Область_печати</vt:lpstr>
      <vt:lpstr>'2 раздел '!Область_печати</vt:lpstr>
      <vt:lpstr>'3 раздел'!Область_печати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2014-05-22T10:31:26Z</cp:lastPrinted>
  <dcterms:created xsi:type="dcterms:W3CDTF">2006-09-28T05:33:49Z</dcterms:created>
  <dcterms:modified xsi:type="dcterms:W3CDTF">2020-05-08T13:51:11Z</dcterms:modified>
</cp:coreProperties>
</file>