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<sst xmlns="http://schemas.openxmlformats.org/spreadsheetml/2006/main" count="2041" uniqueCount="170">
  <si>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</si>
  <si>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</si>
  <si>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</si>
  <si>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</si>
  <si>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</si>
  <si>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</si>
  <si>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</si>
  <si>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</si>
  <si>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</si>
  <si>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</si>
  <si>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</si>
  <si>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</si>
  <si>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</si>
  <si>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</si>
  <si>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</si>
  <si>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</si>
  <si>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</si>
  <si>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</si>
  <si>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</si>
  <si>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</si>
  <si>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</si>
  <si>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</si>
  <si>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</si>
  <si>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</si>
  <si>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</si>
  <si>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</si>
  <si>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</si>
  <si>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</si>
  <si>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</si>
  <si>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</si>
  <si>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</si>
  <si>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</si>
  <si>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</si>
  <si>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</si>
  <si>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</si>
  <si>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</si>
  <si>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</si>
  <si>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</si>
  <si>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</si>
  <si>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</si>
  <si>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</si>
  <si>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</si>
  <si>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</si>
  <si>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</si>
  <si>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</si>
  <si>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</si>
  <si>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</si>
  <si>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</si>
  <si>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</si>
  <si>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</si>
  <si>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</si>
  <si>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</si>
  <si>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</si>
  <si>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</si>
  <si>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</si>
  <si>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</si>
  <si>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</si>
  <si>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</si>
  <si>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</si>
  <si>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</si>
  <si>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</si>
  <si>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</si>
  <si>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</si>
  <si>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</si>
  <si>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</si>
  <si>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</si>
  <si>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</si>
  <si>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</si>
  <si>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</si>
  <si>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</si>
  <si>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</si>
  <si>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</si>
  <si>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</si>
  <si>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</si>
  <si>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</si>
  <si>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</si>
  <si>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</si>
  <si>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</si>
  <si>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</si>
  <si>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</si>
  <si>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</si>
  <si>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</si>
  <si>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</si>
  <si>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</si>
  <si>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</si>
  <si>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</si>
  <si>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</si>
  <si>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</si>
  <si>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</si>
  <si>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</si>
  <si>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</si>
  <si>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</si>
  <si>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</si>
  <si>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</si>
  <si>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</si>
  <si>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</si>
  <si>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</si>
  <si>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</si>
  <si>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</si>
  <si>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</si>
  <si>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</si>
  <si>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</si>
  <si>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</si>
  <si>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</si>
  <si>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</si>
  <si>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</si>
  <si>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</si>
  <si>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</si>
  <si>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</si>
  <si>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</si>
  <si>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</si>
  <si>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</si>
  <si>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</si>
  <si>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</si>
  <si>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</si>
  <si>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</si>
  <si>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</si>
  <si>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</si>
  <si>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</si>
  <si>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</si>
  <si>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</si>
  <si>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</si>
  <si>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</si>
  <si>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</si>
  <si>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</si>
  <si>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</si>
  <si>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</si>
  <si>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</si>
  <si>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</si>
  <si>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>Рыба,тушеная с овощами</t>
  </si>
  <si>
    <t>147.6</t>
  </si>
  <si>
    <t>отвар шиповника</t>
  </si>
  <si>
    <t>0.076</t>
  </si>
  <si>
    <t>2.000</t>
  </si>
  <si>
    <t>0.180</t>
  </si>
  <si>
    <t>0.009</t>
  </si>
  <si>
    <t>0.018</t>
  </si>
  <si>
    <t>0.216</t>
  </si>
  <si>
    <t>0.648</t>
  </si>
  <si>
    <t>0.270</t>
  </si>
  <si>
    <t>0.207</t>
  </si>
  <si>
    <t>0.450</t>
  </si>
  <si>
    <t>6.642</t>
  </si>
  <si>
    <t>4.000</t>
  </si>
  <si>
    <t>5.000</t>
  </si>
  <si>
    <t>1.000</t>
  </si>
  <si>
    <t>2.350</t>
  </si>
  <si>
    <t>0.600</t>
  </si>
  <si>
    <t>0.676</t>
  </si>
  <si>
    <t>0.108</t>
  </si>
  <si>
    <t>0.900</t>
  </si>
  <si>
    <t>0.081</t>
  </si>
  <si>
    <t>0.013</t>
  </si>
  <si>
    <t>0.058</t>
  </si>
  <si>
    <t>0.022</t>
  </si>
  <si>
    <t>0.045</t>
  </si>
  <si>
    <t>1.500</t>
  </si>
  <si>
    <t xml:space="preserve"> Руководитель     ____________    А.И. Мещерякова</t>
  </si>
  <si>
    <t>23 октября  2023</t>
  </si>
  <si>
    <t>23 октября 2023года</t>
  </si>
  <si>
    <t xml:space="preserve"> Меню-требование на выдачу продуктов питания  </t>
  </si>
  <si>
    <t>44+1</t>
  </si>
  <si>
    <t>оладьи с повидлом</t>
  </si>
  <si>
    <t>повидло</t>
  </si>
  <si>
    <t>6.000</t>
  </si>
  <si>
    <t>1.285</t>
  </si>
  <si>
    <t>0.106</t>
  </si>
  <si>
    <t>0.350</t>
  </si>
  <si>
    <t>0</t>
  </si>
  <si>
    <t>0.720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</si>
</sst>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1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157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160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158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3" t="s">
        <v>104</v>
      </c>
      <c r="B6" s="113"/>
      <c r="C6" s="113"/>
      <c r="D6" s="114"/>
      <c r="E6" s="117" t="s">
        <v>2</v>
      </c>
      <c r="F6" s="117"/>
      <c r="G6" s="117"/>
      <c r="H6" s="117" t="s">
        <v>3</v>
      </c>
      <c r="I6" s="117"/>
      <c r="J6" s="117"/>
      <c r="K6" s="117" t="s">
        <v>4</v>
      </c>
      <c r="L6" s="117"/>
      <c r="M6" s="117"/>
      <c r="N6" s="100" t="s">
        <v>5</v>
      </c>
      <c r="O6" s="100"/>
      <c r="P6" s="100"/>
      <c r="Q6" s="100"/>
      <c r="R6" s="117" t="s">
        <v>6</v>
      </c>
      <c r="S6" s="11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8" t="s">
        <v>7</v>
      </c>
      <c r="AI6" s="118"/>
      <c r="AJ6" s="5"/>
      <c r="AK6" s="5"/>
      <c r="AL6" s="5"/>
      <c r="AM6" s="5"/>
    </row>
    <row r="7" spans="1:39" ht="11.25" customHeight="1">
      <c r="A7" s="115"/>
      <c r="B7" s="115"/>
      <c r="C7" s="115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00"/>
      <c r="O7" s="100"/>
      <c r="P7" s="100"/>
      <c r="Q7" s="100"/>
      <c r="R7" s="117"/>
      <c r="S7" s="11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9" t="s">
        <v>8</v>
      </c>
      <c r="AI7" s="119"/>
      <c r="AJ7" s="5"/>
      <c r="AK7" s="5"/>
      <c r="AL7" s="5"/>
      <c r="AM7" s="5"/>
    </row>
    <row r="8" spans="1:39" ht="10.5" customHeight="1">
      <c r="A8" s="120" t="s">
        <v>9</v>
      </c>
      <c r="B8" s="121" t="s">
        <v>10</v>
      </c>
      <c r="C8" s="121"/>
      <c r="D8" s="121"/>
      <c r="E8" s="117"/>
      <c r="F8" s="117"/>
      <c r="G8" s="117"/>
      <c r="H8" s="117"/>
      <c r="I8" s="117"/>
      <c r="J8" s="117"/>
      <c r="K8" s="117"/>
      <c r="L8" s="117"/>
      <c r="M8" s="117"/>
      <c r="N8" s="100"/>
      <c r="O8" s="100"/>
      <c r="P8" s="100"/>
      <c r="Q8" s="100"/>
      <c r="R8" s="117"/>
      <c r="S8" s="117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159</v>
      </c>
      <c r="AC8" s="4"/>
      <c r="AD8" s="4"/>
      <c r="AE8" s="4"/>
      <c r="AF8" s="4"/>
      <c r="AG8" s="4"/>
      <c r="AH8" s="122">
        <v>45222</v>
      </c>
      <c r="AI8" s="123"/>
      <c r="AJ8" s="5"/>
      <c r="AK8" s="5"/>
      <c r="AL8" s="5"/>
      <c r="AM8" s="5"/>
    </row>
    <row r="9" spans="1:39" ht="11.25" customHeight="1">
      <c r="A9" s="120"/>
      <c r="B9" s="121"/>
      <c r="C9" s="121"/>
      <c r="D9" s="121"/>
      <c r="E9" s="117"/>
      <c r="F9" s="117"/>
      <c r="G9" s="117"/>
      <c r="H9" s="117"/>
      <c r="I9" s="117"/>
      <c r="J9" s="117"/>
      <c r="K9" s="117"/>
      <c r="L9" s="117"/>
      <c r="M9" s="117"/>
      <c r="N9" s="100"/>
      <c r="O9" s="100"/>
      <c r="P9" s="100"/>
      <c r="Q9" s="100"/>
      <c r="R9" s="117"/>
      <c r="S9" s="11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0"/>
      <c r="B10" s="121"/>
      <c r="C10" s="121"/>
      <c r="D10" s="121"/>
      <c r="E10" s="117"/>
      <c r="F10" s="117"/>
      <c r="G10" s="117"/>
      <c r="H10" s="117"/>
      <c r="I10" s="117"/>
      <c r="J10" s="117"/>
      <c r="K10" s="117"/>
      <c r="L10" s="117"/>
      <c r="M10" s="117"/>
      <c r="N10" s="100"/>
      <c r="O10" s="100"/>
      <c r="P10" s="100"/>
      <c r="Q10" s="100"/>
      <c r="R10" s="117"/>
      <c r="S10" s="11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4">
        <v>48609650</v>
      </c>
      <c r="AI10" s="125"/>
    </row>
    <row r="11" spans="1:39" ht="11.25" customHeight="1" thickBot="1">
      <c r="A11" s="18">
        <v>1</v>
      </c>
      <c r="B11" s="126">
        <v>2</v>
      </c>
      <c r="C11" s="126"/>
      <c r="D11" s="126"/>
      <c r="E11" s="127">
        <v>3</v>
      </c>
      <c r="F11" s="127"/>
      <c r="G11" s="127"/>
      <c r="H11" s="127">
        <v>4</v>
      </c>
      <c r="I11" s="127"/>
      <c r="J11" s="127"/>
      <c r="K11" s="127">
        <v>5</v>
      </c>
      <c r="L11" s="127"/>
      <c r="M11" s="127"/>
      <c r="N11" s="127">
        <v>6</v>
      </c>
      <c r="O11" s="127"/>
      <c r="P11" s="127"/>
      <c r="Q11" s="127"/>
      <c r="R11" s="127">
        <v>7</v>
      </c>
      <c r="S11" s="127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5"/>
      <c r="AI11" s="125"/>
      <c r="AJ11" s="5"/>
      <c r="AK11" s="5"/>
      <c r="AL11" s="5"/>
      <c r="AM11" s="5"/>
    </row>
    <row r="12" spans="1:39" ht="12" customHeight="1" thickBot="1">
      <c r="A12" s="61" t="s">
        <v>105</v>
      </c>
      <c r="B12" s="128" t="s">
        <v>105</v>
      </c>
      <c r="C12" s="128"/>
      <c r="D12" s="128"/>
      <c r="E12" s="129">
        <v>90</v>
      </c>
      <c r="F12" s="129"/>
      <c r="G12" s="129"/>
      <c r="H12" s="129" t="s">
        <v>161</v>
      </c>
      <c r="I12" s="129"/>
      <c r="J12" s="129"/>
      <c r="K12" s="130">
        <v>4050</v>
      </c>
      <c r="L12" s="130"/>
      <c r="M12" s="130"/>
      <c r="N12" s="131" t="s">
        <v>14</v>
      </c>
      <c r="O12" s="131"/>
      <c r="P12" s="131"/>
      <c r="Q12" s="131"/>
      <c r="R12" s="132" t="s">
        <v>14</v>
      </c>
      <c r="S12" s="13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9" t="s">
        <v>15</v>
      </c>
      <c r="AI12" s="119"/>
      <c r="AJ12" s="5"/>
      <c r="AK12" s="5"/>
      <c r="AL12" s="5"/>
      <c r="AM12" s="5"/>
    </row>
    <row r="13" spans="1:39" ht="13.5" customHeight="1" thickBot="1">
      <c r="A13" s="20" t="s">
        <v>14</v>
      </c>
      <c r="B13" s="118" t="s">
        <v>14</v>
      </c>
      <c r="C13" s="118"/>
      <c r="D13" s="118"/>
      <c r="E13" s="118"/>
      <c r="F13" s="118"/>
      <c r="G13" s="118"/>
      <c r="H13" s="21"/>
      <c r="I13" s="22" t="s">
        <v>14</v>
      </c>
      <c r="J13" s="23"/>
      <c r="K13" s="118" t="s">
        <v>14</v>
      </c>
      <c r="L13" s="118"/>
      <c r="M13" s="118"/>
      <c r="N13" s="131" t="s">
        <v>14</v>
      </c>
      <c r="O13" s="131"/>
      <c r="P13" s="131"/>
      <c r="Q13" s="131"/>
      <c r="R13" s="133" t="s">
        <v>14</v>
      </c>
      <c r="S13" s="133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9"/>
      <c r="AI13" s="119"/>
      <c r="AJ13" s="5"/>
      <c r="AK13" s="5"/>
      <c r="AL13" s="5"/>
      <c r="AM13" s="5"/>
    </row>
    <row r="14" spans="1:39" ht="12" customHeight="1">
      <c r="A14" s="20" t="s">
        <v>14</v>
      </c>
      <c r="B14" s="118" t="s">
        <v>14</v>
      </c>
      <c r="C14" s="118"/>
      <c r="D14" s="118"/>
      <c r="E14" s="118" t="s">
        <v>14</v>
      </c>
      <c r="F14" s="118"/>
      <c r="G14" s="118"/>
      <c r="H14" s="21"/>
      <c r="I14" s="22" t="s">
        <v>14</v>
      </c>
      <c r="J14" s="23"/>
      <c r="K14" s="118" t="s">
        <v>14</v>
      </c>
      <c r="L14" s="118"/>
      <c r="M14" s="118"/>
      <c r="N14" s="131" t="s">
        <v>14</v>
      </c>
      <c r="O14" s="131"/>
      <c r="P14" s="131"/>
      <c r="Q14" s="131"/>
      <c r="R14" s="133" t="s">
        <v>14</v>
      </c>
      <c r="S14" s="13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16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18" t="s">
        <v>14</v>
      </c>
      <c r="C15" s="118"/>
      <c r="D15" s="118"/>
      <c r="E15" s="118" t="s">
        <v>14</v>
      </c>
      <c r="F15" s="118"/>
      <c r="G15" s="118"/>
      <c r="H15" s="27"/>
      <c r="I15" s="22" t="s">
        <v>14</v>
      </c>
      <c r="J15" s="28"/>
      <c r="K15" s="118" t="s">
        <v>121</v>
      </c>
      <c r="L15" s="118"/>
      <c r="M15" s="118"/>
      <c r="N15" s="131" t="s">
        <v>14</v>
      </c>
      <c r="O15" s="131"/>
      <c r="P15" s="131"/>
      <c r="Q15" s="131"/>
      <c r="R15" s="133" t="s">
        <v>14</v>
      </c>
      <c r="S15" s="133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4">
        <v>4050</v>
      </c>
      <c r="L16" s="134"/>
      <c r="M16" s="134"/>
      <c r="N16" s="131" t="s">
        <v>14</v>
      </c>
      <c r="O16" s="131"/>
      <c r="P16" s="131"/>
      <c r="Q16" s="131"/>
      <c r="R16" s="133" t="s">
        <v>14</v>
      </c>
      <c r="S16" s="13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8" t="s">
        <v>19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35" t="s">
        <v>20</v>
      </c>
      <c r="AI18" s="13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6" t="s">
        <v>22</v>
      </c>
      <c r="E19" s="136"/>
      <c r="F19" s="136"/>
      <c r="G19" s="136"/>
      <c r="H19" s="136"/>
      <c r="I19" s="136"/>
      <c r="J19" s="136" t="s">
        <v>107</v>
      </c>
      <c r="K19" s="136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36" t="s">
        <v>26</v>
      </c>
      <c r="AE19" s="136"/>
      <c r="AF19" s="136"/>
      <c r="AG19" s="136"/>
      <c r="AH19" s="135"/>
      <c r="AI19" s="13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6"/>
      <c r="E20" s="136"/>
      <c r="F20" s="136"/>
      <c r="G20" s="136"/>
      <c r="H20" s="136"/>
      <c r="I20" s="136"/>
      <c r="J20" s="136"/>
      <c r="K20" s="136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36"/>
      <c r="AE20" s="136"/>
      <c r="AF20" s="136"/>
      <c r="AG20" s="136"/>
      <c r="AH20" s="137" t="s">
        <v>28</v>
      </c>
      <c r="AI20" s="13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8" t="s">
        <v>110</v>
      </c>
      <c r="E21" s="138" t="s">
        <v>111</v>
      </c>
      <c r="F21" s="138" t="s">
        <v>117</v>
      </c>
      <c r="G21" s="136" t="s">
        <v>14</v>
      </c>
      <c r="H21" s="136" t="s">
        <v>14</v>
      </c>
      <c r="I21" s="136" t="s">
        <v>14</v>
      </c>
      <c r="J21" s="138" t="s">
        <v>112</v>
      </c>
      <c r="K21" s="136" t="s">
        <v>14</v>
      </c>
      <c r="L21" s="138" t="s">
        <v>113</v>
      </c>
      <c r="M21" s="138" t="s">
        <v>129</v>
      </c>
      <c r="N21" s="139" t="s">
        <v>114</v>
      </c>
      <c r="O21" s="140"/>
      <c r="P21" s="140" t="s">
        <v>109</v>
      </c>
      <c r="Q21" s="140" t="s">
        <v>34</v>
      </c>
      <c r="R21" s="139" t="s">
        <v>33</v>
      </c>
      <c r="S21" s="136" t="s">
        <v>14</v>
      </c>
      <c r="T21" s="136" t="s">
        <v>14</v>
      </c>
      <c r="U21" s="139" t="s">
        <v>162</v>
      </c>
      <c r="V21" s="142" t="s">
        <v>131</v>
      </c>
      <c r="W21" s="136" t="s">
        <v>14</v>
      </c>
      <c r="X21" s="136" t="s">
        <v>14</v>
      </c>
      <c r="Y21" s="136" t="s">
        <v>14</v>
      </c>
      <c r="Z21" s="143" t="s">
        <v>14</v>
      </c>
      <c r="AA21" s="136" t="s">
        <v>14</v>
      </c>
      <c r="AB21" s="143" t="s">
        <v>14</v>
      </c>
      <c r="AC21" s="136" t="s">
        <v>14</v>
      </c>
      <c r="AD21" s="136" t="s">
        <v>14</v>
      </c>
      <c r="AE21" s="136" t="s">
        <v>14</v>
      </c>
      <c r="AF21" s="136" t="s">
        <v>14</v>
      </c>
      <c r="AG21" s="13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8"/>
      <c r="E22" s="138"/>
      <c r="F22" s="138"/>
      <c r="G22" s="136"/>
      <c r="H22" s="136"/>
      <c r="I22" s="136"/>
      <c r="J22" s="138"/>
      <c r="K22" s="136"/>
      <c r="L22" s="138"/>
      <c r="M22" s="138"/>
      <c r="N22" s="139"/>
      <c r="O22" s="141"/>
      <c r="P22" s="141"/>
      <c r="Q22" s="141"/>
      <c r="R22" s="139"/>
      <c r="S22" s="136"/>
      <c r="T22" s="136"/>
      <c r="U22" s="139"/>
      <c r="V22" s="142"/>
      <c r="W22" s="136"/>
      <c r="X22" s="136"/>
      <c r="Y22" s="136"/>
      <c r="Z22" s="143"/>
      <c r="AA22" s="136"/>
      <c r="AB22" s="143"/>
      <c r="AC22" s="136"/>
      <c r="AD22" s="136"/>
      <c r="AE22" s="136"/>
      <c r="AF22" s="136"/>
      <c r="AG22" s="136"/>
      <c r="AH22" s="144" t="s">
        <v>37</v>
      </c>
      <c r="AI22" s="144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8"/>
      <c r="E23" s="138"/>
      <c r="F23" s="138"/>
      <c r="G23" s="136"/>
      <c r="H23" s="136"/>
      <c r="I23" s="136"/>
      <c r="J23" s="138"/>
      <c r="K23" s="136"/>
      <c r="L23" s="138"/>
      <c r="M23" s="138"/>
      <c r="N23" s="139"/>
      <c r="O23" s="142"/>
      <c r="P23" s="142"/>
      <c r="Q23" s="142"/>
      <c r="R23" s="139"/>
      <c r="S23" s="136"/>
      <c r="T23" s="136"/>
      <c r="U23" s="139"/>
      <c r="V23" s="142"/>
      <c r="W23" s="136"/>
      <c r="X23" s="136"/>
      <c r="Y23" s="136"/>
      <c r="Z23" s="143"/>
      <c r="AA23" s="136"/>
      <c r="AB23" s="143"/>
      <c r="AC23" s="136"/>
      <c r="AD23" s="136"/>
      <c r="AE23" s="136"/>
      <c r="AF23" s="136"/>
      <c r="AG23" s="136"/>
      <c r="AH23" s="144"/>
      <c r="AI23" s="14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45</v>
      </c>
      <c r="E25" s="42">
        <v>45</v>
      </c>
      <c r="F25" s="41">
        <v>45</v>
      </c>
      <c r="G25" s="42" t="s">
        <v>14</v>
      </c>
      <c r="H25" s="42" t="s">
        <v>14</v>
      </c>
      <c r="I25" s="42"/>
      <c r="J25" s="42">
        <v>45</v>
      </c>
      <c r="K25" s="42"/>
      <c r="L25" s="41">
        <v>45</v>
      </c>
      <c r="M25" s="41">
        <v>45</v>
      </c>
      <c r="N25" s="41">
        <v>45</v>
      </c>
      <c r="O25" s="41"/>
      <c r="P25" s="41">
        <v>45</v>
      </c>
      <c r="Q25" s="41">
        <v>44</v>
      </c>
      <c r="R25" s="41">
        <v>44</v>
      </c>
      <c r="S25" s="41"/>
      <c r="T25" s="41" t="s">
        <v>14</v>
      </c>
      <c r="U25" s="41">
        <v>45</v>
      </c>
      <c r="V25" s="43">
        <v>45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3" t="s">
        <v>120</v>
      </c>
      <c r="B27" s="105" t="str">
        <f>"060"</f>
        <v>060</v>
      </c>
      <c r="C27" s="107" t="s">
        <v>41</v>
      </c>
      <c r="D27" s="99"/>
      <c r="E27" s="67"/>
      <c r="F27" s="99" t="s">
        <v>14</v>
      </c>
      <c r="G27" s="99" t="s">
        <v>14</v>
      </c>
      <c r="H27" s="99" t="s">
        <v>14</v>
      </c>
      <c r="I27" s="99" t="s">
        <v>14</v>
      </c>
      <c r="J27" s="99" t="s">
        <v>14</v>
      </c>
      <c r="K27" s="99" t="s">
        <v>14</v>
      </c>
      <c r="L27" s="99" t="s">
        <v>14</v>
      </c>
      <c r="M27" s="99" t="s">
        <v>14</v>
      </c>
      <c r="N27" s="99" t="s">
        <v>14</v>
      </c>
      <c r="O27" s="99" t="s">
        <v>14</v>
      </c>
      <c r="P27" s="99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74"/>
      <c r="V27" s="99" t="s">
        <v>14</v>
      </c>
      <c r="W27" s="99" t="s">
        <v>14</v>
      </c>
      <c r="X27" s="99" t="s">
        <v>14</v>
      </c>
      <c r="Y27" s="99" t="s">
        <v>14</v>
      </c>
      <c r="Z27" s="99" t="s">
        <v>14</v>
      </c>
      <c r="AA27" s="99" t="s">
        <v>14</v>
      </c>
      <c r="AB27" s="99" t="s">
        <v>14</v>
      </c>
      <c r="AC27" s="99" t="s">
        <v>14</v>
      </c>
      <c r="AD27" s="99" t="s">
        <v>14</v>
      </c>
      <c r="AE27" s="99" t="s">
        <v>14</v>
      </c>
      <c r="AF27" s="99" t="s">
        <v>14</v>
      </c>
      <c r="AG27" s="99" t="s">
        <v>14</v>
      </c>
      <c r="AH27" s="147"/>
      <c r="AI27" s="111" t="s">
        <v>14</v>
      </c>
      <c r="AJ27" s="5"/>
      <c r="AK27" s="5"/>
      <c r="AL27" s="5"/>
    </row>
    <row r="28" spans="1:39" ht="9.75" customHeight="1">
      <c r="A28" s="145"/>
      <c r="B28" s="146"/>
      <c r="C28" s="118"/>
      <c r="D28" s="100"/>
      <c r="E28" s="6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6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48"/>
      <c r="AI28" s="112"/>
      <c r="AJ28" s="5"/>
      <c r="AK28" s="5"/>
      <c r="AL28" s="5"/>
    </row>
    <row r="29" spans="1:39" ht="12" customHeight="1">
      <c r="A29" s="145" t="s">
        <v>42</v>
      </c>
      <c r="B29" s="146" t="str">
        <f>"070"</f>
        <v>070</v>
      </c>
      <c r="C29" s="118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00" t="s">
        <v>14</v>
      </c>
      <c r="AI29" s="112" t="s">
        <v>14</v>
      </c>
      <c r="AJ29" s="5"/>
      <c r="AK29" s="5"/>
      <c r="AL29" s="5"/>
      <c r="AM29" s="5"/>
    </row>
    <row r="30" spans="1:39" ht="9.75" customHeight="1">
      <c r="A30" s="145"/>
      <c r="B30" s="146"/>
      <c r="C30" s="118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2"/>
      <c r="AJ30" s="5"/>
      <c r="AK30" s="5"/>
      <c r="AL30" s="5"/>
      <c r="AM30" s="5"/>
    </row>
    <row r="31" spans="1:39" ht="11.25" customHeight="1">
      <c r="A31" s="145" t="s">
        <v>44</v>
      </c>
      <c r="B31" s="146" t="str">
        <f>"072"</f>
        <v>072</v>
      </c>
      <c r="C31" s="146" t="s">
        <v>45</v>
      </c>
      <c r="D31" s="100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14</v>
      </c>
      <c r="M31" s="99" t="s">
        <v>14</v>
      </c>
      <c r="N31" s="99" t="s">
        <v>14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11" t="s">
        <v>14</v>
      </c>
      <c r="AI31" s="112" t="s">
        <v>14</v>
      </c>
      <c r="AJ31" s="5"/>
      <c r="AK31" s="5"/>
      <c r="AL31" s="5"/>
      <c r="AM31" s="5"/>
    </row>
    <row r="32" spans="1:39" ht="10.5" customHeight="1">
      <c r="A32" s="145"/>
      <c r="B32" s="146"/>
      <c r="C32" s="14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2"/>
      <c r="AI32" s="112"/>
      <c r="AJ32" s="5"/>
      <c r="AK32" s="5"/>
      <c r="AL32" s="5"/>
      <c r="AM32" s="5"/>
    </row>
    <row r="33" spans="1:39" ht="15.95" customHeight="1">
      <c r="A33" s="145" t="s">
        <v>47</v>
      </c>
      <c r="B33" s="146" t="str">
        <f>"073"</f>
        <v>073</v>
      </c>
      <c r="C33" s="149" t="s">
        <v>45</v>
      </c>
      <c r="D33" s="100" t="s">
        <v>14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00" t="s">
        <v>14</v>
      </c>
      <c r="AI33" s="112" t="s">
        <v>14</v>
      </c>
      <c r="AJ33" s="5"/>
      <c r="AK33" s="5"/>
      <c r="AL33" s="5"/>
      <c r="AM33" s="5"/>
    </row>
    <row r="34" spans="1:39" ht="6.75" customHeight="1">
      <c r="A34" s="145"/>
      <c r="B34" s="146"/>
      <c r="C34" s="14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2"/>
      <c r="AJ34" s="5"/>
      <c r="AK34" s="5"/>
      <c r="AL34" s="5"/>
      <c r="AM34" s="5"/>
    </row>
    <row r="35" spans="1:39" ht="15.95" customHeight="1">
      <c r="A35" s="145" t="s">
        <v>48</v>
      </c>
      <c r="B35" s="146" t="str">
        <f>"082"</f>
        <v>082</v>
      </c>
      <c r="C35" s="118" t="s">
        <v>41</v>
      </c>
      <c r="D35" s="100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11" t="s">
        <v>14</v>
      </c>
      <c r="AI35" s="112" t="s">
        <v>14</v>
      </c>
      <c r="AJ35" s="5"/>
      <c r="AK35" s="5"/>
      <c r="AL35" s="5"/>
      <c r="AM35" s="5"/>
    </row>
    <row r="36" spans="1:39" ht="4.5" customHeight="1">
      <c r="A36" s="145"/>
      <c r="B36" s="146"/>
      <c r="C36" s="118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12"/>
      <c r="AI36" s="112"/>
      <c r="AJ36" s="5"/>
      <c r="AK36" s="5"/>
      <c r="AL36" s="5"/>
      <c r="AM36" s="5"/>
    </row>
    <row r="37" spans="1:39" ht="12" customHeight="1">
      <c r="A37" s="145" t="s">
        <v>49</v>
      </c>
      <c r="B37" s="146" t="str">
        <f>"085"</f>
        <v>085</v>
      </c>
      <c r="C37" s="118" t="s">
        <v>41</v>
      </c>
      <c r="D37" s="100" t="s">
        <v>14</v>
      </c>
      <c r="E37" s="100" t="s">
        <v>14</v>
      </c>
      <c r="F37" s="68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48">
        <v>0.13500000000000001</v>
      </c>
      <c r="AI37" s="112" t="s">
        <v>14</v>
      </c>
      <c r="AJ37" s="5"/>
      <c r="AK37" s="5"/>
      <c r="AL37" s="5"/>
      <c r="AM37" s="5"/>
    </row>
    <row r="38" spans="1:39" ht="14.25" customHeight="1">
      <c r="A38" s="145"/>
      <c r="B38" s="146"/>
      <c r="C38" s="118"/>
      <c r="D38" s="100"/>
      <c r="E38" s="100"/>
      <c r="F38" s="68">
        <v>0.13500000000000001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48"/>
      <c r="AI38" s="112"/>
      <c r="AJ38" s="5"/>
      <c r="AK38" s="5"/>
      <c r="AL38" s="5"/>
      <c r="AM38" s="5"/>
    </row>
    <row r="39" spans="1:39" ht="11.25" customHeight="1">
      <c r="A39" s="145" t="s">
        <v>50</v>
      </c>
      <c r="B39" s="146" t="str">
        <f>"086"</f>
        <v>086</v>
      </c>
      <c r="C39" s="118" t="s">
        <v>41</v>
      </c>
      <c r="D39" s="100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99" t="s">
        <v>14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 t="s">
        <v>14</v>
      </c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11" t="s">
        <v>14</v>
      </c>
      <c r="AI39" s="112" t="s">
        <v>14</v>
      </c>
      <c r="AJ39" s="5"/>
      <c r="AK39" s="5"/>
      <c r="AL39" s="5"/>
      <c r="AM39" s="5"/>
    </row>
    <row r="40" spans="1:39" ht="6" customHeight="1">
      <c r="A40" s="145"/>
      <c r="B40" s="146"/>
      <c r="C40" s="118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12"/>
      <c r="AI40" s="112"/>
      <c r="AJ40" s="5"/>
      <c r="AK40" s="5"/>
      <c r="AL40" s="5"/>
      <c r="AM40" s="5"/>
    </row>
    <row r="41" spans="1:39" ht="15.75" customHeight="1">
      <c r="A41" s="145" t="s">
        <v>51</v>
      </c>
      <c r="B41" s="146" t="str">
        <f>"089"</f>
        <v>089</v>
      </c>
      <c r="C41" s="118" t="s">
        <v>41</v>
      </c>
      <c r="D41" s="100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0">
        <v>80</v>
      </c>
      <c r="M41" s="100" t="s">
        <v>14</v>
      </c>
      <c r="N41" s="60">
        <v>125.4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48">
        <v>10</v>
      </c>
      <c r="AI41" s="112" t="s">
        <v>14</v>
      </c>
      <c r="AJ41" s="5"/>
      <c r="AK41" s="5"/>
      <c r="AL41" s="5"/>
      <c r="AM41" s="5"/>
    </row>
    <row r="42" spans="1:39" ht="12.75" customHeight="1">
      <c r="A42" s="145"/>
      <c r="B42" s="146"/>
      <c r="C42" s="118"/>
      <c r="D42" s="100"/>
      <c r="E42" s="100"/>
      <c r="F42" s="100"/>
      <c r="G42" s="100"/>
      <c r="H42" s="100"/>
      <c r="I42" s="100"/>
      <c r="J42" s="100"/>
      <c r="K42" s="100"/>
      <c r="L42" s="65" t="s">
        <v>143</v>
      </c>
      <c r="M42" s="100"/>
      <c r="N42" s="65" t="s">
        <v>164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48"/>
      <c r="AI42" s="112"/>
      <c r="AJ42" s="5"/>
      <c r="AK42" s="5"/>
      <c r="AL42" s="5"/>
      <c r="AM42" s="5"/>
    </row>
    <row r="43" spans="1:39" ht="12.75" customHeight="1">
      <c r="A43" s="102" t="s">
        <v>116</v>
      </c>
      <c r="B43" s="104">
        <v>99</v>
      </c>
      <c r="C43" s="118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8" t="s">
        <v>121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12" t="s">
        <v>121</v>
      </c>
      <c r="AI43" s="112" t="s">
        <v>14</v>
      </c>
      <c r="AJ43" s="5"/>
      <c r="AK43" s="5"/>
      <c r="AL43" s="5"/>
      <c r="AM43" s="5"/>
    </row>
    <row r="44" spans="1:39" ht="12.75" customHeight="1">
      <c r="A44" s="103"/>
      <c r="B44" s="105"/>
      <c r="C44" s="118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9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12"/>
      <c r="AI44" s="112"/>
      <c r="AJ44" s="5"/>
      <c r="AK44" s="5"/>
      <c r="AL44" s="5"/>
      <c r="AM44" s="5"/>
    </row>
    <row r="45" spans="1:39" ht="9.75" customHeight="1">
      <c r="A45" s="145" t="s">
        <v>52</v>
      </c>
      <c r="B45" s="146" t="str">
        <f>"093"</f>
        <v>093</v>
      </c>
      <c r="C45" s="118" t="s">
        <v>41</v>
      </c>
      <c r="D45" s="100" t="s">
        <v>14</v>
      </c>
      <c r="E45" s="99" t="s">
        <v>14</v>
      </c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11" t="s">
        <v>14</v>
      </c>
      <c r="AI45" s="112" t="s">
        <v>14</v>
      </c>
      <c r="AJ45" s="5"/>
      <c r="AK45" s="5"/>
      <c r="AL45" s="5"/>
      <c r="AM45" s="5"/>
    </row>
    <row r="46" spans="1:39" ht="12" customHeight="1">
      <c r="A46" s="145"/>
      <c r="B46" s="146"/>
      <c r="C46" s="118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12"/>
      <c r="AI46" s="112"/>
      <c r="AJ46" s="5"/>
      <c r="AK46" s="5"/>
      <c r="AL46" s="5"/>
      <c r="AM46" s="5"/>
    </row>
    <row r="47" spans="1:39" ht="12" customHeight="1">
      <c r="A47" s="145" t="s">
        <v>53</v>
      </c>
      <c r="B47" s="146" t="str">
        <f>"098"</f>
        <v>098</v>
      </c>
      <c r="C47" s="118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12" t="s">
        <v>14</v>
      </c>
      <c r="AI47" s="112" t="s">
        <v>14</v>
      </c>
      <c r="AJ47" s="5"/>
      <c r="AK47" s="5"/>
      <c r="AL47" s="5"/>
      <c r="AM47" s="5"/>
    </row>
    <row r="48" spans="1:39" ht="9.75" customHeight="1">
      <c r="A48" s="145"/>
      <c r="B48" s="146"/>
      <c r="C48" s="118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12"/>
      <c r="AI48" s="112"/>
      <c r="AJ48" s="5"/>
      <c r="AK48" s="5"/>
      <c r="AL48" s="5"/>
      <c r="AM48" s="5"/>
    </row>
    <row r="49" spans="1:39" ht="13.5" customHeight="1">
      <c r="A49" s="145" t="s">
        <v>54</v>
      </c>
      <c r="B49" s="146" t="str">
        <f>"101"</f>
        <v>101</v>
      </c>
      <c r="C49" s="118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12" t="s">
        <v>14</v>
      </c>
      <c r="AI49" s="112" t="s">
        <v>14</v>
      </c>
      <c r="AJ49" s="5"/>
      <c r="AK49" s="5"/>
      <c r="AL49" s="5"/>
      <c r="AM49" s="5"/>
    </row>
    <row r="50" spans="1:39" ht="12" customHeight="1">
      <c r="A50" s="145"/>
      <c r="B50" s="146"/>
      <c r="C50" s="118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12"/>
      <c r="AI50" s="112"/>
      <c r="AJ50" s="5"/>
      <c r="AK50" s="5"/>
      <c r="AL50" s="5"/>
      <c r="AM50" s="5"/>
    </row>
    <row r="51" spans="1:39" ht="13.5" customHeight="1">
      <c r="A51" s="145" t="s">
        <v>55</v>
      </c>
      <c r="B51" s="146" t="str">
        <f>"102"</f>
        <v>102</v>
      </c>
      <c r="C51" s="118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46</v>
      </c>
      <c r="N51" s="100" t="s">
        <v>43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12" t="s">
        <v>43</v>
      </c>
      <c r="AI51" s="112" t="s">
        <v>14</v>
      </c>
      <c r="AJ51" s="5"/>
      <c r="AK51" s="5"/>
      <c r="AL51" s="5"/>
      <c r="AM51" s="5"/>
    </row>
    <row r="52" spans="1:39" ht="12" customHeight="1">
      <c r="A52" s="145"/>
      <c r="B52" s="146"/>
      <c r="C52" s="118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12"/>
      <c r="AI52" s="112"/>
      <c r="AJ52" s="5"/>
      <c r="AK52" s="5"/>
      <c r="AL52" s="5"/>
      <c r="AM52" s="5"/>
    </row>
    <row r="53" spans="1:39" ht="9.75" customHeight="1">
      <c r="A53" s="145" t="s">
        <v>56</v>
      </c>
      <c r="B53" s="146" t="str">
        <f>"103"</f>
        <v>103</v>
      </c>
      <c r="C53" s="118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12" t="s">
        <v>14</v>
      </c>
      <c r="AI53" s="112" t="s">
        <v>14</v>
      </c>
      <c r="AJ53" s="5"/>
      <c r="AK53" s="5"/>
      <c r="AL53" s="5"/>
      <c r="AM53" s="5"/>
    </row>
    <row r="54" spans="1:39" ht="13.5" customHeight="1">
      <c r="A54" s="145"/>
      <c r="B54" s="146"/>
      <c r="C54" s="118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12"/>
      <c r="AI54" s="112"/>
      <c r="AJ54" s="5"/>
      <c r="AK54" s="5"/>
      <c r="AL54" s="5"/>
      <c r="AM54" s="5"/>
    </row>
    <row r="55" spans="1:39" ht="12.75" customHeight="1">
      <c r="A55" s="145" t="s">
        <v>57</v>
      </c>
      <c r="B55" s="146" t="str">
        <f>"104"</f>
        <v>104</v>
      </c>
      <c r="C55" s="118" t="s">
        <v>41</v>
      </c>
      <c r="D55" s="60">
        <v>29.5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12">
        <v>1.2849999999999999</v>
      </c>
      <c r="AI55" s="112" t="s">
        <v>14</v>
      </c>
      <c r="AJ55" s="5"/>
      <c r="AK55" s="5"/>
      <c r="AL55" s="5"/>
      <c r="AM55" s="5"/>
    </row>
    <row r="56" spans="1:39" ht="10.5" customHeight="1">
      <c r="A56" s="145"/>
      <c r="B56" s="146"/>
      <c r="C56" s="118"/>
      <c r="D56" s="65" t="s">
        <v>165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12"/>
      <c r="AI56" s="112"/>
      <c r="AJ56" s="5"/>
      <c r="AK56" s="5"/>
      <c r="AL56" s="5"/>
      <c r="AM56" s="5"/>
    </row>
    <row r="57" spans="1:39" ht="10.5" customHeight="1">
      <c r="A57" s="102" t="s">
        <v>58</v>
      </c>
      <c r="B57" s="104" t="str">
        <f>"104"</f>
        <v>104</v>
      </c>
      <c r="C57" s="106" t="s">
        <v>41</v>
      </c>
      <c r="D57" s="101" t="s">
        <v>14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93">
        <v>4</v>
      </c>
      <c r="M57" s="101" t="s">
        <v>14</v>
      </c>
      <c r="N57" s="101" t="s">
        <v>14</v>
      </c>
      <c r="O57" s="101"/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/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10">
        <v>0.18</v>
      </c>
      <c r="AI57" s="110" t="s">
        <v>14</v>
      </c>
      <c r="AJ57" s="5"/>
      <c r="AK57" s="5"/>
      <c r="AL57" s="5"/>
      <c r="AM57" s="5"/>
    </row>
    <row r="58" spans="1:39" ht="10.5" customHeight="1">
      <c r="A58" s="103"/>
      <c r="B58" s="105"/>
      <c r="C58" s="107"/>
      <c r="D58" s="99"/>
      <c r="E58" s="99"/>
      <c r="F58" s="99"/>
      <c r="G58" s="99"/>
      <c r="H58" s="99"/>
      <c r="I58" s="99"/>
      <c r="J58" s="99"/>
      <c r="K58" s="99"/>
      <c r="L58" s="94" t="s">
        <v>134</v>
      </c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11"/>
      <c r="AI58" s="111"/>
      <c r="AJ58" s="5"/>
      <c r="AK58" s="5"/>
      <c r="AL58" s="5"/>
      <c r="AM58" s="5"/>
    </row>
    <row r="59" spans="1:39" ht="10.5" customHeight="1">
      <c r="A59" s="102" t="s">
        <v>115</v>
      </c>
      <c r="B59" s="104">
        <v>105</v>
      </c>
      <c r="C59" s="106" t="s">
        <v>41</v>
      </c>
      <c r="D59" s="101" t="s">
        <v>14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71"/>
      <c r="M59" s="101" t="s">
        <v>14</v>
      </c>
      <c r="N59" s="101" t="s">
        <v>14</v>
      </c>
      <c r="O59" s="101" t="s">
        <v>14</v>
      </c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110"/>
      <c r="AI59" s="101" t="s">
        <v>14</v>
      </c>
      <c r="AJ59" s="101" t="s">
        <v>14</v>
      </c>
      <c r="AK59" s="5"/>
      <c r="AL59" s="5"/>
      <c r="AM59" s="5"/>
    </row>
    <row r="60" spans="1:39" ht="10.5" customHeight="1">
      <c r="A60" s="103"/>
      <c r="B60" s="105"/>
      <c r="C60" s="107"/>
      <c r="D60" s="99"/>
      <c r="E60" s="99"/>
      <c r="F60" s="99"/>
      <c r="G60" s="99"/>
      <c r="H60" s="99"/>
      <c r="I60" s="99"/>
      <c r="J60" s="99"/>
      <c r="K60" s="99"/>
      <c r="L60" s="77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11"/>
      <c r="AI60" s="99"/>
      <c r="AJ60" s="99"/>
      <c r="AK60" s="5"/>
      <c r="AL60" s="5"/>
      <c r="AM60" s="5"/>
    </row>
    <row r="61" spans="1:39" ht="15.75" customHeight="1">
      <c r="A61" s="102" t="s">
        <v>59</v>
      </c>
      <c r="B61" s="104" t="str">
        <f>"107"</f>
        <v>107</v>
      </c>
      <c r="C61" s="106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158" t="s">
        <v>121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50" t="s">
        <v>121</v>
      </c>
      <c r="AI61" s="110" t="s">
        <v>14</v>
      </c>
      <c r="AJ61" s="5"/>
      <c r="AK61" s="5"/>
      <c r="AL61" s="5"/>
      <c r="AM61" s="5"/>
    </row>
    <row r="62" spans="1:39" ht="15.75" customHeight="1">
      <c r="A62" s="103"/>
      <c r="B62" s="105"/>
      <c r="C62" s="107"/>
      <c r="D62" s="99"/>
      <c r="E62" s="99"/>
      <c r="F62" s="99"/>
      <c r="G62" s="99"/>
      <c r="H62" s="99"/>
      <c r="I62" s="99"/>
      <c r="J62" s="99"/>
      <c r="K62" s="99"/>
      <c r="L62" s="15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47"/>
      <c r="AI62" s="111"/>
      <c r="AJ62" s="5"/>
      <c r="AK62" s="5"/>
      <c r="AL62" s="5"/>
      <c r="AM62" s="5"/>
    </row>
    <row r="63" spans="1:39" ht="12.6" customHeight="1">
      <c r="A63" s="145" t="s">
        <v>60</v>
      </c>
      <c r="B63" s="146" t="str">
        <f>"108"</f>
        <v>108</v>
      </c>
      <c r="C63" s="118" t="s">
        <v>41</v>
      </c>
      <c r="D63" s="80"/>
      <c r="E63" s="99" t="s">
        <v>14</v>
      </c>
      <c r="F63" s="99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 t="s">
        <v>14</v>
      </c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11"/>
      <c r="AI63" s="112" t="s">
        <v>14</v>
      </c>
      <c r="AJ63" s="5"/>
      <c r="AK63" s="5"/>
      <c r="AL63" s="5"/>
      <c r="AM63" s="5"/>
    </row>
    <row r="64" spans="1:39" ht="10.9" customHeight="1">
      <c r="A64" s="145"/>
      <c r="B64" s="146"/>
      <c r="C64" s="118"/>
      <c r="D64" s="8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12"/>
      <c r="AI64" s="112"/>
      <c r="AJ64" s="5"/>
      <c r="AK64" s="5"/>
      <c r="AL64" s="5"/>
      <c r="AM64" s="5"/>
    </row>
    <row r="65" spans="1:39" ht="9.75" customHeight="1">
      <c r="A65" s="145" t="s">
        <v>61</v>
      </c>
      <c r="B65" s="146" t="str">
        <f>"111"</f>
        <v>111</v>
      </c>
      <c r="C65" s="118" t="s">
        <v>41</v>
      </c>
      <c r="D65" s="100" t="s">
        <v>14</v>
      </c>
      <c r="E65" s="100" t="s">
        <v>14</v>
      </c>
      <c r="F65" s="100" t="s">
        <v>14</v>
      </c>
      <c r="G65" s="100" t="s">
        <v>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0" t="s">
        <v>14</v>
      </c>
      <c r="AI65" s="112" t="s">
        <v>14</v>
      </c>
      <c r="AJ65" s="5"/>
      <c r="AK65" s="5"/>
      <c r="AL65" s="5"/>
      <c r="AM65" s="5"/>
    </row>
    <row r="66" spans="1:39" ht="12" customHeight="1">
      <c r="A66" s="145"/>
      <c r="B66" s="146"/>
      <c r="C66" s="118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12"/>
      <c r="AJ66" s="5"/>
      <c r="AK66" s="5"/>
      <c r="AL66" s="5"/>
      <c r="AM66" s="5"/>
    </row>
    <row r="67" spans="1:39" ht="12" customHeight="1">
      <c r="A67" s="145" t="s">
        <v>62</v>
      </c>
      <c r="B67" s="146" t="str">
        <f>"115"</f>
        <v>115</v>
      </c>
      <c r="C67" s="118" t="s">
        <v>41</v>
      </c>
      <c r="D67" s="100" t="s">
        <v>14</v>
      </c>
      <c r="E67" s="99" t="s">
        <v>14</v>
      </c>
      <c r="F67" s="99" t="s">
        <v>14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 t="s">
        <v>14</v>
      </c>
      <c r="M67" s="99" t="s">
        <v>14</v>
      </c>
      <c r="N67" s="99" t="s">
        <v>14</v>
      </c>
      <c r="O67" s="99" t="s">
        <v>14</v>
      </c>
      <c r="P67" s="99" t="s">
        <v>14</v>
      </c>
      <c r="Q67" s="99" t="s">
        <v>14</v>
      </c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11" t="s">
        <v>14</v>
      </c>
      <c r="AI67" s="112" t="s">
        <v>14</v>
      </c>
      <c r="AJ67" s="5"/>
      <c r="AK67" s="5"/>
      <c r="AL67" s="5"/>
      <c r="AM67" s="5"/>
    </row>
    <row r="68" spans="1:39" ht="12" customHeight="1">
      <c r="A68" s="145"/>
      <c r="B68" s="146"/>
      <c r="C68" s="118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12"/>
      <c r="AI68" s="112"/>
      <c r="AJ68" s="5"/>
      <c r="AK68" s="5"/>
      <c r="AL68" s="5"/>
      <c r="AM68" s="5"/>
    </row>
    <row r="69" spans="1:39" ht="11.25" customHeight="1">
      <c r="A69" s="145" t="s">
        <v>63</v>
      </c>
      <c r="B69" s="146">
        <v>116</v>
      </c>
      <c r="C69" s="118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60">
        <v>0.2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100" t="s">
        <v>14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51">
        <v>8.9999999999999993E-3</v>
      </c>
      <c r="AI69" s="112" t="s">
        <v>14</v>
      </c>
      <c r="AJ69" s="5"/>
      <c r="AK69" s="5"/>
      <c r="AL69" s="5"/>
      <c r="AM69" s="5"/>
    </row>
    <row r="70" spans="1:39" ht="12" customHeight="1">
      <c r="A70" s="145"/>
      <c r="B70" s="146"/>
      <c r="C70" s="118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79" t="s">
        <v>135</v>
      </c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51"/>
      <c r="AI70" s="112"/>
      <c r="AJ70" s="5"/>
      <c r="AK70" s="5"/>
      <c r="AL70" s="5"/>
      <c r="AM70" s="5"/>
    </row>
    <row r="71" spans="1:39" ht="12.75" customHeight="1">
      <c r="A71" s="145" t="s">
        <v>64</v>
      </c>
      <c r="B71" s="146" t="str">
        <f>"077"</f>
        <v>077</v>
      </c>
      <c r="C71" s="118" t="s">
        <v>41</v>
      </c>
      <c r="D71" s="100" t="s">
        <v>14</v>
      </c>
      <c r="E71" s="100" t="s">
        <v>15</v>
      </c>
      <c r="F71" s="100" t="s">
        <v>15</v>
      </c>
      <c r="G71" s="100" t="s">
        <v>14</v>
      </c>
      <c r="H71" s="100" t="s">
        <v>14</v>
      </c>
      <c r="I71" s="100" t="s">
        <v>14</v>
      </c>
      <c r="J71" s="100" t="s">
        <v>14</v>
      </c>
      <c r="K71" s="100" t="s">
        <v>14</v>
      </c>
      <c r="L71" s="100"/>
      <c r="M71" s="100" t="s">
        <v>14</v>
      </c>
      <c r="N71" s="100" t="s">
        <v>14</v>
      </c>
      <c r="O71" s="100" t="s">
        <v>14</v>
      </c>
      <c r="P71" s="100" t="s">
        <v>14</v>
      </c>
      <c r="Q71" s="100"/>
      <c r="R71" s="100" t="s">
        <v>14</v>
      </c>
      <c r="S71" s="100" t="s">
        <v>14</v>
      </c>
      <c r="T71" s="100" t="s">
        <v>14</v>
      </c>
      <c r="U71" s="60">
        <v>0.4</v>
      </c>
      <c r="V71" s="100" t="s">
        <v>14</v>
      </c>
      <c r="W71" s="100" t="s">
        <v>14</v>
      </c>
      <c r="X71" s="100" t="s">
        <v>14</v>
      </c>
      <c r="Y71" s="100" t="s">
        <v>14</v>
      </c>
      <c r="Z71" s="100" t="s">
        <v>14</v>
      </c>
      <c r="AA71" s="100" t="s">
        <v>14</v>
      </c>
      <c r="AB71" s="100" t="s">
        <v>14</v>
      </c>
      <c r="AC71" s="100" t="s">
        <v>14</v>
      </c>
      <c r="AD71" s="100" t="s">
        <v>14</v>
      </c>
      <c r="AE71" s="100" t="s">
        <v>14</v>
      </c>
      <c r="AF71" s="100" t="s">
        <v>14</v>
      </c>
      <c r="AG71" s="100" t="s">
        <v>14</v>
      </c>
      <c r="AH71" s="148">
        <v>1.7999999999999999E-2</v>
      </c>
      <c r="AI71" s="112" t="s">
        <v>14</v>
      </c>
      <c r="AJ71" s="5"/>
      <c r="AK71" s="5"/>
      <c r="AL71" s="5"/>
      <c r="AM71" s="5"/>
    </row>
    <row r="72" spans="1:39" ht="18.75" customHeight="1">
      <c r="A72" s="145"/>
      <c r="B72" s="146"/>
      <c r="C72" s="118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65" t="s">
        <v>136</v>
      </c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48"/>
      <c r="AI72" s="112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57" t="s">
        <v>67</v>
      </c>
      <c r="AI74" s="15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36" t="s">
        <v>22</v>
      </c>
      <c r="E75" s="136"/>
      <c r="F75" s="136"/>
      <c r="G75" s="136"/>
      <c r="H75" s="136"/>
      <c r="I75" s="136"/>
      <c r="J75" s="136" t="s">
        <v>107</v>
      </c>
      <c r="K75" s="136"/>
      <c r="L75" s="100" t="s">
        <v>23</v>
      </c>
      <c r="M75" s="100"/>
      <c r="N75" s="100"/>
      <c r="O75" s="100"/>
      <c r="P75" s="100"/>
      <c r="Q75" s="100"/>
      <c r="R75" s="100"/>
      <c r="S75" s="100"/>
      <c r="T75" s="100"/>
      <c r="U75" s="100" t="s">
        <v>24</v>
      </c>
      <c r="V75" s="100"/>
      <c r="W75" s="100"/>
      <c r="X75" s="100"/>
      <c r="Y75" s="100" t="s">
        <v>25</v>
      </c>
      <c r="Z75" s="100"/>
      <c r="AA75" s="100"/>
      <c r="AB75" s="100"/>
      <c r="AC75" s="100"/>
      <c r="AD75" s="136" t="s">
        <v>26</v>
      </c>
      <c r="AE75" s="136"/>
      <c r="AF75" s="136"/>
      <c r="AG75" s="136"/>
      <c r="AH75" s="156" t="s">
        <v>68</v>
      </c>
      <c r="AI75" s="15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36"/>
      <c r="E76" s="136"/>
      <c r="F76" s="136"/>
      <c r="G76" s="136"/>
      <c r="H76" s="136"/>
      <c r="I76" s="136"/>
      <c r="J76" s="136"/>
      <c r="K76" s="136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36"/>
      <c r="AE76" s="136"/>
      <c r="AF76" s="136"/>
      <c r="AG76" s="136"/>
      <c r="AH76" s="157" t="s">
        <v>28</v>
      </c>
      <c r="AI76" s="15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8" t="s">
        <v>110</v>
      </c>
      <c r="E77" s="138" t="s">
        <v>111</v>
      </c>
      <c r="F77" s="138" t="s">
        <v>117</v>
      </c>
      <c r="G77" s="136" t="s">
        <v>14</v>
      </c>
      <c r="H77" s="136" t="s">
        <v>14</v>
      </c>
      <c r="I77" s="136" t="s">
        <v>14</v>
      </c>
      <c r="J77" s="138" t="s">
        <v>112</v>
      </c>
      <c r="K77" s="136" t="s">
        <v>14</v>
      </c>
      <c r="L77" s="138" t="s">
        <v>113</v>
      </c>
      <c r="M77" s="138" t="s">
        <v>129</v>
      </c>
      <c r="N77" s="139" t="s">
        <v>114</v>
      </c>
      <c r="O77" s="140"/>
      <c r="P77" s="140" t="s">
        <v>109</v>
      </c>
      <c r="Q77" s="140" t="s">
        <v>34</v>
      </c>
      <c r="R77" s="139" t="s">
        <v>33</v>
      </c>
      <c r="S77" s="136" t="s">
        <v>14</v>
      </c>
      <c r="T77" s="136" t="s">
        <v>14</v>
      </c>
      <c r="U77" s="139" t="s">
        <v>162</v>
      </c>
      <c r="V77" s="142" t="s">
        <v>131</v>
      </c>
      <c r="W77" s="136" t="s">
        <v>14</v>
      </c>
      <c r="X77" s="136" t="s">
        <v>14</v>
      </c>
      <c r="Y77" s="136" t="s">
        <v>14</v>
      </c>
      <c r="Z77" s="143" t="s">
        <v>14</v>
      </c>
      <c r="AA77" s="136" t="s">
        <v>14</v>
      </c>
      <c r="AB77" s="143" t="s">
        <v>14</v>
      </c>
      <c r="AC77" s="136" t="s">
        <v>14</v>
      </c>
      <c r="AD77" s="136" t="s">
        <v>14</v>
      </c>
      <c r="AE77" s="136" t="s">
        <v>14</v>
      </c>
      <c r="AF77" s="136" t="s">
        <v>14</v>
      </c>
      <c r="AG77" s="136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8"/>
      <c r="E78" s="138"/>
      <c r="F78" s="138"/>
      <c r="G78" s="136"/>
      <c r="H78" s="136"/>
      <c r="I78" s="136"/>
      <c r="J78" s="138"/>
      <c r="K78" s="136"/>
      <c r="L78" s="138"/>
      <c r="M78" s="138"/>
      <c r="N78" s="139"/>
      <c r="O78" s="141"/>
      <c r="P78" s="141"/>
      <c r="Q78" s="141"/>
      <c r="R78" s="139"/>
      <c r="S78" s="136"/>
      <c r="T78" s="136"/>
      <c r="U78" s="139"/>
      <c r="V78" s="142"/>
      <c r="W78" s="136"/>
      <c r="X78" s="136"/>
      <c r="Y78" s="136"/>
      <c r="Z78" s="143"/>
      <c r="AA78" s="136"/>
      <c r="AB78" s="143"/>
      <c r="AC78" s="136"/>
      <c r="AD78" s="136"/>
      <c r="AE78" s="136"/>
      <c r="AF78" s="136"/>
      <c r="AG78" s="136"/>
      <c r="AH78" s="144" t="s">
        <v>37</v>
      </c>
      <c r="AI78" s="144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8"/>
      <c r="E79" s="138"/>
      <c r="F79" s="138"/>
      <c r="G79" s="136"/>
      <c r="H79" s="136"/>
      <c r="I79" s="136"/>
      <c r="J79" s="138"/>
      <c r="K79" s="136"/>
      <c r="L79" s="138"/>
      <c r="M79" s="138"/>
      <c r="N79" s="139"/>
      <c r="O79" s="142"/>
      <c r="P79" s="142"/>
      <c r="Q79" s="142"/>
      <c r="R79" s="139"/>
      <c r="S79" s="136"/>
      <c r="T79" s="136"/>
      <c r="U79" s="139"/>
      <c r="V79" s="142"/>
      <c r="W79" s="136"/>
      <c r="X79" s="136"/>
      <c r="Y79" s="136"/>
      <c r="Z79" s="143"/>
      <c r="AA79" s="136"/>
      <c r="AB79" s="143"/>
      <c r="AC79" s="136"/>
      <c r="AD79" s="136"/>
      <c r="AE79" s="136"/>
      <c r="AF79" s="136"/>
      <c r="AG79" s="136"/>
      <c r="AH79" s="144"/>
      <c r="AI79" s="144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5" t="s">
        <v>69</v>
      </c>
      <c r="B81" s="146" t="str">
        <f>"117"</f>
        <v>117</v>
      </c>
      <c r="C81" s="118" t="s">
        <v>45</v>
      </c>
      <c r="D81" s="99" t="s">
        <v>14</v>
      </c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60">
        <v>4.8</v>
      </c>
      <c r="M81" s="60">
        <v>14.4</v>
      </c>
      <c r="N81" s="99" t="s">
        <v>14</v>
      </c>
      <c r="O81" s="99" t="s">
        <v>14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111" t="s">
        <v>14</v>
      </c>
      <c r="AH81" s="112">
        <v>0.86399999999999999</v>
      </c>
      <c r="AI81" s="112" t="s">
        <v>14</v>
      </c>
      <c r="AJ81" s="5"/>
      <c r="AK81" s="5"/>
      <c r="AL81" s="5"/>
      <c r="AM81" s="5"/>
    </row>
    <row r="82" spans="1:39" ht="10.5" customHeight="1">
      <c r="A82" s="145"/>
      <c r="B82" s="146"/>
      <c r="C82" s="118"/>
      <c r="D82" s="100"/>
      <c r="E82" s="100"/>
      <c r="F82" s="100"/>
      <c r="G82" s="100"/>
      <c r="H82" s="100"/>
      <c r="I82" s="100"/>
      <c r="J82" s="100"/>
      <c r="K82" s="100"/>
      <c r="L82" s="65" t="s">
        <v>137</v>
      </c>
      <c r="M82" s="65" t="s">
        <v>138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12"/>
      <c r="AH82" s="112"/>
      <c r="AI82" s="112"/>
      <c r="AJ82" s="5"/>
      <c r="AK82" s="5"/>
      <c r="AL82" s="5"/>
      <c r="AM82" s="5"/>
    </row>
    <row r="83" spans="1:39" ht="14.25" customHeight="1">
      <c r="A83" s="145" t="s">
        <v>70</v>
      </c>
      <c r="B83" s="146" t="str">
        <f>"119"</f>
        <v>119</v>
      </c>
      <c r="C83" s="118" t="s">
        <v>41</v>
      </c>
      <c r="D83" s="100" t="s">
        <v>14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43</v>
      </c>
      <c r="L83" s="100" t="s">
        <v>14</v>
      </c>
      <c r="M83" s="100"/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12" t="s">
        <v>14</v>
      </c>
      <c r="AI83" s="112" t="s">
        <v>14</v>
      </c>
      <c r="AJ83" s="5"/>
      <c r="AK83" s="5"/>
      <c r="AL83" s="5"/>
      <c r="AM83" s="5"/>
    </row>
    <row r="84" spans="1:39" ht="15" customHeight="1">
      <c r="A84" s="145"/>
      <c r="B84" s="146"/>
      <c r="C84" s="11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12"/>
      <c r="AI84" s="112"/>
      <c r="AJ84" s="5"/>
      <c r="AK84" s="5"/>
      <c r="AL84" s="5"/>
      <c r="AM84" s="5"/>
    </row>
    <row r="85" spans="1:39" ht="12.75" customHeight="1">
      <c r="A85" s="145" t="s">
        <v>71</v>
      </c>
      <c r="B85" s="146" t="str">
        <f>"123"</f>
        <v>123</v>
      </c>
      <c r="C85" s="146" t="s">
        <v>45</v>
      </c>
      <c r="D85" s="99" t="s">
        <v>14</v>
      </c>
      <c r="E85" s="99" t="s">
        <v>14</v>
      </c>
      <c r="F85" s="99" t="s">
        <v>14</v>
      </c>
      <c r="G85" s="99" t="s">
        <v>14</v>
      </c>
      <c r="H85" s="99" t="s">
        <v>14</v>
      </c>
      <c r="I85" s="99" t="s">
        <v>14</v>
      </c>
      <c r="J85" s="99" t="s">
        <v>14</v>
      </c>
      <c r="K85" s="99" t="s">
        <v>14</v>
      </c>
      <c r="L85" s="60">
        <v>4</v>
      </c>
      <c r="M85" s="60">
        <v>6</v>
      </c>
      <c r="N85" s="99" t="s">
        <v>14</v>
      </c>
      <c r="O85" s="99" t="s">
        <v>14</v>
      </c>
      <c r="P85" s="99" t="s">
        <v>14</v>
      </c>
      <c r="Q85" s="99" t="s">
        <v>14</v>
      </c>
      <c r="R85" s="99" t="s">
        <v>14</v>
      </c>
      <c r="S85" s="99" t="s">
        <v>14</v>
      </c>
      <c r="T85" s="99" t="s">
        <v>14</v>
      </c>
      <c r="U85" s="60">
        <v>4.5999999999999996</v>
      </c>
      <c r="V85" s="99" t="s">
        <v>14</v>
      </c>
      <c r="W85" s="99" t="s">
        <v>14</v>
      </c>
      <c r="X85" s="99" t="s">
        <v>14</v>
      </c>
      <c r="Y85" s="99" t="s">
        <v>14</v>
      </c>
      <c r="Z85" s="99" t="s">
        <v>14</v>
      </c>
      <c r="AA85" s="99" t="s">
        <v>14</v>
      </c>
      <c r="AB85" s="99" t="s">
        <v>14</v>
      </c>
      <c r="AC85" s="99" t="s">
        <v>14</v>
      </c>
      <c r="AD85" s="99" t="s">
        <v>14</v>
      </c>
      <c r="AE85" s="99" t="s">
        <v>14</v>
      </c>
      <c r="AF85" s="99" t="s">
        <v>14</v>
      </c>
      <c r="AG85" s="111" t="s">
        <v>14</v>
      </c>
      <c r="AH85" s="148">
        <v>0.66</v>
      </c>
      <c r="AI85" s="112" t="s">
        <v>14</v>
      </c>
      <c r="AJ85" s="5"/>
      <c r="AK85" s="5"/>
      <c r="AL85" s="5"/>
      <c r="AM85" s="5"/>
    </row>
    <row r="86" spans="1:39" ht="12" customHeight="1">
      <c r="A86" s="145"/>
      <c r="B86" s="146"/>
      <c r="C86" s="146"/>
      <c r="D86" s="100"/>
      <c r="E86" s="100"/>
      <c r="F86" s="100"/>
      <c r="G86" s="100"/>
      <c r="H86" s="100"/>
      <c r="I86" s="100"/>
      <c r="J86" s="100"/>
      <c r="K86" s="100"/>
      <c r="L86" s="65" t="s">
        <v>134</v>
      </c>
      <c r="M86" s="65" t="s">
        <v>139</v>
      </c>
      <c r="N86" s="100"/>
      <c r="O86" s="100"/>
      <c r="P86" s="100"/>
      <c r="Q86" s="100"/>
      <c r="R86" s="100"/>
      <c r="S86" s="100"/>
      <c r="T86" s="100"/>
      <c r="U86" s="65" t="s">
        <v>140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12"/>
      <c r="AH86" s="148"/>
      <c r="AI86" s="112"/>
      <c r="AJ86" s="5"/>
      <c r="AK86" s="5"/>
      <c r="AL86" s="5"/>
      <c r="AM86" s="5"/>
    </row>
    <row r="87" spans="1:39" ht="10.5" customHeight="1">
      <c r="A87" s="145" t="s">
        <v>72</v>
      </c>
      <c r="B87" s="146" t="str">
        <f>"124"</f>
        <v>124</v>
      </c>
      <c r="C87" s="118" t="s">
        <v>41</v>
      </c>
      <c r="D87" s="100" t="s">
        <v>14</v>
      </c>
      <c r="E87" s="60">
        <v>10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43</v>
      </c>
      <c r="L87" s="100" t="s">
        <v>14</v>
      </c>
      <c r="M87" s="68"/>
      <c r="N87" s="60">
        <v>3.9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75"/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48">
        <v>0.55600000000000005</v>
      </c>
      <c r="AI87" s="112"/>
      <c r="AJ87" s="5"/>
      <c r="AK87" s="5"/>
      <c r="AL87" s="5"/>
      <c r="AM87" s="5"/>
    </row>
    <row r="88" spans="1:39" ht="11.25" customHeight="1">
      <c r="A88" s="145"/>
      <c r="B88" s="146"/>
      <c r="C88" s="118"/>
      <c r="D88" s="100"/>
      <c r="E88" s="65" t="s">
        <v>141</v>
      </c>
      <c r="F88" s="100"/>
      <c r="G88" s="100"/>
      <c r="H88" s="100"/>
      <c r="I88" s="100"/>
      <c r="J88" s="100"/>
      <c r="K88" s="100"/>
      <c r="L88" s="100"/>
      <c r="M88" s="76"/>
      <c r="N88" s="65" t="s">
        <v>166</v>
      </c>
      <c r="O88" s="100"/>
      <c r="P88" s="100"/>
      <c r="Q88" s="100"/>
      <c r="R88" s="100"/>
      <c r="S88" s="100"/>
      <c r="T88" s="100"/>
      <c r="U88" s="75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48"/>
      <c r="AI88" s="112"/>
      <c r="AJ88" s="5"/>
      <c r="AK88" s="5"/>
      <c r="AL88" s="5"/>
      <c r="AM88" s="5"/>
    </row>
    <row r="89" spans="1:39" ht="11.25" customHeight="1">
      <c r="A89" s="145" t="s">
        <v>73</v>
      </c>
      <c r="B89" s="146" t="str">
        <f>"125"</f>
        <v>125</v>
      </c>
      <c r="C89" s="118" t="s">
        <v>41</v>
      </c>
      <c r="D89" s="99" t="s">
        <v>14</v>
      </c>
      <c r="E89" s="99" t="s">
        <v>14</v>
      </c>
      <c r="F89" s="99" t="s">
        <v>14</v>
      </c>
      <c r="G89" s="99" t="s">
        <v>14</v>
      </c>
      <c r="H89" s="99" t="s">
        <v>14</v>
      </c>
      <c r="I89" s="99" t="s">
        <v>14</v>
      </c>
      <c r="J89" s="99" t="s">
        <v>14</v>
      </c>
      <c r="K89" s="99" t="s">
        <v>14</v>
      </c>
      <c r="L89" s="99" t="s">
        <v>14</v>
      </c>
      <c r="M89" s="96" t="s">
        <v>130</v>
      </c>
      <c r="N89" s="99" t="s">
        <v>14</v>
      </c>
      <c r="O89" s="99" t="s">
        <v>14</v>
      </c>
      <c r="P89" s="99" t="s">
        <v>14</v>
      </c>
      <c r="Q89" s="99" t="s">
        <v>14</v>
      </c>
      <c r="R89" s="99" t="s">
        <v>14</v>
      </c>
      <c r="S89" s="99" t="s">
        <v>14</v>
      </c>
      <c r="T89" s="99" t="s">
        <v>14</v>
      </c>
      <c r="U89" s="99" t="s">
        <v>14</v>
      </c>
      <c r="V89" s="99" t="s">
        <v>14</v>
      </c>
      <c r="W89" s="99" t="s">
        <v>14</v>
      </c>
      <c r="X89" s="99" t="s">
        <v>14</v>
      </c>
      <c r="Y89" s="99" t="s">
        <v>14</v>
      </c>
      <c r="Z89" s="99" t="s">
        <v>14</v>
      </c>
      <c r="AA89" s="99" t="s">
        <v>14</v>
      </c>
      <c r="AB89" s="99" t="s">
        <v>14</v>
      </c>
      <c r="AC89" s="99" t="s">
        <v>14</v>
      </c>
      <c r="AD89" s="99" t="s">
        <v>14</v>
      </c>
      <c r="AE89" s="99" t="s">
        <v>14</v>
      </c>
      <c r="AF89" s="99" t="s">
        <v>14</v>
      </c>
      <c r="AG89" s="111" t="s">
        <v>14</v>
      </c>
      <c r="AH89" s="148">
        <v>6.6420000000000003</v>
      </c>
      <c r="AI89" s="112" t="s">
        <v>14</v>
      </c>
      <c r="AJ89" s="5"/>
      <c r="AK89" s="5"/>
      <c r="AL89" s="5"/>
      <c r="AM89" s="5"/>
    </row>
    <row r="90" spans="1:39" ht="9.75" customHeight="1">
      <c r="A90" s="145"/>
      <c r="B90" s="146"/>
      <c r="C90" s="118"/>
      <c r="D90" s="100"/>
      <c r="E90" s="100"/>
      <c r="F90" s="100"/>
      <c r="G90" s="100"/>
      <c r="H90" s="100"/>
      <c r="I90" s="100"/>
      <c r="J90" s="100"/>
      <c r="K90" s="100"/>
      <c r="L90" s="100"/>
      <c r="M90" s="78" t="s">
        <v>142</v>
      </c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12"/>
      <c r="AH90" s="148"/>
      <c r="AI90" s="112"/>
      <c r="AJ90" s="5"/>
      <c r="AK90" s="5"/>
      <c r="AL90" s="5"/>
      <c r="AM90" s="5"/>
    </row>
    <row r="91" spans="1:39" ht="12" customHeight="1">
      <c r="A91" s="145" t="s">
        <v>74</v>
      </c>
      <c r="B91" s="146" t="str">
        <f>"126"</f>
        <v>126</v>
      </c>
      <c r="C91" s="118" t="s">
        <v>75</v>
      </c>
      <c r="D91" s="60">
        <v>95.2</v>
      </c>
      <c r="E91" s="100" t="s">
        <v>14</v>
      </c>
      <c r="F91" s="68">
        <v>110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43</v>
      </c>
      <c r="L91" s="100" t="s">
        <v>14</v>
      </c>
      <c r="M91" s="100" t="s">
        <v>14</v>
      </c>
      <c r="N91" s="60">
        <v>17.399999999999999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48">
        <v>10</v>
      </c>
      <c r="AI91" s="112" t="s">
        <v>14</v>
      </c>
      <c r="AJ91" s="5"/>
      <c r="AK91" s="5"/>
      <c r="AL91" s="5"/>
      <c r="AM91" s="5"/>
    </row>
    <row r="92" spans="1:39" ht="12" customHeight="1">
      <c r="A92" s="145"/>
      <c r="B92" s="146"/>
      <c r="C92" s="118"/>
      <c r="D92" s="65" t="s">
        <v>143</v>
      </c>
      <c r="E92" s="100"/>
      <c r="F92" s="68" t="s">
        <v>144</v>
      </c>
      <c r="G92" s="100"/>
      <c r="H92" s="100"/>
      <c r="I92" s="100"/>
      <c r="J92" s="100"/>
      <c r="K92" s="100"/>
      <c r="L92" s="100"/>
      <c r="M92" s="100"/>
      <c r="N92" s="70" t="s">
        <v>145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48"/>
      <c r="AI92" s="112"/>
      <c r="AJ92" s="5"/>
      <c r="AK92" s="5"/>
      <c r="AL92" s="5"/>
      <c r="AM92" s="5"/>
    </row>
    <row r="93" spans="1:39" ht="13.5" customHeight="1">
      <c r="A93" s="152" t="s">
        <v>76</v>
      </c>
      <c r="B93" s="146" t="str">
        <f>"130"</f>
        <v>130</v>
      </c>
      <c r="C93" s="118" t="s">
        <v>41</v>
      </c>
      <c r="D93" s="99" t="s">
        <v>14</v>
      </c>
      <c r="E93" s="99" t="s">
        <v>14</v>
      </c>
      <c r="F93" s="99" t="s">
        <v>14</v>
      </c>
      <c r="G93" s="99" t="s">
        <v>14</v>
      </c>
      <c r="H93" s="99" t="s">
        <v>14</v>
      </c>
      <c r="I93" s="99" t="s">
        <v>14</v>
      </c>
      <c r="J93" s="99" t="s">
        <v>14</v>
      </c>
      <c r="K93" s="99" t="s">
        <v>14</v>
      </c>
      <c r="L93" s="60">
        <v>10</v>
      </c>
      <c r="M93" s="92">
        <v>32.4</v>
      </c>
      <c r="N93" s="99"/>
      <c r="O93" s="99" t="s">
        <v>14</v>
      </c>
      <c r="P93" s="99" t="s">
        <v>14</v>
      </c>
      <c r="Q93" s="99" t="s">
        <v>14</v>
      </c>
      <c r="R93" s="99" t="s">
        <v>14</v>
      </c>
      <c r="S93" s="99" t="s">
        <v>14</v>
      </c>
      <c r="T93" s="99" t="s">
        <v>14</v>
      </c>
      <c r="U93" s="99" t="s">
        <v>14</v>
      </c>
      <c r="V93" s="99" t="s">
        <v>14</v>
      </c>
      <c r="W93" s="99" t="s">
        <v>14</v>
      </c>
      <c r="X93" s="99" t="s">
        <v>14</v>
      </c>
      <c r="Y93" s="99" t="s">
        <v>14</v>
      </c>
      <c r="Z93" s="99" t="s">
        <v>14</v>
      </c>
      <c r="AA93" s="99" t="s">
        <v>14</v>
      </c>
      <c r="AB93" s="99" t="s">
        <v>14</v>
      </c>
      <c r="AC93" s="99" t="s">
        <v>14</v>
      </c>
      <c r="AD93" s="99" t="s">
        <v>14</v>
      </c>
      <c r="AE93" s="99" t="s">
        <v>14</v>
      </c>
      <c r="AF93" s="99" t="s">
        <v>14</v>
      </c>
      <c r="AG93" s="111" t="s">
        <v>14</v>
      </c>
      <c r="AH93" s="148">
        <v>1.9079999999999999</v>
      </c>
      <c r="AI93" s="112" t="s">
        <v>121</v>
      </c>
      <c r="AJ93" s="5"/>
      <c r="AK93" s="5"/>
      <c r="AL93" s="5"/>
      <c r="AM93" s="5"/>
    </row>
    <row r="94" spans="1:39" ht="12.6" customHeight="1">
      <c r="A94" s="152"/>
      <c r="B94" s="146"/>
      <c r="C94" s="118"/>
      <c r="D94" s="100"/>
      <c r="E94" s="100"/>
      <c r="F94" s="100"/>
      <c r="G94" s="100"/>
      <c r="H94" s="100"/>
      <c r="I94" s="100"/>
      <c r="J94" s="100"/>
      <c r="K94" s="100"/>
      <c r="L94" s="65" t="s">
        <v>141</v>
      </c>
      <c r="M94" s="97">
        <v>1.458</v>
      </c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12"/>
      <c r="AH94" s="148"/>
      <c r="AI94" s="112"/>
      <c r="AJ94" s="5"/>
      <c r="AK94" s="5"/>
      <c r="AL94" s="5"/>
      <c r="AM94" s="5"/>
    </row>
    <row r="95" spans="1:39" ht="13.5" customHeight="1">
      <c r="A95" s="152" t="s">
        <v>77</v>
      </c>
      <c r="B95" s="146" t="str">
        <f>"132"</f>
        <v>132</v>
      </c>
      <c r="C95" s="118" t="s">
        <v>41</v>
      </c>
      <c r="D95" s="82"/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43</v>
      </c>
      <c r="L95" s="100" t="s">
        <v>14</v>
      </c>
      <c r="M95" s="100" t="s">
        <v>14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60">
        <v>52.2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48">
        <v>2.35</v>
      </c>
      <c r="AI95" s="112" t="s">
        <v>14</v>
      </c>
      <c r="AJ95" s="5"/>
      <c r="AK95" s="5"/>
      <c r="AL95" s="5"/>
      <c r="AM95" s="5"/>
    </row>
    <row r="96" spans="1:39" ht="15" customHeight="1">
      <c r="A96" s="152"/>
      <c r="B96" s="146"/>
      <c r="C96" s="118"/>
      <c r="D96" s="82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65" t="s">
        <v>146</v>
      </c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48"/>
      <c r="AI96" s="112"/>
      <c r="AJ96" s="5"/>
      <c r="AK96" s="5"/>
      <c r="AL96" s="5"/>
      <c r="AM96" s="5"/>
    </row>
    <row r="97" spans="1:39" ht="12.75" customHeight="1">
      <c r="A97" s="145" t="s">
        <v>78</v>
      </c>
      <c r="B97" s="146" t="str">
        <f>"134"</f>
        <v>134</v>
      </c>
      <c r="C97" s="118" t="s">
        <v>41</v>
      </c>
      <c r="D97" s="99" t="s">
        <v>14</v>
      </c>
      <c r="E97" s="99" t="s">
        <v>14</v>
      </c>
      <c r="F97" s="99" t="s">
        <v>14</v>
      </c>
      <c r="G97" s="99" t="s">
        <v>14</v>
      </c>
      <c r="H97" s="99" t="s">
        <v>14</v>
      </c>
      <c r="I97" s="99" t="s">
        <v>14</v>
      </c>
      <c r="J97" s="99" t="s">
        <v>14</v>
      </c>
      <c r="K97" s="99" t="s">
        <v>14</v>
      </c>
      <c r="L97" s="99" t="s">
        <v>14</v>
      </c>
      <c r="M97" s="99" t="s">
        <v>14</v>
      </c>
      <c r="N97" s="99" t="s">
        <v>14</v>
      </c>
      <c r="O97" s="99" t="s">
        <v>14</v>
      </c>
      <c r="P97" s="99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99" t="s">
        <v>14</v>
      </c>
      <c r="W97" s="99" t="s">
        <v>14</v>
      </c>
      <c r="X97" s="99" t="s">
        <v>14</v>
      </c>
      <c r="Y97" s="99" t="s">
        <v>14</v>
      </c>
      <c r="Z97" s="99" t="s">
        <v>14</v>
      </c>
      <c r="AA97" s="99" t="s">
        <v>14</v>
      </c>
      <c r="AB97" s="99" t="s">
        <v>14</v>
      </c>
      <c r="AC97" s="99" t="s">
        <v>14</v>
      </c>
      <c r="AD97" s="99" t="s">
        <v>14</v>
      </c>
      <c r="AE97" s="99" t="s">
        <v>14</v>
      </c>
      <c r="AF97" s="99" t="s">
        <v>14</v>
      </c>
      <c r="AG97" s="111" t="s">
        <v>14</v>
      </c>
      <c r="AH97" s="112" t="s">
        <v>14</v>
      </c>
      <c r="AI97" s="112" t="s">
        <v>14</v>
      </c>
      <c r="AJ97" s="5"/>
      <c r="AK97" s="5"/>
      <c r="AL97" s="5"/>
      <c r="AM97" s="5"/>
    </row>
    <row r="98" spans="1:39" ht="10.5" customHeight="1">
      <c r="A98" s="145"/>
      <c r="B98" s="146"/>
      <c r="C98" s="118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12"/>
      <c r="AH98" s="112"/>
      <c r="AI98" s="112"/>
      <c r="AJ98" s="5"/>
      <c r="AK98" s="5"/>
      <c r="AL98" s="5"/>
      <c r="AM98" s="5"/>
    </row>
    <row r="99" spans="1:39" ht="13.5" customHeight="1">
      <c r="A99" s="145" t="s">
        <v>79</v>
      </c>
      <c r="B99" s="146" t="str">
        <f>"137"</f>
        <v>137</v>
      </c>
      <c r="C99" s="118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43</v>
      </c>
      <c r="L99" s="60">
        <v>13.3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12">
        <v>0.6</v>
      </c>
      <c r="AI99" s="112" t="s">
        <v>14</v>
      </c>
      <c r="AJ99" s="5"/>
      <c r="AK99" s="5"/>
      <c r="AL99" s="5"/>
      <c r="AM99" s="5"/>
    </row>
    <row r="100" spans="1:39" ht="11.25" customHeight="1">
      <c r="A100" s="145"/>
      <c r="B100" s="146"/>
      <c r="C100" s="118"/>
      <c r="D100" s="100"/>
      <c r="E100" s="100"/>
      <c r="F100" s="100"/>
      <c r="G100" s="100"/>
      <c r="H100" s="100"/>
      <c r="I100" s="100"/>
      <c r="J100" s="100"/>
      <c r="K100" s="100"/>
      <c r="L100" s="65" t="s">
        <v>147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12"/>
      <c r="AI100" s="112"/>
      <c r="AJ100" s="5"/>
      <c r="AK100" s="5"/>
      <c r="AL100" s="5"/>
      <c r="AM100" s="5"/>
    </row>
    <row r="101" spans="1:39" ht="11.25" customHeight="1">
      <c r="A101" s="145" t="s">
        <v>35</v>
      </c>
      <c r="B101" s="146" t="str">
        <f>"144"</f>
        <v>144</v>
      </c>
      <c r="C101" s="118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12" t="s">
        <v>14</v>
      </c>
      <c r="AI101" s="112" t="s">
        <v>14</v>
      </c>
      <c r="AJ101" s="5"/>
      <c r="AK101" s="5"/>
      <c r="AL101" s="5"/>
      <c r="AM101" s="5"/>
    </row>
    <row r="102" spans="1:39" ht="11.25" customHeight="1">
      <c r="A102" s="145"/>
      <c r="B102" s="146"/>
      <c r="C102" s="118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12"/>
      <c r="AI102" s="112"/>
      <c r="AJ102" s="5"/>
      <c r="AK102" s="5"/>
      <c r="AL102" s="5"/>
      <c r="AM102" s="5"/>
    </row>
    <row r="103" spans="1:39" ht="11.25" customHeight="1">
      <c r="A103" s="145" t="s">
        <v>163</v>
      </c>
      <c r="B103" s="146" t="str">
        <f>"151"</f>
        <v>151</v>
      </c>
      <c r="C103" s="118" t="s">
        <v>41</v>
      </c>
      <c r="D103" s="100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162">
        <v>7.7</v>
      </c>
      <c r="V103" s="100" t="s">
        <v>14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48">
        <v>0.35</v>
      </c>
      <c r="AI103" s="112" t="s">
        <v>14</v>
      </c>
      <c r="AJ103" s="5"/>
      <c r="AK103" s="5"/>
      <c r="AL103" s="5"/>
      <c r="AM103" s="5"/>
    </row>
    <row r="104" spans="1:39" ht="12" customHeight="1">
      <c r="A104" s="145"/>
      <c r="B104" s="146"/>
      <c r="C104" s="118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68" t="s">
        <v>167</v>
      </c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48"/>
      <c r="AI104" s="112"/>
      <c r="AJ104" s="5"/>
      <c r="AK104" s="5"/>
      <c r="AL104" s="5"/>
      <c r="AM104" s="5"/>
    </row>
    <row r="105" spans="1:39" ht="12" customHeight="1">
      <c r="A105" s="145" t="s">
        <v>80</v>
      </c>
      <c r="B105" s="146">
        <v>156</v>
      </c>
      <c r="C105" s="118" t="s">
        <v>41</v>
      </c>
      <c r="D105" s="99" t="s">
        <v>14</v>
      </c>
      <c r="E105" s="99" t="s">
        <v>14</v>
      </c>
      <c r="F105" s="99" t="s">
        <v>14</v>
      </c>
      <c r="G105" s="99" t="s">
        <v>14</v>
      </c>
      <c r="H105" s="99" t="s">
        <v>14</v>
      </c>
      <c r="I105" s="99" t="s">
        <v>14</v>
      </c>
      <c r="J105" s="99" t="s">
        <v>14</v>
      </c>
      <c r="K105" s="99" t="s">
        <v>14</v>
      </c>
      <c r="L105" s="99" t="s">
        <v>14</v>
      </c>
      <c r="M105" s="99" t="s">
        <v>14</v>
      </c>
      <c r="N105" s="99" t="s">
        <v>14</v>
      </c>
      <c r="O105" s="99" t="s">
        <v>14</v>
      </c>
      <c r="P105" s="99" t="s">
        <v>14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99" t="s">
        <v>14</v>
      </c>
      <c r="V105" s="99" t="s">
        <v>14</v>
      </c>
      <c r="W105" s="99" t="s">
        <v>14</v>
      </c>
      <c r="X105" s="99" t="s">
        <v>14</v>
      </c>
      <c r="Y105" s="99" t="s">
        <v>14</v>
      </c>
      <c r="Z105" s="99" t="s">
        <v>14</v>
      </c>
      <c r="AA105" s="99" t="s">
        <v>14</v>
      </c>
      <c r="AB105" s="99" t="s">
        <v>14</v>
      </c>
      <c r="AC105" s="99" t="s">
        <v>14</v>
      </c>
      <c r="AD105" s="99" t="s">
        <v>14</v>
      </c>
      <c r="AE105" s="99" t="s">
        <v>14</v>
      </c>
      <c r="AF105" s="99" t="s">
        <v>14</v>
      </c>
      <c r="AG105" s="111" t="s">
        <v>14</v>
      </c>
      <c r="AH105" s="112" t="s">
        <v>14</v>
      </c>
      <c r="AI105" s="112" t="s">
        <v>14</v>
      </c>
      <c r="AJ105" s="5"/>
      <c r="AK105" s="5"/>
      <c r="AL105" s="5"/>
      <c r="AM105" s="5"/>
    </row>
    <row r="106" spans="1:39" ht="6.75" customHeight="1">
      <c r="A106" s="145"/>
      <c r="B106" s="146"/>
      <c r="C106" s="118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12"/>
      <c r="AH106" s="112"/>
      <c r="AI106" s="112"/>
      <c r="AJ106" s="5"/>
      <c r="AK106" s="5"/>
      <c r="AL106" s="5"/>
      <c r="AM106" s="5"/>
    </row>
    <row r="107" spans="1:39" ht="13.5" customHeight="1">
      <c r="A107" s="145" t="s">
        <v>81</v>
      </c>
      <c r="B107" s="146" t="str">
        <f>"092"</f>
        <v>092</v>
      </c>
      <c r="C107" s="118" t="s">
        <v>75</v>
      </c>
      <c r="D107" s="100" t="s">
        <v>14</v>
      </c>
      <c r="E107" s="100" t="s">
        <v>14</v>
      </c>
      <c r="F107" s="100" t="s">
        <v>14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43</v>
      </c>
      <c r="L107" s="100" t="s">
        <v>14</v>
      </c>
      <c r="M107" s="100" t="s">
        <v>14</v>
      </c>
      <c r="N107" s="100" t="s">
        <v>14</v>
      </c>
      <c r="O107" s="100" t="s">
        <v>14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100" t="s">
        <v>14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00" t="s">
        <v>43</v>
      </c>
      <c r="AI107" s="112" t="s">
        <v>14</v>
      </c>
      <c r="AJ107" s="5"/>
      <c r="AK107" s="5"/>
      <c r="AL107" s="5"/>
      <c r="AM107" s="5"/>
    </row>
    <row r="108" spans="1:39" ht="6" customHeight="1">
      <c r="A108" s="145"/>
      <c r="B108" s="146"/>
      <c r="C108" s="118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12"/>
      <c r="AJ108" s="5"/>
      <c r="AK108" s="5"/>
      <c r="AL108" s="5"/>
      <c r="AM108" s="5"/>
    </row>
    <row r="109" spans="1:39" ht="12.75" customHeight="1">
      <c r="A109" s="145" t="s">
        <v>82</v>
      </c>
      <c r="B109" s="146" t="str">
        <f>"163"</f>
        <v>163</v>
      </c>
      <c r="C109" s="118" t="s">
        <v>41</v>
      </c>
      <c r="D109" s="60">
        <v>15</v>
      </c>
      <c r="E109" s="99" t="s">
        <v>14</v>
      </c>
      <c r="F109" s="60">
        <v>10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99" t="s">
        <v>14</v>
      </c>
      <c r="M109" s="92">
        <v>2.4</v>
      </c>
      <c r="N109" s="99" t="s">
        <v>14</v>
      </c>
      <c r="O109" s="99" t="s">
        <v>14</v>
      </c>
      <c r="P109" s="60">
        <v>20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60">
        <v>1.8</v>
      </c>
      <c r="V109" s="60">
        <v>10</v>
      </c>
      <c r="W109" s="99" t="s">
        <v>14</v>
      </c>
      <c r="X109" s="99" t="s">
        <v>14</v>
      </c>
      <c r="Y109" s="99" t="s">
        <v>14</v>
      </c>
      <c r="Z109" s="99" t="s">
        <v>14</v>
      </c>
      <c r="AA109" s="99" t="s">
        <v>14</v>
      </c>
      <c r="AB109" s="99" t="s">
        <v>14</v>
      </c>
      <c r="AC109" s="99" t="s">
        <v>14</v>
      </c>
      <c r="AD109" s="99" t="s">
        <v>14</v>
      </c>
      <c r="AE109" s="99" t="s">
        <v>14</v>
      </c>
      <c r="AF109" s="99" t="s">
        <v>14</v>
      </c>
      <c r="AG109" s="111" t="s">
        <v>14</v>
      </c>
      <c r="AH109" s="148">
        <v>2.5739999999999998</v>
      </c>
      <c r="AI109" s="112" t="s">
        <v>14</v>
      </c>
      <c r="AJ109" s="5"/>
      <c r="AK109" s="5"/>
      <c r="AL109" s="5"/>
      <c r="AM109" s="5"/>
    </row>
    <row r="110" spans="1:39" ht="13.5" customHeight="1">
      <c r="A110" s="145"/>
      <c r="B110" s="146"/>
      <c r="C110" s="118"/>
      <c r="D110" s="65" t="s">
        <v>148</v>
      </c>
      <c r="E110" s="100"/>
      <c r="F110" s="65" t="s">
        <v>141</v>
      </c>
      <c r="G110" s="100"/>
      <c r="H110" s="100"/>
      <c r="I110" s="100"/>
      <c r="J110" s="100"/>
      <c r="K110" s="100"/>
      <c r="L110" s="100"/>
      <c r="M110" s="98" t="s">
        <v>149</v>
      </c>
      <c r="N110" s="100"/>
      <c r="O110" s="100"/>
      <c r="P110" s="65" t="s">
        <v>150</v>
      </c>
      <c r="Q110" s="100"/>
      <c r="R110" s="100"/>
      <c r="S110" s="100"/>
      <c r="T110" s="100"/>
      <c r="U110" s="65" t="s">
        <v>151</v>
      </c>
      <c r="V110" s="65" t="s">
        <v>141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12"/>
      <c r="AH110" s="148"/>
      <c r="AI110" s="112"/>
      <c r="AJ110" s="5"/>
      <c r="AK110" s="5"/>
      <c r="AL110" s="5"/>
      <c r="AM110" s="5"/>
    </row>
    <row r="111" spans="1:39" ht="13.5" customHeight="1">
      <c r="A111" s="145" t="s">
        <v>83</v>
      </c>
      <c r="B111" s="146" t="str">
        <f>"164"</f>
        <v>164</v>
      </c>
      <c r="C111" s="118" t="s">
        <v>41</v>
      </c>
      <c r="D111" s="100"/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43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0" t="s">
        <v>121</v>
      </c>
      <c r="AI111" s="112" t="s">
        <v>14</v>
      </c>
      <c r="AJ111" s="5"/>
      <c r="AK111" s="5"/>
      <c r="AL111" s="5"/>
      <c r="AM111" s="5"/>
    </row>
    <row r="112" spans="1:39" ht="9" customHeight="1">
      <c r="A112" s="145"/>
      <c r="B112" s="146"/>
      <c r="C112" s="118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12"/>
      <c r="AJ112" s="5"/>
      <c r="AK112" s="5"/>
      <c r="AL112" s="5"/>
      <c r="AM112" s="5"/>
    </row>
    <row r="113" spans="1:39" ht="13.5" customHeight="1">
      <c r="A113" s="160" t="s">
        <v>123</v>
      </c>
      <c r="B113" s="146">
        <v>136</v>
      </c>
      <c r="C113" s="118" t="s">
        <v>41</v>
      </c>
      <c r="D113" s="100" t="s">
        <v>14</v>
      </c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72"/>
      <c r="K113" s="100" t="s">
        <v>14</v>
      </c>
      <c r="L113" s="100" t="s">
        <v>43</v>
      </c>
      <c r="M113" s="100" t="s">
        <v>46</v>
      </c>
      <c r="N113" s="100" t="s">
        <v>43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08" t="s">
        <v>121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48" t="s">
        <v>128</v>
      </c>
      <c r="AI113" s="112" t="s">
        <v>14</v>
      </c>
      <c r="AJ113" s="5"/>
      <c r="AK113" s="5"/>
      <c r="AL113" s="5"/>
      <c r="AM113" s="5"/>
    </row>
    <row r="114" spans="1:39" ht="12" customHeight="1">
      <c r="A114" s="161"/>
      <c r="B114" s="146"/>
      <c r="C114" s="118"/>
      <c r="D114" s="100"/>
      <c r="E114" s="100"/>
      <c r="F114" s="100"/>
      <c r="G114" s="100"/>
      <c r="H114" s="100"/>
      <c r="I114" s="100"/>
      <c r="J114" s="73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9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48"/>
      <c r="AI114" s="112"/>
      <c r="AJ114" s="5"/>
      <c r="AK114" s="5"/>
      <c r="AL114" s="5"/>
      <c r="AM114" s="5"/>
    </row>
    <row r="115" spans="1:39" ht="12" customHeight="1">
      <c r="A115" s="145" t="s">
        <v>84</v>
      </c>
      <c r="B115" s="146" t="str">
        <f>"170"</f>
        <v>170</v>
      </c>
      <c r="C115" s="118" t="s">
        <v>41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100" t="s">
        <v>14</v>
      </c>
      <c r="K115" s="100" t="s">
        <v>14</v>
      </c>
      <c r="L115" s="60">
        <v>4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48">
        <v>0.18</v>
      </c>
      <c r="AI115" s="112" t="s">
        <v>14</v>
      </c>
      <c r="AJ115" s="5"/>
      <c r="AK115" s="5"/>
      <c r="AL115" s="5"/>
      <c r="AM115" s="5"/>
    </row>
    <row r="116" spans="1:39" ht="10.5" customHeight="1">
      <c r="A116" s="145"/>
      <c r="B116" s="146"/>
      <c r="C116" s="118"/>
      <c r="D116" s="100"/>
      <c r="E116" s="100"/>
      <c r="F116" s="100"/>
      <c r="G116" s="100"/>
      <c r="H116" s="100"/>
      <c r="I116" s="100"/>
      <c r="J116" s="100"/>
      <c r="K116" s="100"/>
      <c r="L116" s="65" t="s">
        <v>134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48"/>
      <c r="AI116" s="112"/>
      <c r="AJ116" s="5" t="s">
        <v>85</v>
      </c>
      <c r="AK116" s="5"/>
      <c r="AL116" s="5"/>
      <c r="AM116" s="5"/>
    </row>
    <row r="117" spans="1:39" ht="13.5" customHeight="1">
      <c r="A117" s="145" t="s">
        <v>32</v>
      </c>
      <c r="B117" s="146" t="str">
        <f>"172"</f>
        <v>172</v>
      </c>
      <c r="C117" s="118" t="s">
        <v>75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60">
        <v>100</v>
      </c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108" t="s">
        <v>121</v>
      </c>
      <c r="W117" s="99" t="s">
        <v>14</v>
      </c>
      <c r="X117" s="99" t="s">
        <v>14</v>
      </c>
      <c r="Y117" s="99" t="s">
        <v>14</v>
      </c>
      <c r="Z117" s="99" t="s">
        <v>14</v>
      </c>
      <c r="AA117" s="99" t="s">
        <v>14</v>
      </c>
      <c r="AB117" s="99" t="s">
        <v>14</v>
      </c>
      <c r="AC117" s="99" t="s">
        <v>14</v>
      </c>
      <c r="AD117" s="99" t="s">
        <v>14</v>
      </c>
      <c r="AE117" s="99" t="s">
        <v>14</v>
      </c>
      <c r="AF117" s="99" t="s">
        <v>14</v>
      </c>
      <c r="AG117" s="111" t="s">
        <v>14</v>
      </c>
      <c r="AH117" s="148">
        <v>5</v>
      </c>
      <c r="AI117" s="112" t="s">
        <v>14</v>
      </c>
      <c r="AJ117" s="5"/>
      <c r="AK117" s="5"/>
      <c r="AL117" s="5"/>
      <c r="AM117" s="5"/>
    </row>
    <row r="118" spans="1:39" ht="12.75" customHeight="1">
      <c r="A118" s="145"/>
      <c r="B118" s="146"/>
      <c r="C118" s="118"/>
      <c r="D118" s="100"/>
      <c r="E118" s="100"/>
      <c r="F118" s="100"/>
      <c r="G118" s="100"/>
      <c r="H118" s="100"/>
      <c r="I118" s="100"/>
      <c r="J118" s="70" t="s">
        <v>144</v>
      </c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9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2"/>
      <c r="AH118" s="148"/>
      <c r="AI118" s="112"/>
      <c r="AJ118" s="5"/>
      <c r="AK118" s="5"/>
      <c r="AL118" s="5"/>
      <c r="AM118" s="5"/>
    </row>
    <row r="119" spans="1:39" ht="12" customHeight="1">
      <c r="A119" s="145" t="s">
        <v>86</v>
      </c>
      <c r="B119" s="146" t="str">
        <f>"174"</f>
        <v>174</v>
      </c>
      <c r="C119" s="118" t="s">
        <v>41</v>
      </c>
      <c r="D119" s="60">
        <v>0.3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43</v>
      </c>
      <c r="L119" s="60">
        <v>1.3</v>
      </c>
      <c r="M119" s="60">
        <v>1.7</v>
      </c>
      <c r="N119" s="60">
        <v>0.5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60">
        <v>1</v>
      </c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48">
        <v>0.216</v>
      </c>
      <c r="AI119" s="112" t="s">
        <v>14</v>
      </c>
      <c r="AJ119" s="5"/>
      <c r="AK119" s="5"/>
      <c r="AL119" s="5"/>
      <c r="AM119" s="5"/>
    </row>
    <row r="120" spans="1:39" ht="13.5" customHeight="1">
      <c r="A120" s="145"/>
      <c r="B120" s="146"/>
      <c r="C120" s="118"/>
      <c r="D120" s="65" t="s">
        <v>152</v>
      </c>
      <c r="E120" s="100"/>
      <c r="F120" s="100"/>
      <c r="G120" s="100"/>
      <c r="H120" s="100"/>
      <c r="I120" s="100"/>
      <c r="J120" s="100"/>
      <c r="K120" s="100"/>
      <c r="L120" s="65" t="s">
        <v>153</v>
      </c>
      <c r="M120" s="65" t="s">
        <v>132</v>
      </c>
      <c r="N120" s="65" t="s">
        <v>154</v>
      </c>
      <c r="O120" s="100"/>
      <c r="P120" s="100"/>
      <c r="Q120" s="100"/>
      <c r="R120" s="100"/>
      <c r="S120" s="100"/>
      <c r="T120" s="100"/>
      <c r="U120" s="65" t="s">
        <v>155</v>
      </c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48"/>
      <c r="AI120" s="112"/>
      <c r="AJ120" s="5"/>
      <c r="AK120" s="5"/>
      <c r="AL120" s="5"/>
      <c r="AM120" s="5"/>
    </row>
    <row r="121" spans="1:39" ht="10.5" customHeight="1">
      <c r="A121" s="145" t="s">
        <v>122</v>
      </c>
      <c r="B121" s="146">
        <v>176</v>
      </c>
      <c r="C121" s="118" t="s">
        <v>41</v>
      </c>
      <c r="D121" s="99" t="s">
        <v>14</v>
      </c>
      <c r="E121" s="99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67"/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99" t="s">
        <v>14</v>
      </c>
      <c r="V121" s="99" t="s">
        <v>14</v>
      </c>
      <c r="W121" s="99" t="s">
        <v>14</v>
      </c>
      <c r="X121" s="99" t="s">
        <v>14</v>
      </c>
      <c r="Y121" s="99" t="s">
        <v>14</v>
      </c>
      <c r="Z121" s="99" t="s">
        <v>14</v>
      </c>
      <c r="AA121" s="99" t="s">
        <v>14</v>
      </c>
      <c r="AB121" s="99" t="s">
        <v>14</v>
      </c>
      <c r="AC121" s="99" t="s">
        <v>14</v>
      </c>
      <c r="AD121" s="99" t="s">
        <v>14</v>
      </c>
      <c r="AE121" s="99" t="s">
        <v>14</v>
      </c>
      <c r="AF121" s="99" t="s">
        <v>14</v>
      </c>
      <c r="AG121" s="111" t="s">
        <v>14</v>
      </c>
      <c r="AH121" s="148"/>
      <c r="AI121" s="112" t="s">
        <v>14</v>
      </c>
      <c r="AJ121" s="5"/>
      <c r="AK121" s="5"/>
      <c r="AL121" s="5"/>
      <c r="AM121" s="5"/>
    </row>
    <row r="122" spans="1:39" ht="18" customHeight="1">
      <c r="A122" s="145"/>
      <c r="B122" s="146"/>
      <c r="C122" s="118"/>
      <c r="D122" s="100"/>
      <c r="E122" s="100"/>
      <c r="F122" s="100"/>
      <c r="G122" s="100"/>
      <c r="H122" s="100"/>
      <c r="I122" s="100"/>
      <c r="J122" s="100"/>
      <c r="K122" s="100"/>
      <c r="L122" s="100"/>
      <c r="M122" s="6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12"/>
      <c r="AH122" s="148"/>
      <c r="AI122" s="112"/>
      <c r="AJ122" s="5"/>
      <c r="AK122" s="5"/>
      <c r="AL122" s="5"/>
      <c r="AM122" s="5"/>
    </row>
    <row r="123" spans="1:39" ht="12.75" customHeight="1">
      <c r="A123" s="145" t="s">
        <v>87</v>
      </c>
      <c r="B123" s="146" t="str">
        <f>"177"</f>
        <v>177</v>
      </c>
      <c r="C123" s="118" t="s">
        <v>41</v>
      </c>
      <c r="D123" s="100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43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60">
        <v>20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50">
        <v>0.9</v>
      </c>
      <c r="AI123" s="112" t="s">
        <v>14</v>
      </c>
      <c r="AJ123" s="5"/>
      <c r="AK123" s="5"/>
      <c r="AL123" s="5"/>
      <c r="AM123" s="5"/>
    </row>
    <row r="124" spans="1:39" ht="13.5" customHeight="1">
      <c r="A124" s="145"/>
      <c r="B124" s="146"/>
      <c r="C124" s="118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65">
        <v>0.9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47"/>
      <c r="AI124" s="112"/>
      <c r="AJ124" s="5"/>
      <c r="AK124" s="5"/>
      <c r="AL124" s="5"/>
      <c r="AM124" s="5"/>
    </row>
    <row r="125" spans="1:39" ht="11.25" customHeight="1">
      <c r="A125" s="145" t="s">
        <v>88</v>
      </c>
      <c r="B125" s="146" t="str">
        <f>"178"</f>
        <v>178</v>
      </c>
      <c r="C125" s="118" t="s">
        <v>41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99" t="s">
        <v>14</v>
      </c>
      <c r="N125" s="99" t="s">
        <v>14</v>
      </c>
      <c r="O125" s="99" t="s">
        <v>14</v>
      </c>
      <c r="P125" s="99" t="s">
        <v>14</v>
      </c>
      <c r="Q125" s="99" t="s">
        <v>14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99" t="s">
        <v>14</v>
      </c>
      <c r="W125" s="99" t="s">
        <v>14</v>
      </c>
      <c r="X125" s="99" t="s">
        <v>14</v>
      </c>
      <c r="Y125" s="99" t="s">
        <v>14</v>
      </c>
      <c r="Z125" s="99" t="s">
        <v>14</v>
      </c>
      <c r="AA125" s="99" t="s">
        <v>14</v>
      </c>
      <c r="AB125" s="99" t="s">
        <v>14</v>
      </c>
      <c r="AC125" s="99" t="s">
        <v>14</v>
      </c>
      <c r="AD125" s="99" t="s">
        <v>14</v>
      </c>
      <c r="AE125" s="99" t="s">
        <v>14</v>
      </c>
      <c r="AF125" s="99" t="s">
        <v>14</v>
      </c>
      <c r="AG125" s="111" t="s">
        <v>14</v>
      </c>
      <c r="AH125" s="112" t="s">
        <v>14</v>
      </c>
      <c r="AI125" s="112" t="s">
        <v>14</v>
      </c>
      <c r="AJ125" s="5"/>
      <c r="AK125" s="5"/>
      <c r="AL125" s="5"/>
      <c r="AM125" s="5"/>
    </row>
    <row r="126" spans="1:39" ht="13.5" customHeight="1">
      <c r="A126" s="145"/>
      <c r="B126" s="146"/>
      <c r="C126" s="118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12"/>
      <c r="AH126" s="112"/>
      <c r="AI126" s="112"/>
      <c r="AJ126" s="5"/>
      <c r="AK126" s="5"/>
      <c r="AL126" s="5"/>
      <c r="AM126" s="5"/>
    </row>
    <row r="127" spans="1:39" ht="8.25" customHeight="1">
      <c r="A127" s="145" t="s">
        <v>89</v>
      </c>
      <c r="B127" s="146" t="str">
        <f>"180"</f>
        <v>180</v>
      </c>
      <c r="C127" s="118" t="s">
        <v>41</v>
      </c>
      <c r="D127" s="82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43</v>
      </c>
      <c r="L127" s="100" t="s">
        <v>14</v>
      </c>
      <c r="M127" s="100" t="s">
        <v>14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12"/>
      <c r="AI127" s="112" t="s">
        <v>14</v>
      </c>
      <c r="AJ127" s="5"/>
      <c r="AK127" s="5"/>
      <c r="AL127" s="5"/>
      <c r="AM127" s="5"/>
    </row>
    <row r="128" spans="1:39" ht="12" customHeight="1">
      <c r="A128" s="145"/>
      <c r="B128" s="146"/>
      <c r="C128" s="118"/>
      <c r="D128" s="8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12"/>
      <c r="AI128" s="112"/>
      <c r="AJ128" s="5"/>
      <c r="AK128" s="5"/>
      <c r="AL128" s="5"/>
      <c r="AM128" s="5"/>
    </row>
    <row r="129" spans="1:40" ht="13.5" customHeight="1">
      <c r="A129" s="145" t="s">
        <v>90</v>
      </c>
      <c r="B129" s="146" t="str">
        <f>"182"</f>
        <v>182</v>
      </c>
      <c r="C129" s="118" t="s">
        <v>41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2">
        <v>4.8</v>
      </c>
      <c r="N129" s="99" t="s">
        <v>14</v>
      </c>
      <c r="O129" s="99" t="s">
        <v>14</v>
      </c>
      <c r="P129" s="99" t="s">
        <v>14</v>
      </c>
      <c r="Q129" s="99" t="s">
        <v>14</v>
      </c>
      <c r="R129" s="99" t="s">
        <v>14</v>
      </c>
      <c r="S129" s="99" t="s">
        <v>14</v>
      </c>
      <c r="T129" s="99" t="s">
        <v>14</v>
      </c>
      <c r="U129" s="99" t="s">
        <v>14</v>
      </c>
      <c r="V129" s="99" t="s">
        <v>14</v>
      </c>
      <c r="W129" s="99" t="s">
        <v>14</v>
      </c>
      <c r="X129" s="99" t="s">
        <v>14</v>
      </c>
      <c r="Y129" s="99" t="s">
        <v>14</v>
      </c>
      <c r="Z129" s="99" t="s">
        <v>14</v>
      </c>
      <c r="AA129" s="99" t="s">
        <v>14</v>
      </c>
      <c r="AB129" s="99" t="s">
        <v>14</v>
      </c>
      <c r="AC129" s="99" t="s">
        <v>14</v>
      </c>
      <c r="AD129" s="99" t="s">
        <v>14</v>
      </c>
      <c r="AE129" s="99" t="s">
        <v>14</v>
      </c>
      <c r="AF129" s="99" t="s">
        <v>14</v>
      </c>
      <c r="AG129" s="111" t="s">
        <v>14</v>
      </c>
      <c r="AH129" s="112">
        <v>0.216</v>
      </c>
      <c r="AI129" s="112" t="s">
        <v>14</v>
      </c>
      <c r="AJ129" s="5"/>
      <c r="AK129" s="5"/>
      <c r="AL129" s="5"/>
      <c r="AM129" s="5"/>
    </row>
    <row r="130" spans="1:40" ht="13.5" customHeight="1">
      <c r="A130" s="145"/>
      <c r="B130" s="146"/>
      <c r="C130" s="118"/>
      <c r="D130" s="100"/>
      <c r="E130" s="100"/>
      <c r="F130" s="100"/>
      <c r="G130" s="100"/>
      <c r="H130" s="100"/>
      <c r="I130" s="100"/>
      <c r="J130" s="100"/>
      <c r="K130" s="100"/>
      <c r="L130" s="100"/>
      <c r="M130" s="97" t="s">
        <v>137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12"/>
      <c r="AH130" s="112"/>
      <c r="AI130" s="112"/>
      <c r="AJ130" s="5"/>
      <c r="AK130" s="5"/>
      <c r="AL130" s="5"/>
      <c r="AM130" s="5"/>
    </row>
    <row r="131" spans="1:40" ht="12.75" customHeight="1">
      <c r="A131" s="145" t="s">
        <v>34</v>
      </c>
      <c r="B131" s="154" t="str">
        <f>"193"</f>
        <v>193</v>
      </c>
      <c r="C131" s="118" t="s">
        <v>41</v>
      </c>
      <c r="D131" s="100" t="s">
        <v>14</v>
      </c>
      <c r="E131" s="89">
        <v>30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43</v>
      </c>
      <c r="L131" s="100" t="s">
        <v>14</v>
      </c>
      <c r="M131" s="68"/>
      <c r="N131" s="100" t="s">
        <v>14</v>
      </c>
      <c r="O131" s="100" t="s">
        <v>14</v>
      </c>
      <c r="P131" s="100" t="s">
        <v>14</v>
      </c>
      <c r="Q131" s="60">
        <v>40</v>
      </c>
      <c r="R131" s="100" t="s">
        <v>121</v>
      </c>
      <c r="S131" s="100" t="s">
        <v>14</v>
      </c>
      <c r="T131" s="100" t="s">
        <v>14</v>
      </c>
      <c r="U131" s="90"/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48">
        <v>3.5</v>
      </c>
      <c r="AI131" s="112" t="s">
        <v>14</v>
      </c>
      <c r="AJ131" s="5"/>
      <c r="AK131" s="5"/>
      <c r="AL131" s="5"/>
      <c r="AM131" s="5"/>
    </row>
    <row r="132" spans="1:40" ht="12" customHeight="1">
      <c r="A132" s="145"/>
      <c r="B132" s="154"/>
      <c r="C132" s="118"/>
      <c r="D132" s="100"/>
      <c r="E132" s="91" t="s">
        <v>156</v>
      </c>
      <c r="F132" s="100"/>
      <c r="G132" s="100"/>
      <c r="H132" s="100"/>
      <c r="I132" s="100"/>
      <c r="J132" s="100"/>
      <c r="K132" s="100"/>
      <c r="L132" s="100"/>
      <c r="M132" s="68"/>
      <c r="N132" s="100"/>
      <c r="O132" s="100"/>
      <c r="P132" s="100"/>
      <c r="Q132" s="65" t="s">
        <v>133</v>
      </c>
      <c r="R132" s="100"/>
      <c r="S132" s="100"/>
      <c r="T132" s="100"/>
      <c r="U132" s="9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48"/>
      <c r="AI132" s="112"/>
      <c r="AJ132" s="5" t="s">
        <v>91</v>
      </c>
      <c r="AK132" s="5"/>
      <c r="AL132" s="5"/>
      <c r="AM132" s="5"/>
    </row>
    <row r="133" spans="1:40" ht="12.75" customHeight="1">
      <c r="A133" s="145" t="s">
        <v>33</v>
      </c>
      <c r="B133" s="146" t="str">
        <f>"194"</f>
        <v>194</v>
      </c>
      <c r="C133" s="118" t="s">
        <v>41</v>
      </c>
      <c r="D133" s="99" t="s">
        <v>14</v>
      </c>
      <c r="E133" s="99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60">
        <v>20</v>
      </c>
      <c r="S133" s="99" t="s">
        <v>14</v>
      </c>
      <c r="T133" s="99" t="s">
        <v>14</v>
      </c>
      <c r="U133" s="99" t="s">
        <v>14</v>
      </c>
      <c r="V133" s="99" t="s">
        <v>14</v>
      </c>
      <c r="W133" s="99" t="s">
        <v>14</v>
      </c>
      <c r="X133" s="99" t="s">
        <v>14</v>
      </c>
      <c r="Y133" s="99" t="s">
        <v>14</v>
      </c>
      <c r="Z133" s="99" t="s">
        <v>14</v>
      </c>
      <c r="AA133" s="99" t="s">
        <v>14</v>
      </c>
      <c r="AB133" s="99" t="s">
        <v>14</v>
      </c>
      <c r="AC133" s="99" t="s">
        <v>14</v>
      </c>
      <c r="AD133" s="99" t="s">
        <v>14</v>
      </c>
      <c r="AE133" s="99" t="s">
        <v>14</v>
      </c>
      <c r="AF133" s="99" t="s">
        <v>14</v>
      </c>
      <c r="AG133" s="111" t="s">
        <v>14</v>
      </c>
      <c r="AH133" s="148">
        <v>1.5</v>
      </c>
      <c r="AI133" s="112" t="s">
        <v>14</v>
      </c>
      <c r="AJ133" s="153"/>
      <c r="AK133" s="5"/>
      <c r="AL133" s="5"/>
      <c r="AM133" s="5"/>
      <c r="AN133" s="5"/>
    </row>
    <row r="134" spans="1:40" ht="11.25" customHeight="1">
      <c r="A134" s="145"/>
      <c r="B134" s="146"/>
      <c r="C134" s="118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65" t="s">
        <v>156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12"/>
      <c r="AH134" s="148"/>
      <c r="AI134" s="112"/>
      <c r="AJ134" s="153"/>
      <c r="AK134" s="5"/>
      <c r="AL134" s="5"/>
      <c r="AM134" s="5"/>
      <c r="AN134" s="5"/>
    </row>
    <row r="135" spans="1:40" ht="12.75" customHeight="1">
      <c r="A135" s="145" t="s">
        <v>92</v>
      </c>
      <c r="B135" s="146">
        <v>114</v>
      </c>
      <c r="C135" s="118" t="s">
        <v>41</v>
      </c>
      <c r="D135" s="100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43</v>
      </c>
      <c r="M135" s="92">
        <v>0.01</v>
      </c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55" t="s">
        <v>168</v>
      </c>
      <c r="AI135" s="112" t="s">
        <v>14</v>
      </c>
      <c r="AJ135" s="57"/>
      <c r="AK135" s="5"/>
      <c r="AL135" s="5"/>
      <c r="AM135" s="5"/>
      <c r="AN135" s="5"/>
    </row>
    <row r="136" spans="1:40" ht="18" customHeight="1">
      <c r="A136" s="145"/>
      <c r="B136" s="146"/>
      <c r="C136" s="118"/>
      <c r="D136" s="100"/>
      <c r="E136" s="100"/>
      <c r="F136" s="100"/>
      <c r="G136" s="100"/>
      <c r="H136" s="100"/>
      <c r="I136" s="100"/>
      <c r="J136" s="100"/>
      <c r="K136" s="100"/>
      <c r="L136" s="66"/>
      <c r="M136" s="97">
        <v>0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55"/>
      <c r="AI136" s="112"/>
      <c r="AJ136" s="57"/>
      <c r="AK136" s="5"/>
      <c r="AL136" s="5"/>
      <c r="AM136" s="5"/>
      <c r="AN136" s="5"/>
    </row>
    <row r="137" spans="1:40" ht="11.25" customHeight="1">
      <c r="A137" s="145" t="s">
        <v>93</v>
      </c>
      <c r="B137" s="146" t="str">
        <f>"078"</f>
        <v>078</v>
      </c>
      <c r="C137" s="118" t="s">
        <v>41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99" t="s">
        <v>14</v>
      </c>
      <c r="W137" s="99" t="s">
        <v>14</v>
      </c>
      <c r="X137" s="99" t="s">
        <v>14</v>
      </c>
      <c r="Y137" s="99" t="s">
        <v>14</v>
      </c>
      <c r="Z137" s="99" t="s">
        <v>14</v>
      </c>
      <c r="AA137" s="99" t="s">
        <v>14</v>
      </c>
      <c r="AB137" s="99" t="s">
        <v>14</v>
      </c>
      <c r="AC137" s="99" t="s">
        <v>14</v>
      </c>
      <c r="AD137" s="99" t="s">
        <v>14</v>
      </c>
      <c r="AE137" s="99" t="s">
        <v>14</v>
      </c>
      <c r="AF137" s="99" t="s">
        <v>14</v>
      </c>
      <c r="AG137" s="111" t="s">
        <v>14</v>
      </c>
      <c r="AH137" s="112" t="s">
        <v>14</v>
      </c>
      <c r="AI137" s="112" t="s">
        <v>14</v>
      </c>
      <c r="AJ137" s="5"/>
      <c r="AK137" s="5"/>
      <c r="AL137" s="5"/>
      <c r="AM137" s="5"/>
    </row>
    <row r="138" spans="1:40" ht="9.75" customHeight="1">
      <c r="A138" s="145"/>
      <c r="B138" s="146"/>
      <c r="C138" s="118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12"/>
      <c r="AH138" s="112"/>
      <c r="AI138" s="112"/>
      <c r="AJ138" s="5"/>
      <c r="AK138" s="5"/>
      <c r="AL138" s="5"/>
      <c r="AM138" s="5"/>
    </row>
    <row r="139" spans="1:40" ht="9.75" customHeight="1">
      <c r="A139" s="145" t="s">
        <v>94</v>
      </c>
      <c r="B139" s="146" t="str">
        <f>"198"</f>
        <v>198</v>
      </c>
      <c r="C139" s="118" t="s">
        <v>41</v>
      </c>
      <c r="D139" s="100" t="s">
        <v>14</v>
      </c>
      <c r="E139" s="100" t="s">
        <v>14</v>
      </c>
      <c r="F139" s="108"/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43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68"/>
      <c r="W139" s="100" t="s">
        <v>14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48"/>
      <c r="AI139" s="112" t="s">
        <v>14</v>
      </c>
      <c r="AJ139" s="5"/>
      <c r="AK139" s="5"/>
      <c r="AL139" s="5"/>
      <c r="AM139" s="5"/>
    </row>
    <row r="140" spans="1:40" ht="13.5" customHeight="1">
      <c r="A140" s="145"/>
      <c r="B140" s="146"/>
      <c r="C140" s="118"/>
      <c r="D140" s="100"/>
      <c r="E140" s="100"/>
      <c r="F140" s="109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69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48"/>
      <c r="AI140" s="112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45" t="s">
        <v>96</v>
      </c>
      <c r="B143" s="146" t="str">
        <f>"201"</f>
        <v>201</v>
      </c>
      <c r="C143" s="118" t="s">
        <v>41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43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100" t="s">
        <v>14</v>
      </c>
      <c r="V143" s="95">
        <v>16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12">
        <v>0.72</v>
      </c>
      <c r="AI143" s="112" t="s">
        <v>14</v>
      </c>
      <c r="AJ143" s="5"/>
      <c r="AK143" s="5"/>
      <c r="AL143" s="5"/>
      <c r="AM143" s="5"/>
    </row>
    <row r="144" spans="1:40" ht="11.25" customHeight="1">
      <c r="A144" s="145"/>
      <c r="B144" s="146"/>
      <c r="C144" s="118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5" t="s">
        <v>169</v>
      </c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12"/>
      <c r="AI144" s="112"/>
    </row>
    <row r="145" spans="1:35" ht="11.45" customHeight="1">
      <c r="A145" s="145" t="s">
        <v>97</v>
      </c>
      <c r="B145" s="146" t="str">
        <f>"205"</f>
        <v>205</v>
      </c>
      <c r="C145" s="118" t="s">
        <v>98</v>
      </c>
      <c r="D145" s="82"/>
      <c r="E145" s="100" t="s">
        <v>14</v>
      </c>
      <c r="F145" s="100" t="s">
        <v>14</v>
      </c>
      <c r="G145" s="100" t="s">
        <v>14</v>
      </c>
      <c r="H145" s="100" t="s">
        <v>14</v>
      </c>
      <c r="I145" s="100" t="s">
        <v>14</v>
      </c>
      <c r="J145" s="100" t="s">
        <v>14</v>
      </c>
      <c r="K145" s="100" t="s">
        <v>14</v>
      </c>
      <c r="L145" s="100" t="s">
        <v>14</v>
      </c>
      <c r="M145" s="68"/>
      <c r="N145" s="100" t="s">
        <v>14</v>
      </c>
      <c r="O145" s="100" t="s">
        <v>14</v>
      </c>
      <c r="P145" s="100" t="s">
        <v>14</v>
      </c>
      <c r="Q145" s="100" t="s">
        <v>14</v>
      </c>
      <c r="R145" s="100" t="s">
        <v>14</v>
      </c>
      <c r="S145" s="100" t="s">
        <v>14</v>
      </c>
      <c r="T145" s="100" t="s">
        <v>14</v>
      </c>
      <c r="U145" s="60">
        <v>2.6</v>
      </c>
      <c r="V145" s="100" t="s">
        <v>14</v>
      </c>
      <c r="W145" s="100" t="s">
        <v>14</v>
      </c>
      <c r="X145" s="100" t="s">
        <v>14</v>
      </c>
      <c r="Y145" s="100" t="s">
        <v>14</v>
      </c>
      <c r="Z145" s="100" t="s">
        <v>14</v>
      </c>
      <c r="AA145" s="100" t="s">
        <v>14</v>
      </c>
      <c r="AB145" s="100" t="s">
        <v>14</v>
      </c>
      <c r="AC145" s="100" t="s">
        <v>14</v>
      </c>
      <c r="AD145" s="100" t="s">
        <v>14</v>
      </c>
      <c r="AE145" s="100" t="s">
        <v>14</v>
      </c>
      <c r="AF145" s="100" t="s">
        <v>14</v>
      </c>
      <c r="AG145" s="100" t="s">
        <v>14</v>
      </c>
      <c r="AH145" s="112">
        <v>3</v>
      </c>
      <c r="AI145" s="112" t="s">
        <v>14</v>
      </c>
    </row>
    <row r="146" spans="1:35" ht="13.9" customHeight="1">
      <c r="A146" s="145"/>
      <c r="B146" s="146"/>
      <c r="C146" s="118"/>
      <c r="D146" s="82"/>
      <c r="E146" s="100"/>
      <c r="F146" s="100"/>
      <c r="G146" s="100"/>
      <c r="H146" s="100"/>
      <c r="I146" s="100"/>
      <c r="J146" s="100"/>
      <c r="K146" s="100"/>
      <c r="L146" s="100"/>
      <c r="M146" s="68"/>
      <c r="N146" s="100"/>
      <c r="O146" s="100"/>
      <c r="P146" s="100"/>
      <c r="Q146" s="100"/>
      <c r="R146" s="100"/>
      <c r="S146" s="100"/>
      <c r="T146" s="100"/>
      <c r="U146" s="65">
        <v>3</v>
      </c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12"/>
      <c r="AI146" s="112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B97:B98"/>
    <mergeCell ref="G113:G114"/>
    <mergeCell ref="O121:O122"/>
    <mergeCell ref="B113:B114"/>
    <mergeCell ref="B101:B102"/>
    <mergeCell ref="C101:C102"/>
    <mergeCell ref="I101:I102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N113:N114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T125:T126"/>
    <mergeCell ref="S125:S126"/>
    <mergeCell ref="S143:S144"/>
    <mergeCell ref="T143:T144"/>
    <mergeCell ref="T137:T138"/>
    <mergeCell ref="N127:N128"/>
    <mergeCell ref="O127:O128"/>
    <mergeCell ref="P127:P12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C83:C84"/>
    <mergeCell ref="J95:J96"/>
    <mergeCell ref="K95:K96"/>
    <mergeCell ref="I111:I112"/>
    <mergeCell ref="O105:O106"/>
    <mergeCell ref="J83:J84"/>
    <mergeCell ref="J71:J72"/>
    <mergeCell ref="D75:I76"/>
    <mergeCell ref="J75:K76"/>
    <mergeCell ref="K87:K88"/>
    <mergeCell ref="O87:O88"/>
    <mergeCell ref="F113:F114"/>
    <mergeCell ref="J97:J98"/>
    <mergeCell ref="K97:K98"/>
    <mergeCell ref="E95:E96"/>
    <mergeCell ref="F95:F96"/>
    <mergeCell ref="G95:G96"/>
    <mergeCell ref="H95:H96"/>
    <mergeCell ref="D85:D86"/>
    <mergeCell ref="E85:E86"/>
    <mergeCell ref="K113:K114"/>
    <mergeCell ref="C113:C114"/>
    <mergeCell ref="N95:N96"/>
    <mergeCell ref="O107:O108"/>
    <mergeCell ref="O113:O114"/>
    <mergeCell ref="G97:G98"/>
    <mergeCell ref="I93:I94"/>
    <mergeCell ref="K93:K94"/>
    <mergeCell ref="B89:B90"/>
    <mergeCell ref="J89:J90"/>
    <mergeCell ref="N81:N82"/>
    <mergeCell ref="D83:D84"/>
    <mergeCell ref="D87:D88"/>
    <mergeCell ref="I99:I100"/>
    <mergeCell ref="N71:N72"/>
    <mergeCell ref="O71:O72"/>
    <mergeCell ref="P71:P72"/>
    <mergeCell ref="V125:V126"/>
    <mergeCell ref="S123:S124"/>
    <mergeCell ref="T123:T124"/>
    <mergeCell ref="T113:T114"/>
    <mergeCell ref="M115:M116"/>
    <mergeCell ref="T117:T118"/>
    <mergeCell ref="V113:V114"/>
    <mergeCell ref="Y113:Y114"/>
    <mergeCell ref="P121:P122"/>
    <mergeCell ref="K83:K84"/>
    <mergeCell ref="T105:T106"/>
    <mergeCell ref="L113:L114"/>
    <mergeCell ref="M113:M114"/>
    <mergeCell ref="R97:R98"/>
    <mergeCell ref="M97:M98"/>
    <mergeCell ref="P87:P88"/>
    <mergeCell ref="O85:O86"/>
    <mergeCell ref="S95:S96"/>
    <mergeCell ref="L95:L96"/>
    <mergeCell ref="M95:M96"/>
    <mergeCell ref="W97:W98"/>
    <mergeCell ref="V91:V92"/>
    <mergeCell ref="V95:V96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W113:W114"/>
    <mergeCell ref="X113:X114"/>
    <mergeCell ref="V99:V100"/>
    <mergeCell ref="L97:L98"/>
    <mergeCell ref="O97:O98"/>
    <mergeCell ref="P95:P96"/>
    <mergeCell ref="Q95:Q96"/>
    <mergeCell ref="R95:R96"/>
    <mergeCell ref="U105:U106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T111:T112"/>
    <mergeCell ref="Y111:Y112"/>
    <mergeCell ref="Z111:Z112"/>
    <mergeCell ref="Z77:Z79"/>
    <mergeCell ref="C97:C98"/>
    <mergeCell ref="C89:C90"/>
    <mergeCell ref="D89:D90"/>
    <mergeCell ref="E89:E90"/>
    <mergeCell ref="F89:F90"/>
    <mergeCell ref="G89:G90"/>
    <mergeCell ref="H89:H90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G101:G102"/>
    <mergeCell ref="H101:H102"/>
    <mergeCell ref="Q103:Q104"/>
    <mergeCell ref="Q91:Q92"/>
    <mergeCell ref="R91:R92"/>
    <mergeCell ref="S91:S92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AG127:AG128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AB105:AB106"/>
    <mergeCell ref="AA105:AA106"/>
    <mergeCell ref="AB113:AB114"/>
    <mergeCell ref="U129:U130"/>
    <mergeCell ref="S133:S134"/>
    <mergeCell ref="AC113:AC114"/>
    <mergeCell ref="AD113:AD114"/>
    <mergeCell ref="AE113:AE114"/>
    <mergeCell ref="U99:U100"/>
    <mergeCell ref="L89:L90"/>
    <mergeCell ref="H93:H94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C145:AC146"/>
    <mergeCell ref="AB111:AB112"/>
    <mergeCell ref="AC111:AC112"/>
    <mergeCell ref="AD111:AD112"/>
    <mergeCell ref="AE111:AE112"/>
    <mergeCell ref="AF111:AF112"/>
    <mergeCell ref="X111:X112"/>
    <mergeCell ref="A101:A102"/>
    <mergeCell ref="AA111:AA112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S103:S104"/>
    <mergeCell ref="D97:D98"/>
    <mergeCell ref="E97:E98"/>
    <mergeCell ref="F97:F98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V107:V108"/>
    <mergeCell ref="W111:W112"/>
    <mergeCell ref="H97:H98"/>
    <mergeCell ref="I97:I98"/>
    <mergeCell ref="AB99:AB100"/>
    <mergeCell ref="AH111:AH112"/>
    <mergeCell ref="AI111:AI112"/>
    <mergeCell ref="K105:K106"/>
    <mergeCell ref="L105:L106"/>
    <mergeCell ref="M105:M106"/>
    <mergeCell ref="L109:L110"/>
    <mergeCell ref="L111:L11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B101:AB102"/>
    <mergeCell ref="AD101:AD102"/>
    <mergeCell ref="AG95:AG96"/>
    <mergeCell ref="AH95:AH96"/>
    <mergeCell ref="AE87:AE88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H99:H100"/>
    <mergeCell ref="AG99:AG100"/>
    <mergeCell ref="AG91:AG92"/>
    <mergeCell ref="Y77:Y79"/>
    <mergeCell ref="H77:H79"/>
    <mergeCell ref="I77:I79"/>
    <mergeCell ref="J77:J79"/>
    <mergeCell ref="K77:K79"/>
    <mergeCell ref="O81:O82"/>
    <mergeCell ref="P77:P79"/>
    <mergeCell ref="Q77:Q79"/>
    <mergeCell ref="S77:S79"/>
    <mergeCell ref="AF99:AF100"/>
    <mergeCell ref="S81:S82"/>
    <mergeCell ref="T81:T82"/>
    <mergeCell ref="U81:U82"/>
    <mergeCell ref="P85:P86"/>
    <mergeCell ref="Y85:Y86"/>
    <mergeCell ref="AA85:AA86"/>
    <mergeCell ref="T95:T96"/>
    <mergeCell ref="AF71:AF72"/>
    <mergeCell ref="AH89:AH90"/>
    <mergeCell ref="AI89:AI90"/>
    <mergeCell ref="Z91:Z92"/>
    <mergeCell ref="AA91:AA92"/>
    <mergeCell ref="W87:W88"/>
    <mergeCell ref="Y103:Y104"/>
    <mergeCell ref="Z103:Z104"/>
    <mergeCell ref="X101:X102"/>
    <mergeCell ref="Y101:Y102"/>
    <mergeCell ref="Z101:Z102"/>
    <mergeCell ref="AA101:AA102"/>
    <mergeCell ref="AG85:AG86"/>
    <mergeCell ref="AH87:AH88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AC101:AC102"/>
    <mergeCell ref="Y93:Y94"/>
    <mergeCell ref="AD81:AD82"/>
    <mergeCell ref="AE81:AE82"/>
    <mergeCell ref="AF81:AF82"/>
    <mergeCell ref="AG81:AG82"/>
    <mergeCell ref="AH81:AH82"/>
    <mergeCell ref="AI81:AI82"/>
    <mergeCell ref="T83:T84"/>
    <mergeCell ref="V83:V84"/>
    <mergeCell ref="AC83:AC84"/>
    <mergeCell ref="AD83:AD84"/>
    <mergeCell ref="AE83:AE84"/>
    <mergeCell ref="AF83:AF84"/>
    <mergeCell ref="AG83:AG84"/>
    <mergeCell ref="AA83:AA84"/>
    <mergeCell ref="AH85:AH86"/>
    <mergeCell ref="AI83:AI84"/>
    <mergeCell ref="W93:W94"/>
    <mergeCell ref="AG93:AG94"/>
    <mergeCell ref="AH93:AH94"/>
    <mergeCell ref="AI93:AI94"/>
    <mergeCell ref="X89:X90"/>
    <mergeCell ref="Y89:Y90"/>
    <mergeCell ref="Z89:Z90"/>
    <mergeCell ref="AA89:AA90"/>
    <mergeCell ref="AD91:AD92"/>
    <mergeCell ref="AE91:AE92"/>
    <mergeCell ref="V87:V88"/>
    <mergeCell ref="AB85:AB86"/>
    <mergeCell ref="W89:W90"/>
    <mergeCell ref="X81:X82"/>
    <mergeCell ref="Y81:Y82"/>
    <mergeCell ref="Z81:Z82"/>
    <mergeCell ref="W81:W82"/>
    <mergeCell ref="W71:W72"/>
    <mergeCell ref="X71:X72"/>
    <mergeCell ref="AB91:AB92"/>
    <mergeCell ref="AA81:AA82"/>
    <mergeCell ref="AB81:AB82"/>
    <mergeCell ref="AG77:AG79"/>
    <mergeCell ref="L77:L79"/>
    <mergeCell ref="M77:M79"/>
    <mergeCell ref="V77:V79"/>
    <mergeCell ref="W77:W79"/>
    <mergeCell ref="X77:X79"/>
    <mergeCell ref="AA77:AA79"/>
    <mergeCell ref="AB77:AB79"/>
    <mergeCell ref="AF85:AF86"/>
    <mergeCell ref="S83:S84"/>
    <mergeCell ref="Z93:Z94"/>
    <mergeCell ref="AA93:AA94"/>
    <mergeCell ref="AB93:AB94"/>
    <mergeCell ref="AC93:AC94"/>
    <mergeCell ref="R81:R82"/>
    <mergeCell ref="AC89:AC90"/>
    <mergeCell ref="AD89:AD90"/>
    <mergeCell ref="T77:T79"/>
    <mergeCell ref="U77:U79"/>
    <mergeCell ref="P93:P94"/>
    <mergeCell ref="Q93:Q94"/>
    <mergeCell ref="R93:R94"/>
    <mergeCell ref="S93:S94"/>
    <mergeCell ref="X85:X86"/>
    <mergeCell ref="X93:X94"/>
    <mergeCell ref="Q89:Q90"/>
    <mergeCell ref="W85:W86"/>
    <mergeCell ref="S87:S88"/>
    <mergeCell ref="AC91:AC92"/>
    <mergeCell ref="N89:N90"/>
    <mergeCell ref="O89:O90"/>
    <mergeCell ref="P89:P90"/>
    <mergeCell ref="W99:W100"/>
    <mergeCell ref="X99:X100"/>
    <mergeCell ref="Y99:Y100"/>
    <mergeCell ref="Z99:Z100"/>
    <mergeCell ref="AA99:AA100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I71:I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69:W70"/>
    <mergeCell ref="X69:X70"/>
    <mergeCell ref="Y69:Y70"/>
    <mergeCell ref="Z69:Z70"/>
    <mergeCell ref="AA69:AA70"/>
    <mergeCell ref="U91:U92"/>
    <mergeCell ref="Z85:Z86"/>
    <mergeCell ref="D131:D132"/>
    <mergeCell ref="AH135:AH13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B69:AB70"/>
    <mergeCell ref="AC69:AC70"/>
    <mergeCell ref="AD69:AD70"/>
    <mergeCell ref="AE69:AE70"/>
    <mergeCell ref="A71:A72"/>
    <mergeCell ref="B71:B72"/>
    <mergeCell ref="C71:C72"/>
    <mergeCell ref="D71:D72"/>
    <mergeCell ref="E71:E72"/>
    <mergeCell ref="F71:F72"/>
    <mergeCell ref="G71:G72"/>
    <mergeCell ref="H71:H72"/>
    <mergeCell ref="N129:N130"/>
    <mergeCell ref="U137:U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AI135:AI136"/>
    <mergeCell ref="AI133:AI134"/>
    <mergeCell ref="AI131:AI132"/>
    <mergeCell ref="P129:P130"/>
    <mergeCell ref="AB129:AB130"/>
    <mergeCell ref="AD133:AD134"/>
    <mergeCell ref="AE133:AE134"/>
    <mergeCell ref="AG133:AG134"/>
    <mergeCell ref="T129:T130"/>
    <mergeCell ref="U135:U136"/>
    <mergeCell ref="V135:V136"/>
    <mergeCell ref="W135:W136"/>
    <mergeCell ref="X135:X136"/>
    <mergeCell ref="Y135:Y136"/>
    <mergeCell ref="Z135:Z136"/>
    <mergeCell ref="AA135:AA136"/>
    <mergeCell ref="P137:P138"/>
    <mergeCell ref="Q137:Q138"/>
    <mergeCell ref="R137:R138"/>
    <mergeCell ref="S137:S138"/>
    <mergeCell ref="AF137:AF138"/>
    <mergeCell ref="W137:W138"/>
    <mergeCell ref="X137:X138"/>
    <mergeCell ref="AB133:AB134"/>
    <mergeCell ref="AC133:AC134"/>
    <mergeCell ref="W133:W134"/>
    <mergeCell ref="V137:V138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AB137:AB138"/>
    <mergeCell ref="AC137:AC138"/>
    <mergeCell ref="AD137:AD138"/>
    <mergeCell ref="AE137:AE138"/>
    <mergeCell ref="D133:D134"/>
    <mergeCell ref="G133:G134"/>
    <mergeCell ref="AF135:AF136"/>
    <mergeCell ref="AD135:AD136"/>
    <mergeCell ref="AE135:AE136"/>
    <mergeCell ref="K133:K134"/>
    <mergeCell ref="I133:I134"/>
    <mergeCell ref="N135:N136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U143:U144"/>
    <mergeCell ref="F139:F140"/>
    <mergeCell ref="D139:D140"/>
    <mergeCell ref="O135:O136"/>
    <mergeCell ref="F137:F138"/>
    <mergeCell ref="J143:J144"/>
    <mergeCell ref="K143:K144"/>
    <mergeCell ref="H133:H134"/>
    <mergeCell ref="AH131:AH132"/>
    <mergeCell ref="AF131:AF132"/>
    <mergeCell ref="Z131:Z132"/>
    <mergeCell ref="AA131:AA132"/>
    <mergeCell ref="X133:X134"/>
    <mergeCell ref="Y133:Y134"/>
    <mergeCell ref="Z133:Z134"/>
    <mergeCell ref="AA133:AA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K129:K130"/>
    <mergeCell ref="T131:T132"/>
    <mergeCell ref="W131:W132"/>
    <mergeCell ref="X131:X132"/>
    <mergeCell ref="Y131:Y132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133:A134"/>
    <mergeCell ref="AC129:AC130"/>
    <mergeCell ref="AD129:AD130"/>
    <mergeCell ref="S129:S130"/>
    <mergeCell ref="F133:F134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129:A130"/>
    <mergeCell ref="B129:B130"/>
    <mergeCell ref="C129:C130"/>
    <mergeCell ref="D129:D130"/>
    <mergeCell ref="E129:E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AB117:AB118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X117:X118"/>
    <mergeCell ref="Y117:Y118"/>
    <mergeCell ref="Z117:Z118"/>
    <mergeCell ref="AA117:AA118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O109:O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L63:L64"/>
    <mergeCell ref="F67:F68"/>
    <mergeCell ref="T63:T64"/>
    <mergeCell ref="U63:U64"/>
    <mergeCell ref="V65:V66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V43:V44"/>
    <mergeCell ref="D49:D50"/>
    <mergeCell ref="AG59:AG60"/>
    <mergeCell ref="N12:Q12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T89:T90"/>
    <mergeCell ref="U89:U90"/>
    <mergeCell ref="V89:V90"/>
    <mergeCell ref="V81:V82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B63:AB64"/>
    <mergeCell ref="O59:O60"/>
    <mergeCell ref="U101:U102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D63:AD64"/>
    <mergeCell ref="AE63:AE64"/>
    <mergeCell ref="AF63:AF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2023-10-23T10:31:32Z</cp:lastPrinted>
  <dcterms:created xsi:type="dcterms:W3CDTF">1998-12-08T10:37:05Z</dcterms:created>
  <dcterms:modified xsi:type="dcterms:W3CDTF">2023-10-23T10:32:15Z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