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3" i="1" l="1"/>
  <c r="B27" i="1" l="1"/>
  <c r="B33" i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1" i="1"/>
  <c r="B39" i="1"/>
  <c r="B37" i="1"/>
  <c r="B35" i="1"/>
  <c r="B31" i="1"/>
  <c r="B29" i="1"/>
</calcChain>
</file>

<file path=xl/sharedStrings.xml><?xml version="1.0" encoding="utf-8"?>
<sst xmlns="http://schemas.openxmlformats.org/spreadsheetml/2006/main" count="1926" uniqueCount="172">
  <si>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</si>
  <si>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</si>
  <si>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</si>
  <si>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</si>
  <si>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</si>
  <si>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</si>
  <si>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</si>
  <si>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</si>
  <si>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</si>
  <si>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</si>
  <si>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</si>
  <si>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</si>
  <si>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</si>
  <si>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</si>
  <si>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</si>
  <si>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</si>
  <si>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</si>
  <si>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</si>
  <si>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</si>
  <si>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</si>
  <si>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</si>
  <si>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</si>
  <si>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</si>
  <si>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</si>
  <si>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</si>
  <si>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</si>
  <si>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</si>
  <si>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</si>
  <si>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</si>
  <si>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</si>
  <si>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</si>
  <si>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</si>
  <si>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</si>
  <si>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</si>
  <si>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</si>
  <si>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</si>
  <si>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</si>
  <si>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</si>
  <si>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</si>
  <si>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</si>
  <si>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</si>
  <si>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</si>
  <si>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</si>
  <si>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</si>
  <si>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</si>
  <si>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</si>
  <si>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</si>
  <si>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</si>
  <si>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</si>
  <si>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</si>
  <si>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</si>
  <si>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</si>
  <si>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</si>
  <si>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</si>
  <si>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</si>
  <si>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</si>
  <si>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</si>
  <si>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</si>
  <si>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</si>
  <si>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</si>
  <si>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</si>
  <si>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</si>
  <si>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</si>
  <si>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</si>
  <si>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</si>
  <si>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</si>
  <si>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</si>
  <si>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</si>
  <si>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</si>
  <si>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</si>
  <si>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</si>
  <si>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</si>
  <si>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</si>
  <si>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</si>
  <si>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</si>
  <si>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</si>
  <si>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</si>
  <si>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</si>
  <si>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</si>
  <si>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</si>
  <si>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</si>
  <si>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</si>
  <si>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</si>
  <si>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</si>
  <si>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</si>
  <si>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</si>
  <si>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</si>
  <si>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</si>
  <si>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</si>
  <si>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</si>
  <si>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</si>
  <si>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</si>
  <si>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</si>
  <si>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</si>
  <si>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</si>
  <si>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</si>
  <si>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</si>
  <si>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</si>
  <si>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</si>
  <si>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</si>
  <si>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</si>
  <si>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</si>
  <si>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</si>
  <si>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</si>
  <si>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</si>
  <si>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</si>
  <si>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</si>
  <si>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</si>
  <si>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</si>
  <si>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</si>
  <si>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Макаронные изделия отварные с сыром</t>
  </si>
  <si>
    <t>Борщ со свежей капустой и картофелем со сметаной</t>
  </si>
  <si>
    <t xml:space="preserve">на </t>
  </si>
  <si>
    <t>-</t>
  </si>
  <si>
    <t>вафли</t>
  </si>
  <si>
    <t>яблоко</t>
  </si>
  <si>
    <t>0.007</t>
  </si>
  <si>
    <t>Повар            ______________    МаринченкоС.Н.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</si>
  <si>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</si>
  <si>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чеснок</t>
  </si>
  <si>
    <t xml:space="preserve">   -   </t>
  </si>
  <si>
    <t xml:space="preserve">  -  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</si>
  <si>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</si>
  <si>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</si>
  <si>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материально ответственное лицо Заведующая хозяйством Кучеренко Д.П.</t>
  </si>
  <si>
    <t xml:space="preserve"> -  </t>
  </si>
  <si>
    <t xml:space="preserve"> - </t>
  </si>
  <si>
    <t>Повар ___________Пирогова И.Г.</t>
  </si>
  <si>
    <t>компот из свежих фруктов</t>
  </si>
  <si>
    <t>птица тушеная с овощами</t>
  </si>
  <si>
    <t>зеленый горошек</t>
  </si>
  <si>
    <t>хлеб пшеничный йодированный</t>
  </si>
  <si>
    <t>чай с сахаром</t>
  </si>
  <si>
    <t>чай с лимоном</t>
  </si>
  <si>
    <t>яйцо вареное</t>
  </si>
  <si>
    <t xml:space="preserve"> Меню-требование на выдачу продуктов питания </t>
  </si>
  <si>
    <t xml:space="preserve">  Руководитель     ____________     А.И. Мещерякова</t>
  </si>
  <si>
    <t>0.800</t>
  </si>
  <si>
    <t>1.500</t>
  </si>
  <si>
    <t>0.100</t>
  </si>
  <si>
    <t>0.200</t>
  </si>
  <si>
    <t>16 января 2024 года</t>
  </si>
  <si>
    <t>16 января 2024года</t>
  </si>
  <si>
    <t>51+2</t>
  </si>
  <si>
    <t>1.605</t>
  </si>
  <si>
    <t>2.809</t>
  </si>
  <si>
    <t>0.916</t>
  </si>
  <si>
    <t>1.643</t>
  </si>
  <si>
    <t>4.857</t>
  </si>
  <si>
    <t>0.010</t>
  </si>
  <si>
    <t>0.530</t>
  </si>
  <si>
    <t>0.848</t>
  </si>
  <si>
    <t>2.000</t>
  </si>
  <si>
    <t>0.212</t>
  </si>
  <si>
    <t>0.438</t>
  </si>
  <si>
    <t>0.275</t>
  </si>
  <si>
    <t>0.704</t>
  </si>
  <si>
    <t>2.264</t>
  </si>
  <si>
    <t>0.265</t>
  </si>
  <si>
    <t>7.000</t>
  </si>
  <si>
    <t>0.795</t>
  </si>
  <si>
    <t>0.954</t>
  </si>
  <si>
    <t>0.106</t>
  </si>
  <si>
    <t>1.060</t>
  </si>
  <si>
    <t>0.356</t>
  </si>
  <si>
    <t>0.448</t>
  </si>
  <si>
    <t>0.063</t>
  </si>
  <si>
    <t>0.696</t>
  </si>
  <si>
    <t>0.150</t>
  </si>
  <si>
    <t>1.200</t>
  </si>
  <si>
    <t>0.022</t>
  </si>
  <si>
    <t>0.020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</si>
</sst>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18" xfId="0" applyFont="1" applyFill="1" applyBorder="1" applyAlignment="1"/>
    <xf numFmtId="0" fontId="12" fillId="0" borderId="21" xfId="0" applyFont="1" applyBorder="1" applyAlignment="1"/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165" fontId="12" fillId="0" borderId="21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2" fillId="0" borderId="18" xfId="0" applyNumberFormat="1" applyFont="1" applyBorder="1" applyAlignment="1"/>
    <xf numFmtId="165" fontId="12" fillId="0" borderId="21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B102" zoomScale="80" zoomScaleNormal="80" zoomScalePageLayoutView="80" workbookViewId="0">
      <selection activeCell="AH139" sqref="AH139:AH14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136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135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141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5" t="s">
        <v>105</v>
      </c>
      <c r="B6" s="95"/>
      <c r="C6" s="95"/>
      <c r="D6" s="96"/>
      <c r="E6" s="99" t="s">
        <v>2</v>
      </c>
      <c r="F6" s="99"/>
      <c r="G6" s="99"/>
      <c r="H6" s="99" t="s">
        <v>3</v>
      </c>
      <c r="I6" s="99"/>
      <c r="J6" s="99"/>
      <c r="K6" s="99" t="s">
        <v>4</v>
      </c>
      <c r="L6" s="99"/>
      <c r="M6" s="99"/>
      <c r="N6" s="94" t="s">
        <v>5</v>
      </c>
      <c r="O6" s="94"/>
      <c r="P6" s="94"/>
      <c r="Q6" s="94"/>
      <c r="R6" s="99" t="s">
        <v>6</v>
      </c>
      <c r="S6" s="99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0" t="s">
        <v>7</v>
      </c>
      <c r="AI6" s="100"/>
      <c r="AJ6" s="5"/>
      <c r="AK6" s="5"/>
      <c r="AL6" s="5"/>
      <c r="AM6" s="5"/>
    </row>
    <row r="7" spans="1:39" ht="11.25" customHeight="1">
      <c r="A7" s="97"/>
      <c r="B7" s="97"/>
      <c r="C7" s="97"/>
      <c r="D7" s="98"/>
      <c r="E7" s="99"/>
      <c r="F7" s="99"/>
      <c r="G7" s="99"/>
      <c r="H7" s="99"/>
      <c r="I7" s="99"/>
      <c r="J7" s="99"/>
      <c r="K7" s="99"/>
      <c r="L7" s="99"/>
      <c r="M7" s="99"/>
      <c r="N7" s="94"/>
      <c r="O7" s="94"/>
      <c r="P7" s="94"/>
      <c r="Q7" s="94"/>
      <c r="R7" s="99"/>
      <c r="S7" s="99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1" t="s">
        <v>8</v>
      </c>
      <c r="AI7" s="101"/>
      <c r="AJ7" s="5"/>
      <c r="AK7" s="5"/>
      <c r="AL7" s="5"/>
      <c r="AM7" s="5"/>
    </row>
    <row r="8" spans="1:39" ht="10.5" customHeight="1">
      <c r="A8" s="102" t="s">
        <v>9</v>
      </c>
      <c r="B8" s="103" t="s">
        <v>10</v>
      </c>
      <c r="C8" s="103"/>
      <c r="D8" s="103"/>
      <c r="E8" s="99"/>
      <c r="F8" s="99"/>
      <c r="G8" s="99"/>
      <c r="H8" s="99"/>
      <c r="I8" s="99"/>
      <c r="J8" s="99"/>
      <c r="K8" s="99"/>
      <c r="L8" s="99"/>
      <c r="M8" s="99"/>
      <c r="N8" s="94"/>
      <c r="O8" s="94"/>
      <c r="P8" s="94"/>
      <c r="Q8" s="94"/>
      <c r="R8" s="99"/>
      <c r="S8" s="99"/>
      <c r="T8" s="6"/>
      <c r="U8" s="2"/>
      <c r="V8" s="4"/>
      <c r="W8" s="4"/>
      <c r="X8" s="4"/>
      <c r="Y8" t="s">
        <v>11</v>
      </c>
      <c r="Z8" s="4" t="s">
        <v>112</v>
      </c>
      <c r="AA8" s="4"/>
      <c r="AB8" t="s">
        <v>142</v>
      </c>
      <c r="AC8" s="4"/>
      <c r="AD8" s="4"/>
      <c r="AE8" s="4"/>
      <c r="AF8" s="4"/>
      <c r="AG8" s="4"/>
      <c r="AH8" s="104">
        <v>45307</v>
      </c>
      <c r="AI8" s="105"/>
      <c r="AJ8" s="5"/>
      <c r="AK8" s="5"/>
      <c r="AL8" s="5"/>
      <c r="AM8" s="5"/>
    </row>
    <row r="9" spans="1:39" ht="11.25" customHeight="1">
      <c r="A9" s="102"/>
      <c r="B9" s="103"/>
      <c r="C9" s="103"/>
      <c r="D9" s="103"/>
      <c r="E9" s="99"/>
      <c r="F9" s="99"/>
      <c r="G9" s="99"/>
      <c r="H9" s="99"/>
      <c r="I9" s="99"/>
      <c r="J9" s="99"/>
      <c r="K9" s="99"/>
      <c r="L9" s="99"/>
      <c r="M9" s="99"/>
      <c r="N9" s="94"/>
      <c r="O9" s="94"/>
      <c r="P9" s="94"/>
      <c r="Q9" s="94"/>
      <c r="R9" s="99"/>
      <c r="S9" s="99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05"/>
      <c r="AI9" s="105"/>
      <c r="AJ9" s="5"/>
      <c r="AK9" s="5"/>
      <c r="AL9" s="5"/>
      <c r="AM9" s="5"/>
    </row>
    <row r="10" spans="1:39" ht="10.5" customHeight="1">
      <c r="A10" s="102"/>
      <c r="B10" s="103"/>
      <c r="C10" s="103"/>
      <c r="D10" s="103"/>
      <c r="E10" s="99"/>
      <c r="F10" s="99"/>
      <c r="G10" s="99"/>
      <c r="H10" s="99"/>
      <c r="I10" s="99"/>
      <c r="J10" s="99"/>
      <c r="K10" s="99"/>
      <c r="L10" s="99"/>
      <c r="M10" s="99"/>
      <c r="N10" s="94"/>
      <c r="O10" s="94"/>
      <c r="P10" s="94"/>
      <c r="Q10" s="94"/>
      <c r="R10" s="99"/>
      <c r="S10" s="9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6" t="s">
        <v>107</v>
      </c>
      <c r="AI10" s="106"/>
    </row>
    <row r="11" spans="1:39" ht="11.25" customHeight="1" thickBot="1">
      <c r="A11" s="19">
        <v>1</v>
      </c>
      <c r="B11" s="107">
        <v>2</v>
      </c>
      <c r="C11" s="107"/>
      <c r="D11" s="107"/>
      <c r="E11" s="108">
        <v>3</v>
      </c>
      <c r="F11" s="108"/>
      <c r="G11" s="108"/>
      <c r="H11" s="108">
        <v>4</v>
      </c>
      <c r="I11" s="108"/>
      <c r="J11" s="108"/>
      <c r="K11" s="108">
        <v>5</v>
      </c>
      <c r="L11" s="108"/>
      <c r="M11" s="108"/>
      <c r="N11" s="108">
        <v>6</v>
      </c>
      <c r="O11" s="108"/>
      <c r="P11" s="108"/>
      <c r="Q11" s="108"/>
      <c r="R11" s="108">
        <v>7</v>
      </c>
      <c r="S11" s="108"/>
      <c r="T11" s="6"/>
      <c r="U11" s="2"/>
      <c r="V11" s="20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6"/>
      <c r="AI11" s="106"/>
      <c r="AJ11" s="5"/>
      <c r="AK11" s="5"/>
      <c r="AL11" s="5"/>
      <c r="AM11" s="5"/>
    </row>
    <row r="12" spans="1:39" ht="12" customHeight="1" thickBot="1">
      <c r="A12" s="66" t="s">
        <v>106</v>
      </c>
      <c r="B12" s="109" t="s">
        <v>106</v>
      </c>
      <c r="C12" s="109"/>
      <c r="D12" s="109"/>
      <c r="E12" s="110">
        <v>90</v>
      </c>
      <c r="F12" s="110"/>
      <c r="G12" s="110"/>
      <c r="H12" s="110" t="s">
        <v>143</v>
      </c>
      <c r="I12" s="110"/>
      <c r="J12" s="110"/>
      <c r="K12" s="111">
        <v>4770</v>
      </c>
      <c r="L12" s="111"/>
      <c r="M12" s="111"/>
      <c r="N12" s="112" t="s">
        <v>14</v>
      </c>
      <c r="O12" s="112"/>
      <c r="P12" s="112"/>
      <c r="Q12" s="112"/>
      <c r="R12" s="113" t="s">
        <v>14</v>
      </c>
      <c r="S12" s="113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1" t="s">
        <v>15</v>
      </c>
      <c r="AI12" s="101"/>
      <c r="AJ12" s="5"/>
      <c r="AK12" s="5"/>
      <c r="AL12" s="5"/>
      <c r="AM12" s="5"/>
    </row>
    <row r="13" spans="1:39" ht="13.5" customHeight="1" thickBot="1">
      <c r="A13" s="21" t="s">
        <v>14</v>
      </c>
      <c r="B13" s="100" t="s">
        <v>14</v>
      </c>
      <c r="C13" s="100"/>
      <c r="D13" s="100"/>
      <c r="E13" s="100"/>
      <c r="F13" s="100"/>
      <c r="G13" s="100"/>
      <c r="H13" s="22"/>
      <c r="I13" s="23" t="s">
        <v>14</v>
      </c>
      <c r="J13" s="24"/>
      <c r="K13" s="100" t="s">
        <v>14</v>
      </c>
      <c r="L13" s="100"/>
      <c r="M13" s="100"/>
      <c r="N13" s="112" t="s">
        <v>14</v>
      </c>
      <c r="O13" s="112"/>
      <c r="P13" s="112"/>
      <c r="Q13" s="112"/>
      <c r="R13" s="114" t="s">
        <v>14</v>
      </c>
      <c r="S13" s="114"/>
      <c r="T13" s="6"/>
      <c r="U13" s="2"/>
      <c r="V13" s="2" t="s">
        <v>108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01"/>
      <c r="AI13" s="101"/>
      <c r="AJ13" s="5"/>
      <c r="AK13" s="5"/>
      <c r="AL13" s="5"/>
      <c r="AM13" s="5"/>
    </row>
    <row r="14" spans="1:39" ht="12" customHeight="1">
      <c r="A14" s="21" t="s">
        <v>14</v>
      </c>
      <c r="B14" s="100" t="s">
        <v>14</v>
      </c>
      <c r="C14" s="100"/>
      <c r="D14" s="100"/>
      <c r="E14" s="100" t="s">
        <v>14</v>
      </c>
      <c r="F14" s="100"/>
      <c r="G14" s="100"/>
      <c r="H14" s="22"/>
      <c r="I14" s="23" t="s">
        <v>14</v>
      </c>
      <c r="J14" s="24"/>
      <c r="K14" s="100" t="s">
        <v>14</v>
      </c>
      <c r="L14" s="100"/>
      <c r="M14" s="100"/>
      <c r="N14" s="112" t="s">
        <v>14</v>
      </c>
      <c r="O14" s="112"/>
      <c r="P14" s="112"/>
      <c r="Q14" s="112"/>
      <c r="R14" s="114" t="s">
        <v>14</v>
      </c>
      <c r="S14" s="11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5" t="s">
        <v>16</v>
      </c>
      <c r="AI14" s="105"/>
      <c r="AJ14" s="5"/>
      <c r="AK14" s="5"/>
      <c r="AL14" s="5"/>
      <c r="AM14" s="5"/>
    </row>
    <row r="15" spans="1:39" ht="12.75" customHeight="1" thickBot="1">
      <c r="A15" s="27" t="s">
        <v>14</v>
      </c>
      <c r="B15" s="100" t="s">
        <v>14</v>
      </c>
      <c r="C15" s="100"/>
      <c r="D15" s="100"/>
      <c r="E15" s="100" t="s">
        <v>14</v>
      </c>
      <c r="F15" s="100"/>
      <c r="G15" s="100"/>
      <c r="H15" s="28"/>
      <c r="I15" s="23" t="s">
        <v>14</v>
      </c>
      <c r="J15" s="29"/>
      <c r="K15" s="100" t="s">
        <v>14</v>
      </c>
      <c r="L15" s="100"/>
      <c r="M15" s="100"/>
      <c r="N15" s="112" t="s">
        <v>14</v>
      </c>
      <c r="O15" s="112"/>
      <c r="P15" s="112"/>
      <c r="Q15" s="112"/>
      <c r="R15" s="114" t="s">
        <v>14</v>
      </c>
      <c r="S15" s="114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05"/>
      <c r="AI15" s="105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5">
        <v>4770</v>
      </c>
      <c r="L16" s="115"/>
      <c r="M16" s="115"/>
      <c r="N16" s="112" t="s">
        <v>14</v>
      </c>
      <c r="O16" s="112"/>
      <c r="P16" s="112"/>
      <c r="Q16" s="112"/>
      <c r="R16" s="114" t="s">
        <v>14</v>
      </c>
      <c r="S16" s="11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100" t="s">
        <v>19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16" t="s">
        <v>20</v>
      </c>
      <c r="AI18" s="116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17" t="s">
        <v>22</v>
      </c>
      <c r="E19" s="117"/>
      <c r="F19" s="117"/>
      <c r="G19" s="117"/>
      <c r="H19" s="117"/>
      <c r="I19" s="117"/>
      <c r="J19" s="117" t="s">
        <v>109</v>
      </c>
      <c r="K19" s="117"/>
      <c r="L19" s="94" t="s">
        <v>23</v>
      </c>
      <c r="M19" s="94"/>
      <c r="N19" s="94"/>
      <c r="O19" s="94"/>
      <c r="P19" s="94"/>
      <c r="Q19" s="94"/>
      <c r="R19" s="94"/>
      <c r="S19" s="94"/>
      <c r="T19" s="94"/>
      <c r="U19" s="94" t="s">
        <v>24</v>
      </c>
      <c r="V19" s="94"/>
      <c r="W19" s="94"/>
      <c r="X19" s="94"/>
      <c r="Y19" s="94" t="s">
        <v>25</v>
      </c>
      <c r="Z19" s="94"/>
      <c r="AA19" s="94"/>
      <c r="AB19" s="94"/>
      <c r="AC19" s="94"/>
      <c r="AD19" s="117" t="s">
        <v>26</v>
      </c>
      <c r="AE19" s="117"/>
      <c r="AF19" s="117"/>
      <c r="AG19" s="117"/>
      <c r="AH19" s="116"/>
      <c r="AI19" s="116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17"/>
      <c r="E20" s="117"/>
      <c r="F20" s="117"/>
      <c r="G20" s="117"/>
      <c r="H20" s="117"/>
      <c r="I20" s="117"/>
      <c r="J20" s="117"/>
      <c r="K20" s="117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117"/>
      <c r="AE20" s="117"/>
      <c r="AF20" s="117"/>
      <c r="AG20" s="117"/>
      <c r="AH20" s="118" t="s">
        <v>28</v>
      </c>
      <c r="AI20" s="118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19" t="s">
        <v>110</v>
      </c>
      <c r="E21" s="119"/>
      <c r="F21" s="119" t="s">
        <v>133</v>
      </c>
      <c r="G21" s="117" t="s">
        <v>14</v>
      </c>
      <c r="H21" s="117" t="s">
        <v>14</v>
      </c>
      <c r="I21" s="117" t="s">
        <v>14</v>
      </c>
      <c r="J21" s="119" t="s">
        <v>128</v>
      </c>
      <c r="K21" s="117" t="s">
        <v>14</v>
      </c>
      <c r="L21" s="119" t="s">
        <v>111</v>
      </c>
      <c r="M21" s="119" t="s">
        <v>129</v>
      </c>
      <c r="N21" s="120" t="s">
        <v>113</v>
      </c>
      <c r="O21" s="120" t="s">
        <v>33</v>
      </c>
      <c r="P21" s="120" t="s">
        <v>34</v>
      </c>
      <c r="Q21" s="120" t="s">
        <v>35</v>
      </c>
      <c r="R21" s="121" t="s">
        <v>125</v>
      </c>
      <c r="S21" s="117" t="s">
        <v>14</v>
      </c>
      <c r="T21" s="117" t="s">
        <v>14</v>
      </c>
      <c r="U21" s="120" t="s">
        <v>134</v>
      </c>
      <c r="V21" s="123" t="s">
        <v>47</v>
      </c>
      <c r="W21" s="117" t="s">
        <v>131</v>
      </c>
      <c r="X21" s="117" t="s">
        <v>132</v>
      </c>
      <c r="Y21" s="117" t="s">
        <v>14</v>
      </c>
      <c r="Z21" s="124" t="s">
        <v>14</v>
      </c>
      <c r="AA21" s="117" t="s">
        <v>14</v>
      </c>
      <c r="AB21" s="124" t="s">
        <v>14</v>
      </c>
      <c r="AC21" s="117" t="s">
        <v>14</v>
      </c>
      <c r="AD21" s="117" t="s">
        <v>14</v>
      </c>
      <c r="AE21" s="117" t="s">
        <v>14</v>
      </c>
      <c r="AF21" s="117" t="s">
        <v>14</v>
      </c>
      <c r="AG21" s="117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19"/>
      <c r="E22" s="119"/>
      <c r="F22" s="119"/>
      <c r="G22" s="117"/>
      <c r="H22" s="117"/>
      <c r="I22" s="117"/>
      <c r="J22" s="119"/>
      <c r="K22" s="117"/>
      <c r="L22" s="119"/>
      <c r="M22" s="119"/>
      <c r="N22" s="120"/>
      <c r="O22" s="120"/>
      <c r="P22" s="120"/>
      <c r="Q22" s="120"/>
      <c r="R22" s="122"/>
      <c r="S22" s="117"/>
      <c r="T22" s="117"/>
      <c r="U22" s="120"/>
      <c r="V22" s="123"/>
      <c r="W22" s="117"/>
      <c r="X22" s="117"/>
      <c r="Y22" s="117"/>
      <c r="Z22" s="124"/>
      <c r="AA22" s="117"/>
      <c r="AB22" s="124"/>
      <c r="AC22" s="117"/>
      <c r="AD22" s="117"/>
      <c r="AE22" s="117"/>
      <c r="AF22" s="117"/>
      <c r="AG22" s="117"/>
      <c r="AH22" s="125" t="s">
        <v>38</v>
      </c>
      <c r="AI22" s="125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19"/>
      <c r="E23" s="119"/>
      <c r="F23" s="119"/>
      <c r="G23" s="117"/>
      <c r="H23" s="117"/>
      <c r="I23" s="117"/>
      <c r="J23" s="119"/>
      <c r="K23" s="117"/>
      <c r="L23" s="119"/>
      <c r="M23" s="119"/>
      <c r="N23" s="120"/>
      <c r="O23" s="120"/>
      <c r="P23" s="120"/>
      <c r="Q23" s="120"/>
      <c r="R23" s="123"/>
      <c r="S23" s="117"/>
      <c r="T23" s="117"/>
      <c r="U23" s="120"/>
      <c r="V23" s="123"/>
      <c r="W23" s="117"/>
      <c r="X23" s="117"/>
      <c r="Y23" s="117"/>
      <c r="Z23" s="124"/>
      <c r="AA23" s="117"/>
      <c r="AB23" s="124"/>
      <c r="AC23" s="117"/>
      <c r="AD23" s="117"/>
      <c r="AE23" s="117"/>
      <c r="AF23" s="117"/>
      <c r="AG23" s="117"/>
      <c r="AH23" s="125"/>
      <c r="AI23" s="125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53</v>
      </c>
      <c r="E25" s="43" t="s">
        <v>113</v>
      </c>
      <c r="F25" s="42">
        <v>53</v>
      </c>
      <c r="G25" s="43" t="s">
        <v>14</v>
      </c>
      <c r="H25" s="43" t="s">
        <v>14</v>
      </c>
      <c r="I25" s="43" t="s">
        <v>14</v>
      </c>
      <c r="J25" s="43">
        <v>53</v>
      </c>
      <c r="K25" s="43"/>
      <c r="L25" s="42">
        <v>53</v>
      </c>
      <c r="M25" s="42">
        <v>53</v>
      </c>
      <c r="N25" s="42" t="s">
        <v>120</v>
      </c>
      <c r="O25" s="42">
        <v>53</v>
      </c>
      <c r="P25" s="42">
        <v>51</v>
      </c>
      <c r="Q25" s="42">
        <v>51</v>
      </c>
      <c r="R25" s="42"/>
      <c r="S25" s="42" t="s">
        <v>14</v>
      </c>
      <c r="T25" s="42" t="s">
        <v>14</v>
      </c>
      <c r="U25" s="42">
        <v>53</v>
      </c>
      <c r="V25" s="44">
        <v>53</v>
      </c>
      <c r="W25" s="42">
        <v>51</v>
      </c>
      <c r="X25" s="42">
        <v>53</v>
      </c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7" t="s">
        <v>41</v>
      </c>
      <c r="B26" s="68"/>
      <c r="C26" s="68"/>
      <c r="D26" s="24">
        <v>130</v>
      </c>
      <c r="E26" s="43" t="s">
        <v>14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180</v>
      </c>
      <c r="K26" s="43" t="s">
        <v>14</v>
      </c>
      <c r="L26" s="24">
        <v>200</v>
      </c>
      <c r="M26" s="24">
        <v>200</v>
      </c>
      <c r="N26" s="24" t="s">
        <v>46</v>
      </c>
      <c r="O26" s="24">
        <v>200</v>
      </c>
      <c r="P26" s="43">
        <v>20</v>
      </c>
      <c r="Q26" s="43">
        <v>40</v>
      </c>
      <c r="R26" s="43"/>
      <c r="S26" s="43" t="s">
        <v>14</v>
      </c>
      <c r="T26" s="43" t="s">
        <v>14</v>
      </c>
      <c r="U26" s="24">
        <v>40</v>
      </c>
      <c r="V26" s="69">
        <v>50</v>
      </c>
      <c r="W26" s="24">
        <v>20</v>
      </c>
      <c r="X26" s="24">
        <v>180</v>
      </c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113</v>
      </c>
      <c r="AF26" s="24" t="s">
        <v>14</v>
      </c>
      <c r="AG26" s="24" t="s">
        <v>14</v>
      </c>
      <c r="AH26" s="68" t="s">
        <v>14</v>
      </c>
      <c r="AI26" s="68" t="s">
        <v>14</v>
      </c>
      <c r="AJ26" s="5"/>
      <c r="AK26" s="5"/>
      <c r="AL26" s="5"/>
    </row>
    <row r="27" spans="1:39" ht="13.5" customHeight="1">
      <c r="A27" s="126" t="s">
        <v>114</v>
      </c>
      <c r="B27" s="128" t="str">
        <f>"066"</f>
        <v>066</v>
      </c>
      <c r="C27" s="130" t="s">
        <v>42</v>
      </c>
      <c r="D27" s="131"/>
      <c r="E27" s="131" t="s">
        <v>14</v>
      </c>
      <c r="F27" s="131" t="s">
        <v>14</v>
      </c>
      <c r="G27" s="131" t="s">
        <v>14</v>
      </c>
      <c r="H27" s="131" t="s">
        <v>14</v>
      </c>
      <c r="I27" s="131" t="s">
        <v>14</v>
      </c>
      <c r="J27" s="131" t="s">
        <v>14</v>
      </c>
      <c r="K27" s="131" t="s">
        <v>14</v>
      </c>
      <c r="L27" s="131" t="s">
        <v>14</v>
      </c>
      <c r="M27" s="131" t="s">
        <v>14</v>
      </c>
      <c r="N27" s="131" t="s">
        <v>14</v>
      </c>
      <c r="O27" s="131" t="s">
        <v>14</v>
      </c>
      <c r="P27" s="131" t="s">
        <v>14</v>
      </c>
      <c r="Q27" s="131" t="s">
        <v>14</v>
      </c>
      <c r="R27" s="131" t="s">
        <v>14</v>
      </c>
      <c r="S27" s="131" t="s">
        <v>14</v>
      </c>
      <c r="T27" s="131" t="s">
        <v>14</v>
      </c>
      <c r="U27" s="75"/>
      <c r="V27" s="131" t="s">
        <v>14</v>
      </c>
      <c r="W27" s="131" t="s">
        <v>14</v>
      </c>
      <c r="X27" s="131" t="s">
        <v>14</v>
      </c>
      <c r="Y27" s="131" t="s">
        <v>14</v>
      </c>
      <c r="Z27" s="131" t="s">
        <v>14</v>
      </c>
      <c r="AA27" s="131" t="s">
        <v>14</v>
      </c>
      <c r="AB27" s="131" t="s">
        <v>14</v>
      </c>
      <c r="AC27" s="131" t="s">
        <v>14</v>
      </c>
      <c r="AD27" s="131" t="s">
        <v>14</v>
      </c>
      <c r="AE27" s="131" t="s">
        <v>14</v>
      </c>
      <c r="AF27" s="131" t="s">
        <v>14</v>
      </c>
      <c r="AG27" s="131" t="s">
        <v>14</v>
      </c>
      <c r="AH27" s="132"/>
      <c r="AI27" s="134" t="s">
        <v>14</v>
      </c>
      <c r="AJ27" s="5"/>
      <c r="AK27" s="5"/>
      <c r="AL27" s="5"/>
    </row>
    <row r="28" spans="1:39" ht="9.75" customHeight="1">
      <c r="A28" s="127"/>
      <c r="B28" s="129"/>
      <c r="C28" s="100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72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133"/>
      <c r="AI28" s="135"/>
      <c r="AJ28" s="5"/>
      <c r="AK28" s="5"/>
      <c r="AL28" s="5"/>
    </row>
    <row r="29" spans="1:39" ht="12" customHeight="1">
      <c r="A29" s="127" t="s">
        <v>130</v>
      </c>
      <c r="B29" s="129" t="str">
        <f>"070"</f>
        <v>070</v>
      </c>
      <c r="C29" s="100" t="s">
        <v>42</v>
      </c>
      <c r="D29" s="94" t="s">
        <v>14</v>
      </c>
      <c r="E29" s="94" t="s">
        <v>14</v>
      </c>
      <c r="F29" s="94" t="s">
        <v>14</v>
      </c>
      <c r="G29" s="94" t="s">
        <v>14</v>
      </c>
      <c r="H29" s="94" t="s">
        <v>14</v>
      </c>
      <c r="I29" s="94" t="s">
        <v>14</v>
      </c>
      <c r="J29" s="94" t="s">
        <v>14</v>
      </c>
      <c r="K29" s="94" t="s">
        <v>14</v>
      </c>
      <c r="L29" s="94" t="s">
        <v>43</v>
      </c>
      <c r="M29" s="72">
        <v>11</v>
      </c>
      <c r="N29" s="94" t="s">
        <v>14</v>
      </c>
      <c r="O29" s="94" t="s">
        <v>14</v>
      </c>
      <c r="P29" s="94" t="s">
        <v>14</v>
      </c>
      <c r="Q29" s="94" t="s">
        <v>14</v>
      </c>
      <c r="R29" s="94" t="s">
        <v>14</v>
      </c>
      <c r="S29" s="94" t="s">
        <v>14</v>
      </c>
      <c r="T29" s="94" t="s">
        <v>14</v>
      </c>
      <c r="U29" s="94" t="s">
        <v>14</v>
      </c>
      <c r="V29" s="94" t="s">
        <v>14</v>
      </c>
      <c r="W29" s="94" t="s">
        <v>14</v>
      </c>
      <c r="X29" s="94" t="s">
        <v>14</v>
      </c>
      <c r="Y29" s="94" t="s">
        <v>14</v>
      </c>
      <c r="Z29" s="94" t="s">
        <v>14</v>
      </c>
      <c r="AA29" s="94" t="s">
        <v>14</v>
      </c>
      <c r="AB29" s="94" t="s">
        <v>14</v>
      </c>
      <c r="AC29" s="94" t="s">
        <v>14</v>
      </c>
      <c r="AD29" s="94" t="s">
        <v>14</v>
      </c>
      <c r="AE29" s="94" t="s">
        <v>14</v>
      </c>
      <c r="AF29" s="94" t="s">
        <v>14</v>
      </c>
      <c r="AG29" s="94" t="s">
        <v>14</v>
      </c>
      <c r="AH29" s="133">
        <v>0.8</v>
      </c>
      <c r="AI29" s="135" t="s">
        <v>14</v>
      </c>
      <c r="AJ29" s="5"/>
      <c r="AK29" s="5"/>
      <c r="AL29" s="5"/>
      <c r="AM29" s="5"/>
    </row>
    <row r="30" spans="1:39" ht="9.75" customHeight="1">
      <c r="A30" s="127"/>
      <c r="B30" s="129"/>
      <c r="C30" s="100"/>
      <c r="D30" s="94"/>
      <c r="E30" s="94"/>
      <c r="F30" s="94"/>
      <c r="G30" s="94"/>
      <c r="H30" s="94"/>
      <c r="I30" s="94"/>
      <c r="J30" s="94"/>
      <c r="K30" s="94"/>
      <c r="L30" s="94"/>
      <c r="M30" s="78" t="s">
        <v>137</v>
      </c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133"/>
      <c r="AI30" s="135"/>
      <c r="AJ30" s="5"/>
      <c r="AK30" s="5"/>
      <c r="AL30" s="5"/>
      <c r="AM30" s="5"/>
    </row>
    <row r="31" spans="1:39" ht="11.25" customHeight="1">
      <c r="A31" s="127" t="s">
        <v>44</v>
      </c>
      <c r="B31" s="129" t="str">
        <f>"072"</f>
        <v>072</v>
      </c>
      <c r="C31" s="129" t="s">
        <v>45</v>
      </c>
      <c r="D31" s="94" t="s">
        <v>14</v>
      </c>
      <c r="E31" s="94" t="s">
        <v>14</v>
      </c>
      <c r="F31" s="94" t="s">
        <v>14</v>
      </c>
      <c r="G31" s="94" t="s">
        <v>14</v>
      </c>
      <c r="H31" s="94" t="s">
        <v>14</v>
      </c>
      <c r="I31" s="94" t="s">
        <v>14</v>
      </c>
      <c r="J31" s="94" t="s">
        <v>14</v>
      </c>
      <c r="K31" s="94" t="s">
        <v>14</v>
      </c>
      <c r="L31" s="94" t="s">
        <v>43</v>
      </c>
      <c r="M31" s="94" t="s">
        <v>46</v>
      </c>
      <c r="N31" s="94" t="s">
        <v>43</v>
      </c>
      <c r="O31" s="94" t="s">
        <v>14</v>
      </c>
      <c r="P31" s="94" t="s">
        <v>14</v>
      </c>
      <c r="Q31" s="94" t="s">
        <v>14</v>
      </c>
      <c r="R31" s="94" t="s">
        <v>14</v>
      </c>
      <c r="S31" s="94" t="s">
        <v>14</v>
      </c>
      <c r="T31" s="94" t="s">
        <v>14</v>
      </c>
      <c r="U31" s="94" t="s">
        <v>14</v>
      </c>
      <c r="V31" s="94" t="s">
        <v>14</v>
      </c>
      <c r="W31" s="94" t="s">
        <v>14</v>
      </c>
      <c r="X31" s="94" t="s">
        <v>14</v>
      </c>
      <c r="Y31" s="94" t="s">
        <v>14</v>
      </c>
      <c r="Z31" s="94" t="s">
        <v>14</v>
      </c>
      <c r="AA31" s="94" t="s">
        <v>14</v>
      </c>
      <c r="AB31" s="94" t="s">
        <v>14</v>
      </c>
      <c r="AC31" s="94" t="s">
        <v>14</v>
      </c>
      <c r="AD31" s="94" t="s">
        <v>14</v>
      </c>
      <c r="AE31" s="94" t="s">
        <v>14</v>
      </c>
      <c r="AF31" s="94" t="s">
        <v>14</v>
      </c>
      <c r="AG31" s="94" t="s">
        <v>14</v>
      </c>
      <c r="AH31" s="94" t="s">
        <v>43</v>
      </c>
      <c r="AI31" s="135" t="s">
        <v>14</v>
      </c>
      <c r="AJ31" s="5"/>
      <c r="AK31" s="5"/>
      <c r="AL31" s="5"/>
      <c r="AM31" s="5"/>
    </row>
    <row r="32" spans="1:39" ht="10.5" customHeight="1">
      <c r="A32" s="127"/>
      <c r="B32" s="129"/>
      <c r="C32" s="129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135"/>
      <c r="AJ32" s="5"/>
      <c r="AK32" s="5"/>
      <c r="AL32" s="5"/>
      <c r="AM32" s="5"/>
    </row>
    <row r="33" spans="1:39" ht="15.95" customHeight="1">
      <c r="A33" s="127" t="s">
        <v>115</v>
      </c>
      <c r="B33" s="129" t="str">
        <f>"204"</f>
        <v>204</v>
      </c>
      <c r="C33" s="136" t="s">
        <v>45</v>
      </c>
      <c r="D33" s="94" t="s">
        <v>14</v>
      </c>
      <c r="E33" s="100" t="s">
        <v>14</v>
      </c>
      <c r="F33" s="94" t="s">
        <v>14</v>
      </c>
      <c r="G33" s="100" t="s">
        <v>14</v>
      </c>
      <c r="H33" s="100" t="s">
        <v>14</v>
      </c>
      <c r="I33" s="100" t="s">
        <v>14</v>
      </c>
      <c r="J33" s="74">
        <v>41</v>
      </c>
      <c r="K33" s="100"/>
      <c r="L33" s="94" t="s">
        <v>14</v>
      </c>
      <c r="M33" s="94" t="s">
        <v>14</v>
      </c>
      <c r="N33" s="94" t="s">
        <v>14</v>
      </c>
      <c r="O33" s="100" t="s">
        <v>14</v>
      </c>
      <c r="P33" s="100" t="s">
        <v>14</v>
      </c>
      <c r="Q33" s="100" t="s">
        <v>14</v>
      </c>
      <c r="R33" s="100" t="s">
        <v>14</v>
      </c>
      <c r="S33" s="100" t="s">
        <v>14</v>
      </c>
      <c r="T33" s="100" t="s">
        <v>14</v>
      </c>
      <c r="U33" s="100" t="s">
        <v>14</v>
      </c>
      <c r="V33" s="100" t="s">
        <v>14</v>
      </c>
      <c r="W33" s="100" t="s">
        <v>14</v>
      </c>
      <c r="X33" s="100" t="s">
        <v>14</v>
      </c>
      <c r="Y33" s="100" t="s">
        <v>14</v>
      </c>
      <c r="Z33" s="100" t="s">
        <v>14</v>
      </c>
      <c r="AA33" s="100" t="s">
        <v>14</v>
      </c>
      <c r="AB33" s="100" t="s">
        <v>14</v>
      </c>
      <c r="AC33" s="100" t="s">
        <v>14</v>
      </c>
      <c r="AD33" s="100" t="s">
        <v>14</v>
      </c>
      <c r="AE33" s="100" t="s">
        <v>14</v>
      </c>
      <c r="AF33" s="100" t="s">
        <v>14</v>
      </c>
      <c r="AG33" s="94" t="s">
        <v>14</v>
      </c>
      <c r="AH33" s="133">
        <v>1.605</v>
      </c>
      <c r="AI33" s="135" t="s">
        <v>14</v>
      </c>
      <c r="AJ33" s="5"/>
      <c r="AK33" s="5"/>
      <c r="AL33" s="5"/>
      <c r="AM33" s="5"/>
    </row>
    <row r="34" spans="1:39" ht="16.5" customHeight="1">
      <c r="A34" s="127"/>
      <c r="B34" s="129"/>
      <c r="C34" s="136"/>
      <c r="D34" s="94"/>
      <c r="E34" s="100"/>
      <c r="F34" s="94"/>
      <c r="G34" s="100"/>
      <c r="H34" s="100"/>
      <c r="I34" s="100"/>
      <c r="J34" s="74" t="s">
        <v>144</v>
      </c>
      <c r="K34" s="100"/>
      <c r="L34" s="94"/>
      <c r="M34" s="94"/>
      <c r="N34" s="94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94"/>
      <c r="AH34" s="133"/>
      <c r="AI34" s="135"/>
      <c r="AJ34" s="5"/>
      <c r="AK34" s="5"/>
      <c r="AL34" s="5"/>
      <c r="AM34" s="5"/>
    </row>
    <row r="35" spans="1:39" ht="15.95" customHeight="1">
      <c r="A35" s="127" t="s">
        <v>47</v>
      </c>
      <c r="B35" s="129" t="str">
        <f>"082"</f>
        <v>082</v>
      </c>
      <c r="C35" s="100" t="s">
        <v>42</v>
      </c>
      <c r="D35" s="94" t="s">
        <v>14</v>
      </c>
      <c r="E35" s="94" t="s">
        <v>14</v>
      </c>
      <c r="F35" s="94" t="s">
        <v>14</v>
      </c>
      <c r="G35" s="94" t="s">
        <v>14</v>
      </c>
      <c r="H35" s="94" t="s">
        <v>14</v>
      </c>
      <c r="I35" s="94" t="s">
        <v>14</v>
      </c>
      <c r="J35" s="94" t="s">
        <v>14</v>
      </c>
      <c r="K35" s="94" t="s">
        <v>14</v>
      </c>
      <c r="L35" s="94" t="s">
        <v>14</v>
      </c>
      <c r="M35" s="94" t="s">
        <v>14</v>
      </c>
      <c r="N35" s="94" t="s">
        <v>14</v>
      </c>
      <c r="O35" s="94" t="s">
        <v>14</v>
      </c>
      <c r="P35" s="94" t="s">
        <v>14</v>
      </c>
      <c r="Q35" s="94" t="s">
        <v>14</v>
      </c>
      <c r="R35" s="94" t="s">
        <v>14</v>
      </c>
      <c r="S35" s="94" t="s">
        <v>14</v>
      </c>
      <c r="T35" s="94" t="s">
        <v>14</v>
      </c>
      <c r="U35" s="94" t="s">
        <v>14</v>
      </c>
      <c r="V35" s="87">
        <v>50</v>
      </c>
      <c r="W35" s="94" t="s">
        <v>14</v>
      </c>
      <c r="X35" s="94" t="s">
        <v>14</v>
      </c>
      <c r="Y35" s="94" t="s">
        <v>14</v>
      </c>
      <c r="Z35" s="94" t="s">
        <v>14</v>
      </c>
      <c r="AA35" s="94" t="s">
        <v>14</v>
      </c>
      <c r="AB35" s="94" t="s">
        <v>14</v>
      </c>
      <c r="AC35" s="94" t="s">
        <v>14</v>
      </c>
      <c r="AD35" s="94" t="s">
        <v>14</v>
      </c>
      <c r="AE35" s="94" t="s">
        <v>14</v>
      </c>
      <c r="AF35" s="94" t="s">
        <v>14</v>
      </c>
      <c r="AG35" s="94" t="s">
        <v>14</v>
      </c>
      <c r="AH35" s="135">
        <v>2.8090000000000002</v>
      </c>
      <c r="AI35" s="135" t="s">
        <v>14</v>
      </c>
      <c r="AJ35" s="5"/>
      <c r="AK35" s="5"/>
      <c r="AL35" s="5"/>
      <c r="AM35" s="5"/>
    </row>
    <row r="36" spans="1:39" ht="12.75" customHeight="1">
      <c r="A36" s="127"/>
      <c r="B36" s="129"/>
      <c r="C36" s="100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87" t="s">
        <v>145</v>
      </c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135"/>
      <c r="AI36" s="135"/>
      <c r="AJ36" s="5"/>
      <c r="AK36" s="5"/>
      <c r="AL36" s="5"/>
      <c r="AM36" s="5"/>
    </row>
    <row r="37" spans="1:39" ht="12" customHeight="1">
      <c r="A37" s="127" t="s">
        <v>48</v>
      </c>
      <c r="B37" s="129" t="str">
        <f>"085"</f>
        <v>085</v>
      </c>
      <c r="C37" s="100" t="s">
        <v>42</v>
      </c>
      <c r="D37" s="94" t="s">
        <v>14</v>
      </c>
      <c r="E37" s="94" t="s">
        <v>14</v>
      </c>
      <c r="F37" s="94" t="s">
        <v>14</v>
      </c>
      <c r="G37" s="94" t="s">
        <v>14</v>
      </c>
      <c r="H37" s="94" t="s">
        <v>14</v>
      </c>
      <c r="I37" s="94" t="s">
        <v>14</v>
      </c>
      <c r="J37" s="94" t="s">
        <v>14</v>
      </c>
      <c r="K37" s="94" t="s">
        <v>14</v>
      </c>
      <c r="L37" s="94" t="s">
        <v>14</v>
      </c>
      <c r="M37" s="94" t="s">
        <v>14</v>
      </c>
      <c r="N37" s="94" t="s">
        <v>14</v>
      </c>
      <c r="O37" s="94" t="s">
        <v>14</v>
      </c>
      <c r="P37" s="94" t="s">
        <v>14</v>
      </c>
      <c r="Q37" s="94" t="s">
        <v>14</v>
      </c>
      <c r="R37" s="94" t="s">
        <v>14</v>
      </c>
      <c r="S37" s="94" t="s">
        <v>14</v>
      </c>
      <c r="T37" s="94" t="s">
        <v>14</v>
      </c>
      <c r="U37" s="94" t="s">
        <v>14</v>
      </c>
      <c r="V37" s="137" t="s">
        <v>49</v>
      </c>
      <c r="W37" s="94" t="s">
        <v>14</v>
      </c>
      <c r="X37" s="94" t="s">
        <v>14</v>
      </c>
      <c r="Y37" s="94" t="s">
        <v>14</v>
      </c>
      <c r="Z37" s="94" t="s">
        <v>14</v>
      </c>
      <c r="AA37" s="94" t="s">
        <v>14</v>
      </c>
      <c r="AB37" s="94" t="s">
        <v>14</v>
      </c>
      <c r="AC37" s="94" t="s">
        <v>14</v>
      </c>
      <c r="AD37" s="94" t="s">
        <v>14</v>
      </c>
      <c r="AE37" s="94" t="s">
        <v>14</v>
      </c>
      <c r="AF37" s="94" t="s">
        <v>14</v>
      </c>
      <c r="AG37" s="94" t="s">
        <v>14</v>
      </c>
      <c r="AH37" s="135" t="s">
        <v>14</v>
      </c>
      <c r="AI37" s="135" t="s">
        <v>14</v>
      </c>
      <c r="AJ37" s="5"/>
      <c r="AK37" s="5"/>
      <c r="AL37" s="5"/>
      <c r="AM37" s="5"/>
    </row>
    <row r="38" spans="1:39" ht="14.25" customHeight="1">
      <c r="A38" s="127"/>
      <c r="B38" s="129"/>
      <c r="C38" s="100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137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135"/>
      <c r="AI38" s="135"/>
      <c r="AJ38" s="5"/>
      <c r="AK38" s="5"/>
      <c r="AL38" s="5"/>
      <c r="AM38" s="5"/>
    </row>
    <row r="39" spans="1:39" ht="11.25" customHeight="1">
      <c r="A39" s="127" t="s">
        <v>50</v>
      </c>
      <c r="B39" s="129" t="str">
        <f>"086"</f>
        <v>086</v>
      </c>
      <c r="C39" s="100" t="s">
        <v>42</v>
      </c>
      <c r="D39" s="138" t="s">
        <v>14</v>
      </c>
      <c r="E39" s="94" t="s">
        <v>14</v>
      </c>
      <c r="F39" s="94" t="s">
        <v>14</v>
      </c>
      <c r="G39" s="138" t="s">
        <v>14</v>
      </c>
      <c r="H39" s="94" t="s">
        <v>14</v>
      </c>
      <c r="I39" s="94" t="s">
        <v>14</v>
      </c>
      <c r="J39" s="94" t="s">
        <v>14</v>
      </c>
      <c r="K39" s="94" t="s">
        <v>14</v>
      </c>
      <c r="L39" s="65">
        <v>17.3</v>
      </c>
      <c r="M39" s="94" t="s">
        <v>14</v>
      </c>
      <c r="N39" s="94" t="s">
        <v>14</v>
      </c>
      <c r="O39" s="94" t="s">
        <v>14</v>
      </c>
      <c r="P39" s="94" t="s">
        <v>14</v>
      </c>
      <c r="Q39" s="94" t="s">
        <v>14</v>
      </c>
      <c r="R39" s="94" t="s">
        <v>14</v>
      </c>
      <c r="S39" s="94" t="s">
        <v>14</v>
      </c>
      <c r="T39" s="94" t="s">
        <v>14</v>
      </c>
      <c r="U39" s="94" t="s">
        <v>14</v>
      </c>
      <c r="V39" s="94" t="s">
        <v>14</v>
      </c>
      <c r="W39" s="94" t="s">
        <v>14</v>
      </c>
      <c r="X39" s="94" t="s">
        <v>14</v>
      </c>
      <c r="Y39" s="94" t="s">
        <v>14</v>
      </c>
      <c r="Z39" s="94" t="s">
        <v>14</v>
      </c>
      <c r="AA39" s="94" t="s">
        <v>14</v>
      </c>
      <c r="AB39" s="94" t="s">
        <v>14</v>
      </c>
      <c r="AC39" s="94" t="s">
        <v>14</v>
      </c>
      <c r="AD39" s="94" t="s">
        <v>14</v>
      </c>
      <c r="AE39" s="94" t="s">
        <v>14</v>
      </c>
      <c r="AF39" s="94" t="s">
        <v>14</v>
      </c>
      <c r="AG39" s="94" t="s">
        <v>14</v>
      </c>
      <c r="AH39" s="139">
        <v>0.91600000000000004</v>
      </c>
      <c r="AI39" s="135" t="s">
        <v>14</v>
      </c>
      <c r="AJ39" s="5"/>
      <c r="AK39" s="5"/>
      <c r="AL39" s="5"/>
      <c r="AM39" s="5"/>
    </row>
    <row r="40" spans="1:39" ht="12" customHeight="1">
      <c r="A40" s="127"/>
      <c r="B40" s="129"/>
      <c r="C40" s="100"/>
      <c r="D40" s="131"/>
      <c r="E40" s="94"/>
      <c r="F40" s="94"/>
      <c r="G40" s="131"/>
      <c r="H40" s="94"/>
      <c r="I40" s="94"/>
      <c r="J40" s="94"/>
      <c r="K40" s="94"/>
      <c r="L40" s="17" t="s">
        <v>146</v>
      </c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140"/>
      <c r="AI40" s="135"/>
      <c r="AJ40" s="5"/>
      <c r="AK40" s="5"/>
      <c r="AL40" s="5"/>
      <c r="AM40" s="5"/>
    </row>
    <row r="41" spans="1:39" ht="9.75" customHeight="1">
      <c r="A41" s="127" t="s">
        <v>51</v>
      </c>
      <c r="B41" s="129" t="str">
        <f>"089"</f>
        <v>089</v>
      </c>
      <c r="C41" s="100" t="s">
        <v>42</v>
      </c>
      <c r="D41" s="138" t="s">
        <v>14</v>
      </c>
      <c r="E41" s="94" t="s">
        <v>14</v>
      </c>
      <c r="F41" s="94" t="s">
        <v>14</v>
      </c>
      <c r="G41" s="94" t="s">
        <v>14</v>
      </c>
      <c r="H41" s="94" t="s">
        <v>14</v>
      </c>
      <c r="I41" s="94" t="s">
        <v>14</v>
      </c>
      <c r="J41" s="94" t="s">
        <v>14</v>
      </c>
      <c r="K41" s="94" t="s">
        <v>14</v>
      </c>
      <c r="L41" s="46">
        <v>31.3</v>
      </c>
      <c r="M41" s="79">
        <v>89.3</v>
      </c>
      <c r="N41" s="94" t="s">
        <v>14</v>
      </c>
      <c r="O41" s="94" t="s">
        <v>14</v>
      </c>
      <c r="P41" s="94" t="s">
        <v>14</v>
      </c>
      <c r="Q41" s="94" t="s">
        <v>14</v>
      </c>
      <c r="R41" s="94" t="s">
        <v>14</v>
      </c>
      <c r="S41" s="94" t="s">
        <v>14</v>
      </c>
      <c r="T41" s="94" t="s">
        <v>14</v>
      </c>
      <c r="U41" s="94" t="s">
        <v>14</v>
      </c>
      <c r="V41" s="94" t="s">
        <v>14</v>
      </c>
      <c r="W41" s="94" t="s">
        <v>14</v>
      </c>
      <c r="X41" s="94" t="s">
        <v>14</v>
      </c>
      <c r="Y41" s="94" t="s">
        <v>14</v>
      </c>
      <c r="Z41" s="94" t="s">
        <v>14</v>
      </c>
      <c r="AA41" s="94" t="s">
        <v>14</v>
      </c>
      <c r="AB41" s="94" t="s">
        <v>14</v>
      </c>
      <c r="AC41" s="94" t="s">
        <v>14</v>
      </c>
      <c r="AD41" s="94" t="s">
        <v>14</v>
      </c>
      <c r="AE41" s="94" t="s">
        <v>14</v>
      </c>
      <c r="AF41" s="94" t="s">
        <v>14</v>
      </c>
      <c r="AG41" s="94" t="s">
        <v>14</v>
      </c>
      <c r="AH41" s="133">
        <v>6.5</v>
      </c>
      <c r="AI41" s="135" t="s">
        <v>14</v>
      </c>
      <c r="AJ41" s="5"/>
      <c r="AK41" s="5"/>
      <c r="AL41" s="5"/>
      <c r="AM41" s="5"/>
    </row>
    <row r="42" spans="1:39" ht="12.75" customHeight="1">
      <c r="A42" s="127"/>
      <c r="B42" s="129"/>
      <c r="C42" s="100"/>
      <c r="D42" s="131"/>
      <c r="E42" s="94"/>
      <c r="F42" s="94"/>
      <c r="G42" s="94"/>
      <c r="H42" s="94"/>
      <c r="I42" s="94"/>
      <c r="J42" s="94"/>
      <c r="K42" s="94"/>
      <c r="L42" s="24" t="s">
        <v>147</v>
      </c>
      <c r="M42" s="86" t="s">
        <v>148</v>
      </c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133"/>
      <c r="AI42" s="135"/>
      <c r="AJ42" s="5"/>
      <c r="AK42" s="5"/>
      <c r="AL42" s="5"/>
      <c r="AM42" s="5"/>
    </row>
    <row r="43" spans="1:39" ht="9.75" customHeight="1">
      <c r="A43" s="127" t="s">
        <v>119</v>
      </c>
      <c r="B43" s="129" t="str">
        <f>"200"</f>
        <v>200</v>
      </c>
      <c r="C43" s="100" t="s">
        <v>42</v>
      </c>
      <c r="D43" s="94" t="s">
        <v>14</v>
      </c>
      <c r="E43" s="94" t="s">
        <v>14</v>
      </c>
      <c r="F43" s="94" t="s">
        <v>14</v>
      </c>
      <c r="G43" s="94" t="s">
        <v>14</v>
      </c>
      <c r="H43" s="94" t="s">
        <v>14</v>
      </c>
      <c r="I43" s="94" t="s">
        <v>14</v>
      </c>
      <c r="J43" s="94" t="s">
        <v>14</v>
      </c>
      <c r="K43" s="94" t="s">
        <v>14</v>
      </c>
      <c r="L43" s="94" t="s">
        <v>14</v>
      </c>
      <c r="M43" s="76"/>
      <c r="N43" s="94" t="s">
        <v>14</v>
      </c>
      <c r="O43" s="94" t="s">
        <v>14</v>
      </c>
      <c r="P43" s="94" t="s">
        <v>14</v>
      </c>
      <c r="Q43" s="94" t="s">
        <v>14</v>
      </c>
      <c r="R43" s="94" t="s">
        <v>14</v>
      </c>
      <c r="S43" s="94" t="s">
        <v>14</v>
      </c>
      <c r="T43" s="94" t="s">
        <v>14</v>
      </c>
      <c r="U43" s="94" t="s">
        <v>14</v>
      </c>
      <c r="V43" s="94" t="s">
        <v>14</v>
      </c>
      <c r="W43" s="94" t="s">
        <v>14</v>
      </c>
      <c r="X43" s="94" t="s">
        <v>14</v>
      </c>
      <c r="Y43" s="94" t="s">
        <v>14</v>
      </c>
      <c r="Z43" s="94" t="s">
        <v>14</v>
      </c>
      <c r="AA43" s="94" t="s">
        <v>14</v>
      </c>
      <c r="AB43" s="94" t="s">
        <v>14</v>
      </c>
      <c r="AC43" s="94" t="s">
        <v>14</v>
      </c>
      <c r="AD43" s="94" t="s">
        <v>14</v>
      </c>
      <c r="AE43" s="94" t="s">
        <v>14</v>
      </c>
      <c r="AF43" s="94" t="s">
        <v>14</v>
      </c>
      <c r="AG43" s="94" t="s">
        <v>14</v>
      </c>
      <c r="AH43" s="133"/>
      <c r="AI43" s="135" t="s">
        <v>14</v>
      </c>
      <c r="AJ43" s="5"/>
      <c r="AK43" s="5"/>
      <c r="AL43" s="5"/>
      <c r="AM43" s="5"/>
    </row>
    <row r="44" spans="1:39" ht="12" customHeight="1">
      <c r="A44" s="127"/>
      <c r="B44" s="129"/>
      <c r="C44" s="100"/>
      <c r="D44" s="94"/>
      <c r="E44" s="94"/>
      <c r="F44" s="94"/>
      <c r="G44" s="94"/>
      <c r="H44" s="94"/>
      <c r="I44" s="94"/>
      <c r="J44" s="94"/>
      <c r="K44" s="94"/>
      <c r="L44" s="94"/>
      <c r="M44" s="76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133"/>
      <c r="AI44" s="135"/>
      <c r="AJ44" s="5"/>
      <c r="AK44" s="5"/>
      <c r="AL44" s="5"/>
      <c r="AM44" s="5"/>
    </row>
    <row r="45" spans="1:39" ht="12" customHeight="1">
      <c r="A45" s="127" t="s">
        <v>52</v>
      </c>
      <c r="B45" s="129" t="str">
        <f>"098"</f>
        <v>098</v>
      </c>
      <c r="C45" s="100" t="s">
        <v>42</v>
      </c>
      <c r="D45" s="94" t="s">
        <v>14</v>
      </c>
      <c r="E45" s="94"/>
      <c r="F45" s="87"/>
      <c r="G45" s="94" t="s">
        <v>14</v>
      </c>
      <c r="H45" s="94" t="s">
        <v>14</v>
      </c>
      <c r="I45" s="94" t="s">
        <v>14</v>
      </c>
      <c r="J45" s="94" t="s">
        <v>14</v>
      </c>
      <c r="K45" s="94" t="s">
        <v>14</v>
      </c>
      <c r="L45" s="94" t="s">
        <v>14</v>
      </c>
      <c r="M45" s="94" t="s">
        <v>14</v>
      </c>
      <c r="N45" s="94" t="s">
        <v>14</v>
      </c>
      <c r="O45" s="94" t="s">
        <v>14</v>
      </c>
      <c r="P45" s="94" t="s">
        <v>14</v>
      </c>
      <c r="Q45" s="94" t="s">
        <v>14</v>
      </c>
      <c r="R45" s="94" t="s">
        <v>14</v>
      </c>
      <c r="S45" s="94" t="s">
        <v>14</v>
      </c>
      <c r="T45" s="94" t="s">
        <v>14</v>
      </c>
      <c r="U45" s="94" t="s">
        <v>14</v>
      </c>
      <c r="V45" s="94" t="s">
        <v>14</v>
      </c>
      <c r="W45" s="94" t="s">
        <v>14</v>
      </c>
      <c r="X45" s="94" t="s">
        <v>14</v>
      </c>
      <c r="Y45" s="94" t="s">
        <v>14</v>
      </c>
      <c r="Z45" s="94" t="s">
        <v>14</v>
      </c>
      <c r="AA45" s="94" t="s">
        <v>14</v>
      </c>
      <c r="AB45" s="94" t="s">
        <v>14</v>
      </c>
      <c r="AC45" s="94" t="s">
        <v>14</v>
      </c>
      <c r="AD45" s="94" t="s">
        <v>14</v>
      </c>
      <c r="AE45" s="94" t="s">
        <v>14</v>
      </c>
      <c r="AF45" s="94" t="s">
        <v>14</v>
      </c>
      <c r="AG45" s="94" t="s">
        <v>14</v>
      </c>
      <c r="AH45" s="135"/>
      <c r="AI45" s="135" t="s">
        <v>14</v>
      </c>
      <c r="AJ45" s="5"/>
      <c r="AK45" s="5"/>
      <c r="AL45" s="5"/>
      <c r="AM45" s="5"/>
    </row>
    <row r="46" spans="1:39" ht="9.75" customHeight="1">
      <c r="A46" s="127"/>
      <c r="B46" s="129"/>
      <c r="C46" s="100"/>
      <c r="D46" s="94"/>
      <c r="E46" s="94"/>
      <c r="F46" s="87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135"/>
      <c r="AI46" s="135"/>
      <c r="AJ46" s="5"/>
      <c r="AK46" s="5"/>
      <c r="AL46" s="5"/>
      <c r="AM46" s="5"/>
    </row>
    <row r="47" spans="1:39" ht="13.5" customHeight="1">
      <c r="A47" s="127" t="s">
        <v>53</v>
      </c>
      <c r="B47" s="129" t="str">
        <f>"101"</f>
        <v>101</v>
      </c>
      <c r="C47" s="100" t="s">
        <v>42</v>
      </c>
      <c r="D47" s="94" t="s">
        <v>14</v>
      </c>
      <c r="E47" s="94" t="s">
        <v>14</v>
      </c>
      <c r="F47" s="94" t="s">
        <v>14</v>
      </c>
      <c r="G47" s="94" t="s">
        <v>14</v>
      </c>
      <c r="H47" s="94" t="s">
        <v>14</v>
      </c>
      <c r="I47" s="94" t="s">
        <v>14</v>
      </c>
      <c r="J47" s="94" t="s">
        <v>14</v>
      </c>
      <c r="K47" s="94" t="s">
        <v>14</v>
      </c>
      <c r="L47" s="94" t="s">
        <v>14</v>
      </c>
      <c r="M47" s="94" t="s">
        <v>14</v>
      </c>
      <c r="N47" s="94" t="s">
        <v>14</v>
      </c>
      <c r="O47" s="94" t="s">
        <v>14</v>
      </c>
      <c r="P47" s="94" t="s">
        <v>14</v>
      </c>
      <c r="Q47" s="94" t="s">
        <v>14</v>
      </c>
      <c r="R47" s="94" t="s">
        <v>14</v>
      </c>
      <c r="S47" s="94" t="s">
        <v>14</v>
      </c>
      <c r="T47" s="94" t="s">
        <v>14</v>
      </c>
      <c r="U47" s="94" t="s">
        <v>14</v>
      </c>
      <c r="V47" s="94" t="s">
        <v>14</v>
      </c>
      <c r="W47" s="94" t="s">
        <v>14</v>
      </c>
      <c r="X47" s="94" t="s">
        <v>14</v>
      </c>
      <c r="Y47" s="94" t="s">
        <v>14</v>
      </c>
      <c r="Z47" s="94" t="s">
        <v>14</v>
      </c>
      <c r="AA47" s="94" t="s">
        <v>14</v>
      </c>
      <c r="AB47" s="94" t="s">
        <v>14</v>
      </c>
      <c r="AC47" s="94" t="s">
        <v>14</v>
      </c>
      <c r="AD47" s="94" t="s">
        <v>14</v>
      </c>
      <c r="AE47" s="94" t="s">
        <v>14</v>
      </c>
      <c r="AF47" s="94" t="s">
        <v>14</v>
      </c>
      <c r="AG47" s="94" t="s">
        <v>14</v>
      </c>
      <c r="AH47" s="94" t="s">
        <v>14</v>
      </c>
      <c r="AI47" s="135" t="s">
        <v>14</v>
      </c>
      <c r="AJ47" s="5"/>
      <c r="AK47" s="5"/>
      <c r="AL47" s="5"/>
      <c r="AM47" s="5"/>
    </row>
    <row r="48" spans="1:39" ht="12" customHeight="1">
      <c r="A48" s="127"/>
      <c r="B48" s="129"/>
      <c r="C48" s="100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135"/>
      <c r="AJ48" s="5"/>
      <c r="AK48" s="5"/>
      <c r="AL48" s="5"/>
      <c r="AM48" s="5"/>
    </row>
    <row r="49" spans="1:39" ht="13.5" customHeight="1">
      <c r="A49" s="127" t="s">
        <v>54</v>
      </c>
      <c r="B49" s="129" t="str">
        <f>"102"</f>
        <v>102</v>
      </c>
      <c r="C49" s="100" t="s">
        <v>42</v>
      </c>
      <c r="D49" s="94" t="s">
        <v>14</v>
      </c>
      <c r="E49" s="94" t="s">
        <v>14</v>
      </c>
      <c r="F49" s="94" t="s">
        <v>14</v>
      </c>
      <c r="G49" s="94" t="s">
        <v>14</v>
      </c>
      <c r="H49" s="94" t="s">
        <v>14</v>
      </c>
      <c r="I49" s="94" t="s">
        <v>14</v>
      </c>
      <c r="J49" s="94" t="s">
        <v>14</v>
      </c>
      <c r="K49" s="94" t="s">
        <v>14</v>
      </c>
      <c r="L49" s="94" t="s">
        <v>14</v>
      </c>
      <c r="M49" s="94" t="s">
        <v>14</v>
      </c>
      <c r="N49" s="94" t="s">
        <v>14</v>
      </c>
      <c r="O49" s="94" t="s">
        <v>14</v>
      </c>
      <c r="P49" s="94" t="s">
        <v>14</v>
      </c>
      <c r="Q49" s="94" t="s">
        <v>14</v>
      </c>
      <c r="R49" s="94" t="s">
        <v>14</v>
      </c>
      <c r="S49" s="94" t="s">
        <v>14</v>
      </c>
      <c r="T49" s="94" t="s">
        <v>14</v>
      </c>
      <c r="U49" s="94" t="s">
        <v>14</v>
      </c>
      <c r="V49" s="94" t="s">
        <v>14</v>
      </c>
      <c r="W49" s="94" t="s">
        <v>14</v>
      </c>
      <c r="X49" s="94" t="s">
        <v>14</v>
      </c>
      <c r="Y49" s="94" t="s">
        <v>14</v>
      </c>
      <c r="Z49" s="94" t="s">
        <v>14</v>
      </c>
      <c r="AA49" s="94" t="s">
        <v>14</v>
      </c>
      <c r="AB49" s="94" t="s">
        <v>14</v>
      </c>
      <c r="AC49" s="94" t="s">
        <v>14</v>
      </c>
      <c r="AD49" s="94" t="s">
        <v>14</v>
      </c>
      <c r="AE49" s="94" t="s">
        <v>14</v>
      </c>
      <c r="AF49" s="94" t="s">
        <v>14</v>
      </c>
      <c r="AG49" s="94" t="s">
        <v>14</v>
      </c>
      <c r="AH49" s="135" t="s">
        <v>14</v>
      </c>
      <c r="AI49" s="135" t="s">
        <v>14</v>
      </c>
      <c r="AJ49" s="5"/>
      <c r="AK49" s="5"/>
      <c r="AL49" s="5"/>
      <c r="AM49" s="5"/>
    </row>
    <row r="50" spans="1:39" ht="12" customHeight="1">
      <c r="A50" s="127"/>
      <c r="B50" s="129"/>
      <c r="C50" s="100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135"/>
      <c r="AI50" s="135"/>
      <c r="AJ50" s="5"/>
      <c r="AK50" s="5"/>
      <c r="AL50" s="5"/>
      <c r="AM50" s="5"/>
    </row>
    <row r="51" spans="1:39" ht="9.75" customHeight="1">
      <c r="A51" s="127" t="s">
        <v>55</v>
      </c>
      <c r="B51" s="129" t="str">
        <f>"103"</f>
        <v>103</v>
      </c>
      <c r="C51" s="100" t="s">
        <v>42</v>
      </c>
      <c r="D51" s="94" t="s">
        <v>14</v>
      </c>
      <c r="E51" s="94" t="s">
        <v>14</v>
      </c>
      <c r="F51" s="94" t="s">
        <v>14</v>
      </c>
      <c r="G51" s="94" t="s">
        <v>14</v>
      </c>
      <c r="H51" s="137"/>
      <c r="I51" s="94" t="s">
        <v>14</v>
      </c>
      <c r="J51" s="94" t="s">
        <v>14</v>
      </c>
      <c r="K51" s="94" t="s">
        <v>14</v>
      </c>
      <c r="L51" s="94" t="s">
        <v>14</v>
      </c>
      <c r="M51" s="94" t="s">
        <v>14</v>
      </c>
      <c r="N51" s="94" t="s">
        <v>14</v>
      </c>
      <c r="O51" s="94" t="s">
        <v>14</v>
      </c>
      <c r="P51" s="94" t="s">
        <v>14</v>
      </c>
      <c r="Q51" s="94" t="s">
        <v>14</v>
      </c>
      <c r="R51" s="94" t="s">
        <v>14</v>
      </c>
      <c r="S51" s="94" t="s">
        <v>14</v>
      </c>
      <c r="T51" s="94" t="s">
        <v>14</v>
      </c>
      <c r="U51" s="94" t="s">
        <v>14</v>
      </c>
      <c r="V51" s="94" t="s">
        <v>14</v>
      </c>
      <c r="W51" s="94" t="s">
        <v>14</v>
      </c>
      <c r="X51" s="94" t="s">
        <v>14</v>
      </c>
      <c r="Y51" s="94" t="s">
        <v>14</v>
      </c>
      <c r="Z51" s="94" t="s">
        <v>14</v>
      </c>
      <c r="AA51" s="94" t="s">
        <v>14</v>
      </c>
      <c r="AB51" s="94" t="s">
        <v>14</v>
      </c>
      <c r="AC51" s="94" t="s">
        <v>14</v>
      </c>
      <c r="AD51" s="94" t="s">
        <v>14</v>
      </c>
      <c r="AE51" s="94" t="s">
        <v>14</v>
      </c>
      <c r="AF51" s="94" t="s">
        <v>14</v>
      </c>
      <c r="AG51" s="94" t="s">
        <v>14</v>
      </c>
      <c r="AH51" s="135" t="s">
        <v>14</v>
      </c>
      <c r="AI51" s="135" t="s">
        <v>14</v>
      </c>
      <c r="AJ51" s="5"/>
      <c r="AK51" s="5"/>
      <c r="AL51" s="5"/>
      <c r="AM51" s="5"/>
    </row>
    <row r="52" spans="1:39" ht="13.5" customHeight="1">
      <c r="A52" s="127"/>
      <c r="B52" s="129"/>
      <c r="C52" s="100"/>
      <c r="D52" s="94"/>
      <c r="E52" s="94"/>
      <c r="F52" s="94"/>
      <c r="G52" s="94"/>
      <c r="H52" s="137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135"/>
      <c r="AI52" s="135"/>
      <c r="AJ52" s="5"/>
      <c r="AK52" s="5"/>
      <c r="AL52" s="5"/>
      <c r="AM52" s="5"/>
    </row>
    <row r="53" spans="1:39" ht="12.75" customHeight="1">
      <c r="A53" s="127" t="s">
        <v>56</v>
      </c>
      <c r="B53" s="129" t="str">
        <f>"104"</f>
        <v>104</v>
      </c>
      <c r="C53" s="100" t="s">
        <v>42</v>
      </c>
      <c r="D53" s="94" t="s">
        <v>14</v>
      </c>
      <c r="E53" s="94" t="s">
        <v>14</v>
      </c>
      <c r="F53" s="94" t="s">
        <v>14</v>
      </c>
      <c r="G53" s="94" t="s">
        <v>14</v>
      </c>
      <c r="H53" s="94" t="s">
        <v>14</v>
      </c>
      <c r="I53" s="94" t="s">
        <v>14</v>
      </c>
      <c r="J53" s="94" t="s">
        <v>14</v>
      </c>
      <c r="K53" s="94" t="s">
        <v>14</v>
      </c>
      <c r="L53" s="94" t="s">
        <v>14</v>
      </c>
      <c r="M53" s="94" t="s">
        <v>14</v>
      </c>
      <c r="N53" s="94" t="s">
        <v>14</v>
      </c>
      <c r="O53" s="94"/>
      <c r="P53" s="94" t="s">
        <v>14</v>
      </c>
      <c r="Q53" s="94" t="s">
        <v>14</v>
      </c>
      <c r="R53" s="94" t="s">
        <v>14</v>
      </c>
      <c r="S53" s="94" t="s">
        <v>14</v>
      </c>
      <c r="T53" s="94" t="s">
        <v>14</v>
      </c>
      <c r="U53" s="94" t="s">
        <v>14</v>
      </c>
      <c r="V53" s="94"/>
      <c r="W53" s="94" t="s">
        <v>14</v>
      </c>
      <c r="X53" s="94" t="s">
        <v>14</v>
      </c>
      <c r="Y53" s="94" t="s">
        <v>14</v>
      </c>
      <c r="Z53" s="94" t="s">
        <v>14</v>
      </c>
      <c r="AA53" s="94" t="s">
        <v>14</v>
      </c>
      <c r="AB53" s="94" t="s">
        <v>14</v>
      </c>
      <c r="AC53" s="94" t="s">
        <v>14</v>
      </c>
      <c r="AD53" s="94" t="s">
        <v>14</v>
      </c>
      <c r="AE53" s="94" t="s">
        <v>14</v>
      </c>
      <c r="AF53" s="94" t="s">
        <v>14</v>
      </c>
      <c r="AG53" s="94" t="s">
        <v>14</v>
      </c>
      <c r="AH53" s="135" t="s">
        <v>14</v>
      </c>
      <c r="AI53" s="135" t="s">
        <v>14</v>
      </c>
      <c r="AJ53" s="5"/>
      <c r="AK53" s="5"/>
      <c r="AL53" s="5"/>
      <c r="AM53" s="5"/>
    </row>
    <row r="54" spans="1:39" ht="10.5" customHeight="1">
      <c r="A54" s="127"/>
      <c r="B54" s="129"/>
      <c r="C54" s="100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135"/>
      <c r="AI54" s="135"/>
      <c r="AJ54" s="5"/>
      <c r="AK54" s="5"/>
      <c r="AL54" s="5"/>
      <c r="AM54" s="5"/>
    </row>
    <row r="55" spans="1:39" ht="10.5" customHeight="1">
      <c r="A55" s="127" t="s">
        <v>57</v>
      </c>
      <c r="B55" s="129" t="str">
        <f>"104"</f>
        <v>104</v>
      </c>
      <c r="C55" s="100" t="s">
        <v>42</v>
      </c>
      <c r="D55" s="94" t="s">
        <v>14</v>
      </c>
      <c r="E55" s="94" t="s">
        <v>14</v>
      </c>
      <c r="F55" s="94" t="s">
        <v>14</v>
      </c>
      <c r="G55" s="94" t="s">
        <v>14</v>
      </c>
      <c r="H55" s="94" t="s">
        <v>14</v>
      </c>
      <c r="I55" s="94" t="s">
        <v>14</v>
      </c>
      <c r="J55" s="94" t="s">
        <v>14</v>
      </c>
      <c r="K55" s="94" t="s">
        <v>14</v>
      </c>
      <c r="L55" s="94" t="s">
        <v>14</v>
      </c>
      <c r="M55" s="94" t="s">
        <v>14</v>
      </c>
      <c r="N55" s="94" t="s">
        <v>14</v>
      </c>
      <c r="O55" s="94"/>
      <c r="P55" s="94" t="s">
        <v>14</v>
      </c>
      <c r="Q55" s="94" t="s">
        <v>14</v>
      </c>
      <c r="R55" s="72"/>
      <c r="S55" s="94" t="s">
        <v>14</v>
      </c>
      <c r="T55" s="94" t="s">
        <v>14</v>
      </c>
      <c r="U55" s="94" t="s">
        <v>14</v>
      </c>
      <c r="V55" s="94"/>
      <c r="W55" s="94" t="s">
        <v>14</v>
      </c>
      <c r="X55" s="94" t="s">
        <v>14</v>
      </c>
      <c r="Y55" s="94" t="s">
        <v>14</v>
      </c>
      <c r="Z55" s="94" t="s">
        <v>14</v>
      </c>
      <c r="AA55" s="94" t="s">
        <v>14</v>
      </c>
      <c r="AB55" s="94" t="s">
        <v>14</v>
      </c>
      <c r="AC55" s="94" t="s">
        <v>14</v>
      </c>
      <c r="AD55" s="94" t="s">
        <v>14</v>
      </c>
      <c r="AE55" s="94" t="s">
        <v>14</v>
      </c>
      <c r="AF55" s="94" t="s">
        <v>14</v>
      </c>
      <c r="AG55" s="94" t="s">
        <v>14</v>
      </c>
      <c r="AH55" s="133"/>
      <c r="AI55" s="135" t="s">
        <v>14</v>
      </c>
      <c r="AJ55" s="5"/>
      <c r="AK55" s="5"/>
      <c r="AL55" s="5"/>
      <c r="AM55" s="5"/>
    </row>
    <row r="56" spans="1:39" ht="10.5" customHeight="1">
      <c r="A56" s="127"/>
      <c r="B56" s="129"/>
      <c r="C56" s="100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72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133"/>
      <c r="AI56" s="135"/>
      <c r="AJ56" s="5"/>
      <c r="AK56" s="5"/>
      <c r="AL56" s="5"/>
      <c r="AM56" s="5"/>
    </row>
    <row r="57" spans="1:39" ht="9" customHeight="1">
      <c r="A57" s="127" t="s">
        <v>58</v>
      </c>
      <c r="B57" s="129" t="str">
        <f>"107"</f>
        <v>107</v>
      </c>
      <c r="C57" s="100" t="s">
        <v>42</v>
      </c>
      <c r="D57" s="94" t="s">
        <v>14</v>
      </c>
      <c r="E57" s="94" t="s">
        <v>14</v>
      </c>
      <c r="F57" s="94" t="s">
        <v>14</v>
      </c>
      <c r="G57" s="94" t="s">
        <v>14</v>
      </c>
      <c r="H57" s="94" t="s">
        <v>14</v>
      </c>
      <c r="I57" s="94" t="s">
        <v>14</v>
      </c>
      <c r="J57" s="94" t="s">
        <v>14</v>
      </c>
      <c r="K57" s="94" t="s">
        <v>14</v>
      </c>
      <c r="L57" s="94" t="s">
        <v>14</v>
      </c>
      <c r="M57" s="94" t="s">
        <v>14</v>
      </c>
      <c r="N57" s="94" t="s">
        <v>14</v>
      </c>
      <c r="O57" s="94" t="s">
        <v>14</v>
      </c>
      <c r="P57" s="94" t="s">
        <v>14</v>
      </c>
      <c r="Q57" s="94" t="s">
        <v>14</v>
      </c>
      <c r="R57" s="94" t="s">
        <v>14</v>
      </c>
      <c r="S57" s="94" t="s">
        <v>14</v>
      </c>
      <c r="T57" s="94" t="s">
        <v>14</v>
      </c>
      <c r="U57" s="94" t="s">
        <v>14</v>
      </c>
      <c r="V57" s="94" t="s">
        <v>14</v>
      </c>
      <c r="W57" s="94" t="s">
        <v>14</v>
      </c>
      <c r="X57" s="94" t="s">
        <v>14</v>
      </c>
      <c r="Y57" s="94" t="s">
        <v>14</v>
      </c>
      <c r="Z57" s="94" t="s">
        <v>14</v>
      </c>
      <c r="AA57" s="94" t="s">
        <v>14</v>
      </c>
      <c r="AB57" s="94" t="s">
        <v>14</v>
      </c>
      <c r="AC57" s="94" t="s">
        <v>14</v>
      </c>
      <c r="AD57" s="94" t="s">
        <v>14</v>
      </c>
      <c r="AE57" s="94" t="s">
        <v>14</v>
      </c>
      <c r="AF57" s="94" t="s">
        <v>14</v>
      </c>
      <c r="AG57" s="94" t="s">
        <v>14</v>
      </c>
      <c r="AH57" s="135" t="s">
        <v>14</v>
      </c>
      <c r="AI57" s="135" t="s">
        <v>14</v>
      </c>
      <c r="AJ57" s="5"/>
      <c r="AK57" s="5"/>
      <c r="AL57" s="5"/>
      <c r="AM57" s="5"/>
    </row>
    <row r="58" spans="1:39" ht="15.75" customHeight="1">
      <c r="A58" s="127"/>
      <c r="B58" s="129"/>
      <c r="C58" s="100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135"/>
      <c r="AI58" s="135"/>
      <c r="AJ58" s="5"/>
      <c r="AK58" s="5"/>
      <c r="AL58" s="5"/>
      <c r="AM58" s="5"/>
    </row>
    <row r="59" spans="1:39" ht="10.5" customHeight="1">
      <c r="A59" s="127" t="s">
        <v>59</v>
      </c>
      <c r="B59" s="129" t="str">
        <f>"108"</f>
        <v>108</v>
      </c>
      <c r="C59" s="100" t="s">
        <v>42</v>
      </c>
      <c r="D59" s="94" t="s">
        <v>14</v>
      </c>
      <c r="E59" s="94" t="s">
        <v>14</v>
      </c>
      <c r="F59" s="94" t="s">
        <v>14</v>
      </c>
      <c r="G59" s="94" t="s">
        <v>14</v>
      </c>
      <c r="H59" s="94" t="s">
        <v>14</v>
      </c>
      <c r="I59" s="94" t="s">
        <v>14</v>
      </c>
      <c r="J59" s="94" t="s">
        <v>14</v>
      </c>
      <c r="K59" s="94" t="s">
        <v>14</v>
      </c>
      <c r="L59" s="94" t="s">
        <v>14</v>
      </c>
      <c r="M59" s="141" t="s">
        <v>113</v>
      </c>
      <c r="N59" s="94" t="s">
        <v>14</v>
      </c>
      <c r="O59" s="94"/>
      <c r="P59" s="94" t="s">
        <v>14</v>
      </c>
      <c r="Q59" s="94" t="s">
        <v>14</v>
      </c>
      <c r="R59" s="94" t="s">
        <v>14</v>
      </c>
      <c r="S59" s="94" t="s">
        <v>14</v>
      </c>
      <c r="T59" s="94" t="s">
        <v>14</v>
      </c>
      <c r="U59" s="94" t="s">
        <v>14</v>
      </c>
      <c r="V59" s="94" t="s">
        <v>14</v>
      </c>
      <c r="W59" s="94" t="s">
        <v>14</v>
      </c>
      <c r="X59" s="94" t="s">
        <v>14</v>
      </c>
      <c r="Y59" s="94" t="s">
        <v>14</v>
      </c>
      <c r="Z59" s="94" t="s">
        <v>14</v>
      </c>
      <c r="AA59" s="94" t="s">
        <v>14</v>
      </c>
      <c r="AB59" s="94" t="s">
        <v>14</v>
      </c>
      <c r="AC59" s="94" t="s">
        <v>14</v>
      </c>
      <c r="AD59" s="94" t="s">
        <v>14</v>
      </c>
      <c r="AE59" s="94" t="s">
        <v>14</v>
      </c>
      <c r="AF59" s="94" t="s">
        <v>14</v>
      </c>
      <c r="AG59" s="94" t="s">
        <v>14</v>
      </c>
      <c r="AH59" s="135" t="s">
        <v>113</v>
      </c>
      <c r="AI59" s="135" t="s">
        <v>14</v>
      </c>
      <c r="AJ59" s="5"/>
      <c r="AK59" s="5"/>
      <c r="AL59" s="5"/>
      <c r="AM59" s="5"/>
    </row>
    <row r="60" spans="1:39" ht="15.75" customHeight="1">
      <c r="A60" s="127"/>
      <c r="B60" s="129"/>
      <c r="C60" s="100"/>
      <c r="D60" s="94"/>
      <c r="E60" s="94"/>
      <c r="F60" s="94"/>
      <c r="G60" s="94"/>
      <c r="H60" s="94"/>
      <c r="I60" s="94"/>
      <c r="J60" s="94"/>
      <c r="K60" s="94"/>
      <c r="L60" s="94"/>
      <c r="M60" s="142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135"/>
      <c r="AI60" s="135"/>
      <c r="AJ60" s="5"/>
      <c r="AK60" s="5"/>
      <c r="AL60" s="5"/>
      <c r="AM60" s="5"/>
    </row>
    <row r="61" spans="1:39" ht="9.75" customHeight="1">
      <c r="A61" s="127" t="s">
        <v>60</v>
      </c>
      <c r="B61" s="129" t="str">
        <f>"111"</f>
        <v>111</v>
      </c>
      <c r="C61" s="100" t="s">
        <v>42</v>
      </c>
      <c r="D61" s="94" t="s">
        <v>14</v>
      </c>
      <c r="E61" s="94" t="s">
        <v>14</v>
      </c>
      <c r="F61" s="94" t="s">
        <v>14</v>
      </c>
      <c r="G61" s="94" t="s">
        <v>14</v>
      </c>
      <c r="H61" s="94" t="s">
        <v>14</v>
      </c>
      <c r="I61" s="94" t="s">
        <v>14</v>
      </c>
      <c r="J61" s="94" t="s">
        <v>14</v>
      </c>
      <c r="K61" s="94" t="s">
        <v>14</v>
      </c>
      <c r="L61" s="94" t="s">
        <v>14</v>
      </c>
      <c r="M61" s="94" t="s">
        <v>14</v>
      </c>
      <c r="N61" s="94" t="s">
        <v>14</v>
      </c>
      <c r="O61" s="94" t="s">
        <v>14</v>
      </c>
      <c r="P61" s="94" t="s">
        <v>14</v>
      </c>
      <c r="Q61" s="94" t="s">
        <v>14</v>
      </c>
      <c r="R61" s="94" t="s">
        <v>14</v>
      </c>
      <c r="S61" s="94" t="s">
        <v>14</v>
      </c>
      <c r="T61" s="94" t="s">
        <v>14</v>
      </c>
      <c r="U61" s="94" t="s">
        <v>14</v>
      </c>
      <c r="V61" s="94" t="s">
        <v>14</v>
      </c>
      <c r="W61" s="94" t="s">
        <v>14</v>
      </c>
      <c r="X61" s="94" t="s">
        <v>14</v>
      </c>
      <c r="Y61" s="94" t="s">
        <v>14</v>
      </c>
      <c r="Z61" s="94" t="s">
        <v>14</v>
      </c>
      <c r="AA61" s="94" t="s">
        <v>14</v>
      </c>
      <c r="AB61" s="94" t="s">
        <v>14</v>
      </c>
      <c r="AC61" s="94" t="s">
        <v>14</v>
      </c>
      <c r="AD61" s="94" t="s">
        <v>14</v>
      </c>
      <c r="AE61" s="94" t="s">
        <v>14</v>
      </c>
      <c r="AF61" s="94" t="s">
        <v>14</v>
      </c>
      <c r="AG61" s="94" t="s">
        <v>14</v>
      </c>
      <c r="AH61" s="135" t="s">
        <v>14</v>
      </c>
      <c r="AI61" s="135" t="s">
        <v>14</v>
      </c>
      <c r="AJ61" s="5"/>
      <c r="AK61" s="5"/>
      <c r="AL61" s="5"/>
      <c r="AM61" s="5"/>
    </row>
    <row r="62" spans="1:39" ht="12" customHeight="1">
      <c r="A62" s="127"/>
      <c r="B62" s="129"/>
      <c r="C62" s="100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135"/>
      <c r="AI62" s="135"/>
      <c r="AJ62" s="5"/>
      <c r="AK62" s="5"/>
      <c r="AL62" s="5"/>
      <c r="AM62" s="5"/>
    </row>
    <row r="63" spans="1:39" ht="12" customHeight="1">
      <c r="A63" s="127" t="s">
        <v>61</v>
      </c>
      <c r="B63" s="129" t="str">
        <f>"115"</f>
        <v>115</v>
      </c>
      <c r="C63" s="100" t="s">
        <v>42</v>
      </c>
      <c r="D63" s="94" t="s">
        <v>14</v>
      </c>
      <c r="E63" s="94" t="s">
        <v>15</v>
      </c>
      <c r="F63" s="72">
        <v>8</v>
      </c>
      <c r="G63" s="94" t="s">
        <v>14</v>
      </c>
      <c r="H63" s="94" t="s">
        <v>14</v>
      </c>
      <c r="I63" s="94" t="s">
        <v>14</v>
      </c>
      <c r="J63" s="94" t="s">
        <v>14</v>
      </c>
      <c r="K63" s="94" t="s">
        <v>14</v>
      </c>
      <c r="L63" s="94"/>
      <c r="M63" s="94" t="s">
        <v>14</v>
      </c>
      <c r="N63" s="94" t="s">
        <v>14</v>
      </c>
      <c r="O63" s="94" t="s">
        <v>14</v>
      </c>
      <c r="P63" s="94" t="s">
        <v>14</v>
      </c>
      <c r="Q63" s="94"/>
      <c r="R63" s="94" t="s">
        <v>14</v>
      </c>
      <c r="S63" s="94" t="s">
        <v>14</v>
      </c>
      <c r="T63" s="94" t="s">
        <v>14</v>
      </c>
      <c r="U63" s="94" t="s">
        <v>14</v>
      </c>
      <c r="V63" s="94" t="s">
        <v>14</v>
      </c>
      <c r="W63" s="94" t="s">
        <v>14</v>
      </c>
      <c r="X63" s="94" t="s">
        <v>14</v>
      </c>
      <c r="Y63" s="94" t="s">
        <v>14</v>
      </c>
      <c r="Z63" s="94" t="s">
        <v>14</v>
      </c>
      <c r="AA63" s="94" t="s">
        <v>14</v>
      </c>
      <c r="AB63" s="94" t="s">
        <v>14</v>
      </c>
      <c r="AC63" s="94" t="s">
        <v>14</v>
      </c>
      <c r="AD63" s="94" t="s">
        <v>14</v>
      </c>
      <c r="AE63" s="94" t="s">
        <v>14</v>
      </c>
      <c r="AF63" s="94" t="s">
        <v>14</v>
      </c>
      <c r="AG63" s="94" t="s">
        <v>14</v>
      </c>
      <c r="AH63" s="133">
        <v>0</v>
      </c>
      <c r="AI63" s="135" t="s">
        <v>14</v>
      </c>
      <c r="AJ63" s="5"/>
      <c r="AK63" s="5"/>
      <c r="AL63" s="5"/>
      <c r="AM63" s="5"/>
    </row>
    <row r="64" spans="1:39" ht="12" customHeight="1">
      <c r="A64" s="127"/>
      <c r="B64" s="129"/>
      <c r="C64" s="100"/>
      <c r="D64" s="94"/>
      <c r="E64" s="94"/>
      <c r="F64" s="72">
        <v>0</v>
      </c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133"/>
      <c r="AI64" s="135"/>
      <c r="AJ64" s="5"/>
      <c r="AK64" s="5"/>
      <c r="AL64" s="5"/>
      <c r="AM64" s="5"/>
    </row>
    <row r="65" spans="1:39" ht="11.25" customHeight="1">
      <c r="A65" s="127" t="s">
        <v>62</v>
      </c>
      <c r="B65" s="129">
        <v>116</v>
      </c>
      <c r="C65" s="100" t="s">
        <v>42</v>
      </c>
      <c r="D65" s="94" t="s">
        <v>14</v>
      </c>
      <c r="E65" s="94" t="s">
        <v>15</v>
      </c>
      <c r="F65" s="94" t="s">
        <v>14</v>
      </c>
      <c r="G65" s="94" t="s">
        <v>14</v>
      </c>
      <c r="H65" s="94" t="s">
        <v>14</v>
      </c>
      <c r="I65" s="94" t="s">
        <v>14</v>
      </c>
      <c r="J65" s="72">
        <v>0.18</v>
      </c>
      <c r="K65" s="94" t="s">
        <v>14</v>
      </c>
      <c r="L65" s="94"/>
      <c r="M65" s="94" t="s">
        <v>14</v>
      </c>
      <c r="N65" s="94" t="s">
        <v>14</v>
      </c>
      <c r="O65" s="79"/>
      <c r="P65" s="94" t="s">
        <v>14</v>
      </c>
      <c r="Q65" s="94"/>
      <c r="R65" s="94" t="s">
        <v>14</v>
      </c>
      <c r="S65" s="94" t="s">
        <v>14</v>
      </c>
      <c r="T65" s="94" t="s">
        <v>14</v>
      </c>
      <c r="U65" s="94" t="s">
        <v>14</v>
      </c>
      <c r="V65" s="94" t="s">
        <v>14</v>
      </c>
      <c r="W65" s="94" t="s">
        <v>14</v>
      </c>
      <c r="X65" s="94" t="s">
        <v>14</v>
      </c>
      <c r="Y65" s="94" t="s">
        <v>14</v>
      </c>
      <c r="Z65" s="94" t="s">
        <v>14</v>
      </c>
      <c r="AA65" s="94" t="s">
        <v>14</v>
      </c>
      <c r="AB65" s="94" t="s">
        <v>14</v>
      </c>
      <c r="AC65" s="94" t="s">
        <v>14</v>
      </c>
      <c r="AD65" s="94" t="s">
        <v>14</v>
      </c>
      <c r="AE65" s="94" t="s">
        <v>14</v>
      </c>
      <c r="AF65" s="94" t="s">
        <v>14</v>
      </c>
      <c r="AG65" s="94" t="s">
        <v>14</v>
      </c>
      <c r="AH65" s="133">
        <v>0.01</v>
      </c>
      <c r="AI65" s="135" t="s">
        <v>14</v>
      </c>
      <c r="AJ65" s="5"/>
      <c r="AK65" s="5"/>
      <c r="AL65" s="5"/>
      <c r="AM65" s="5"/>
    </row>
    <row r="66" spans="1:39" ht="12" customHeight="1">
      <c r="A66" s="127"/>
      <c r="B66" s="129"/>
      <c r="C66" s="100"/>
      <c r="D66" s="94"/>
      <c r="E66" s="94"/>
      <c r="F66" s="94"/>
      <c r="G66" s="94"/>
      <c r="H66" s="94"/>
      <c r="I66" s="94"/>
      <c r="J66" s="72" t="s">
        <v>149</v>
      </c>
      <c r="K66" s="94"/>
      <c r="L66" s="94"/>
      <c r="M66" s="94"/>
      <c r="N66" s="94"/>
      <c r="O66" s="79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133"/>
      <c r="AI66" s="135"/>
      <c r="AJ66" s="5"/>
      <c r="AK66" s="5"/>
      <c r="AL66" s="5"/>
      <c r="AM66" s="5"/>
    </row>
    <row r="67" spans="1:39" ht="12.75" customHeight="1">
      <c r="A67" s="127" t="s">
        <v>63</v>
      </c>
      <c r="B67" s="129" t="str">
        <f>"077"</f>
        <v>077</v>
      </c>
      <c r="C67" s="100" t="s">
        <v>42</v>
      </c>
      <c r="D67" s="94" t="s">
        <v>14</v>
      </c>
      <c r="E67" s="94" t="s">
        <v>15</v>
      </c>
      <c r="F67" s="94" t="s">
        <v>15</v>
      </c>
      <c r="G67" s="94" t="s">
        <v>14</v>
      </c>
      <c r="H67" s="94" t="s">
        <v>14</v>
      </c>
      <c r="I67" s="94" t="s">
        <v>14</v>
      </c>
      <c r="J67" s="94" t="s">
        <v>14</v>
      </c>
      <c r="K67" s="94" t="s">
        <v>14</v>
      </c>
      <c r="L67" s="94"/>
      <c r="M67" s="94" t="s">
        <v>14</v>
      </c>
      <c r="N67" s="94" t="s">
        <v>14</v>
      </c>
      <c r="O67" s="94" t="s">
        <v>14</v>
      </c>
      <c r="P67" s="94" t="s">
        <v>14</v>
      </c>
      <c r="Q67" s="94"/>
      <c r="R67" s="94" t="s">
        <v>14</v>
      </c>
      <c r="S67" s="94" t="s">
        <v>14</v>
      </c>
      <c r="T67" s="94" t="s">
        <v>14</v>
      </c>
      <c r="U67" s="141" t="s">
        <v>113</v>
      </c>
      <c r="V67" s="94" t="s">
        <v>14</v>
      </c>
      <c r="W67" s="94" t="s">
        <v>14</v>
      </c>
      <c r="X67" s="94" t="s">
        <v>14</v>
      </c>
      <c r="Y67" s="94" t="s">
        <v>14</v>
      </c>
      <c r="Z67" s="94" t="s">
        <v>14</v>
      </c>
      <c r="AA67" s="94" t="s">
        <v>14</v>
      </c>
      <c r="AB67" s="94" t="s">
        <v>14</v>
      </c>
      <c r="AC67" s="94" t="s">
        <v>14</v>
      </c>
      <c r="AD67" s="94" t="s">
        <v>14</v>
      </c>
      <c r="AE67" s="94" t="s">
        <v>14</v>
      </c>
      <c r="AF67" s="94" t="s">
        <v>14</v>
      </c>
      <c r="AG67" s="94" t="s">
        <v>14</v>
      </c>
      <c r="AH67" s="135" t="s">
        <v>113</v>
      </c>
      <c r="AI67" s="135" t="s">
        <v>14</v>
      </c>
      <c r="AJ67" s="5"/>
      <c r="AK67" s="5"/>
      <c r="AL67" s="5"/>
      <c r="AM67" s="5"/>
    </row>
    <row r="68" spans="1:39" ht="14.25" customHeight="1">
      <c r="A68" s="127"/>
      <c r="B68" s="129"/>
      <c r="C68" s="100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142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135"/>
      <c r="AI68" s="135"/>
      <c r="AJ68" s="5"/>
      <c r="AK68" s="5"/>
      <c r="AL68" s="5"/>
      <c r="AM68" s="5"/>
    </row>
    <row r="69" spans="1:39" ht="129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64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65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47" t="s">
        <v>66</v>
      </c>
      <c r="AI70" s="147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17" t="s">
        <v>22</v>
      </c>
      <c r="E71" s="117"/>
      <c r="F71" s="117"/>
      <c r="G71" s="117"/>
      <c r="H71" s="117"/>
      <c r="I71" s="117"/>
      <c r="J71" s="117" t="s">
        <v>109</v>
      </c>
      <c r="K71" s="117"/>
      <c r="L71" s="94" t="s">
        <v>23</v>
      </c>
      <c r="M71" s="94"/>
      <c r="N71" s="94"/>
      <c r="O71" s="94"/>
      <c r="P71" s="94"/>
      <c r="Q71" s="94"/>
      <c r="R71" s="94"/>
      <c r="S71" s="94"/>
      <c r="T71" s="94"/>
      <c r="U71" s="94" t="s">
        <v>24</v>
      </c>
      <c r="V71" s="94"/>
      <c r="W71" s="94"/>
      <c r="X71" s="94"/>
      <c r="Y71" s="94" t="s">
        <v>25</v>
      </c>
      <c r="Z71" s="94"/>
      <c r="AA71" s="94"/>
      <c r="AB71" s="94"/>
      <c r="AC71" s="94"/>
      <c r="AD71" s="117" t="s">
        <v>26</v>
      </c>
      <c r="AE71" s="117"/>
      <c r="AF71" s="117"/>
      <c r="AG71" s="117"/>
      <c r="AH71" s="148" t="s">
        <v>67</v>
      </c>
      <c r="AI71" s="148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17"/>
      <c r="E72" s="117"/>
      <c r="F72" s="117"/>
      <c r="G72" s="117"/>
      <c r="H72" s="117"/>
      <c r="I72" s="117"/>
      <c r="J72" s="117"/>
      <c r="K72" s="117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117"/>
      <c r="AE72" s="117"/>
      <c r="AF72" s="117"/>
      <c r="AG72" s="117"/>
      <c r="AH72" s="147" t="s">
        <v>28</v>
      </c>
      <c r="AI72" s="147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19" t="s">
        <v>110</v>
      </c>
      <c r="E73" s="119"/>
      <c r="F73" s="119" t="s">
        <v>133</v>
      </c>
      <c r="G73" s="117" t="s">
        <v>14</v>
      </c>
      <c r="H73" s="117" t="s">
        <v>14</v>
      </c>
      <c r="I73" s="117" t="s">
        <v>14</v>
      </c>
      <c r="J73" s="119" t="s">
        <v>128</v>
      </c>
      <c r="K73" s="117" t="s">
        <v>14</v>
      </c>
      <c r="L73" s="119" t="s">
        <v>111</v>
      </c>
      <c r="M73" s="119" t="s">
        <v>129</v>
      </c>
      <c r="N73" s="120" t="s">
        <v>121</v>
      </c>
      <c r="O73" s="120" t="s">
        <v>33</v>
      </c>
      <c r="P73" s="120" t="s">
        <v>34</v>
      </c>
      <c r="Q73" s="120" t="s">
        <v>35</v>
      </c>
      <c r="R73" s="121" t="s">
        <v>126</v>
      </c>
      <c r="S73" s="117" t="s">
        <v>14</v>
      </c>
      <c r="T73" s="117" t="s">
        <v>14</v>
      </c>
      <c r="U73" s="120" t="s">
        <v>134</v>
      </c>
      <c r="V73" s="123" t="s">
        <v>47</v>
      </c>
      <c r="W73" s="117" t="s">
        <v>131</v>
      </c>
      <c r="X73" s="117" t="s">
        <v>132</v>
      </c>
      <c r="Y73" s="117" t="s">
        <v>14</v>
      </c>
      <c r="Z73" s="124" t="s">
        <v>14</v>
      </c>
      <c r="AA73" s="117" t="s">
        <v>14</v>
      </c>
      <c r="AB73" s="124" t="s">
        <v>14</v>
      </c>
      <c r="AC73" s="117" t="s">
        <v>14</v>
      </c>
      <c r="AD73" s="117" t="s">
        <v>14</v>
      </c>
      <c r="AE73" s="117" t="s">
        <v>14</v>
      </c>
      <c r="AF73" s="117" t="s">
        <v>14</v>
      </c>
      <c r="AG73" s="117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19"/>
      <c r="E74" s="119"/>
      <c r="F74" s="119"/>
      <c r="G74" s="117"/>
      <c r="H74" s="117"/>
      <c r="I74" s="117"/>
      <c r="J74" s="119"/>
      <c r="K74" s="117"/>
      <c r="L74" s="119"/>
      <c r="M74" s="119"/>
      <c r="N74" s="120"/>
      <c r="O74" s="120"/>
      <c r="P74" s="120"/>
      <c r="Q74" s="120"/>
      <c r="R74" s="122"/>
      <c r="S74" s="117"/>
      <c r="T74" s="117"/>
      <c r="U74" s="120"/>
      <c r="V74" s="123"/>
      <c r="W74" s="117"/>
      <c r="X74" s="117"/>
      <c r="Y74" s="117"/>
      <c r="Z74" s="124"/>
      <c r="AA74" s="117"/>
      <c r="AB74" s="124"/>
      <c r="AC74" s="117"/>
      <c r="AD74" s="117"/>
      <c r="AE74" s="117"/>
      <c r="AF74" s="117"/>
      <c r="AG74" s="117"/>
      <c r="AH74" s="125" t="s">
        <v>38</v>
      </c>
      <c r="AI74" s="125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19"/>
      <c r="E75" s="119"/>
      <c r="F75" s="119"/>
      <c r="G75" s="117"/>
      <c r="H75" s="117"/>
      <c r="I75" s="117"/>
      <c r="J75" s="119"/>
      <c r="K75" s="117"/>
      <c r="L75" s="119"/>
      <c r="M75" s="119"/>
      <c r="N75" s="120"/>
      <c r="O75" s="120"/>
      <c r="P75" s="120"/>
      <c r="Q75" s="120"/>
      <c r="R75" s="123"/>
      <c r="S75" s="117"/>
      <c r="T75" s="117"/>
      <c r="U75" s="120"/>
      <c r="V75" s="123"/>
      <c r="W75" s="117"/>
      <c r="X75" s="117"/>
      <c r="Y75" s="117"/>
      <c r="Z75" s="124"/>
      <c r="AA75" s="117"/>
      <c r="AB75" s="124"/>
      <c r="AC75" s="117"/>
      <c r="AD75" s="117"/>
      <c r="AE75" s="117"/>
      <c r="AF75" s="117"/>
      <c r="AG75" s="117"/>
      <c r="AH75" s="125"/>
      <c r="AI75" s="125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27" t="s">
        <v>68</v>
      </c>
      <c r="B77" s="129" t="str">
        <f>"117"</f>
        <v>117</v>
      </c>
      <c r="C77" s="100" t="s">
        <v>45</v>
      </c>
      <c r="D77" s="143" t="s">
        <v>14</v>
      </c>
      <c r="E77" s="143" t="s">
        <v>14</v>
      </c>
      <c r="F77" s="143" t="s">
        <v>14</v>
      </c>
      <c r="G77" s="143" t="s">
        <v>14</v>
      </c>
      <c r="H77" s="143" t="s">
        <v>14</v>
      </c>
      <c r="I77" s="143" t="s">
        <v>14</v>
      </c>
      <c r="J77" s="143" t="s">
        <v>14</v>
      </c>
      <c r="K77" s="143" t="s">
        <v>14</v>
      </c>
      <c r="L77" s="43">
        <v>10</v>
      </c>
      <c r="M77" s="70">
        <v>16</v>
      </c>
      <c r="N77" s="73"/>
      <c r="O77" s="143" t="s">
        <v>14</v>
      </c>
      <c r="P77" s="143" t="s">
        <v>14</v>
      </c>
      <c r="Q77" s="143" t="s">
        <v>14</v>
      </c>
      <c r="R77" s="143" t="s">
        <v>14</v>
      </c>
      <c r="S77" s="143" t="s">
        <v>14</v>
      </c>
      <c r="T77" s="143" t="s">
        <v>14</v>
      </c>
      <c r="U77" s="143" t="s">
        <v>14</v>
      </c>
      <c r="V77" s="143" t="s">
        <v>14</v>
      </c>
      <c r="W77" s="94" t="s">
        <v>14</v>
      </c>
      <c r="X77" s="94" t="s">
        <v>14</v>
      </c>
      <c r="Y77" s="94" t="s">
        <v>14</v>
      </c>
      <c r="Z77" s="94" t="s">
        <v>14</v>
      </c>
      <c r="AA77" s="94" t="s">
        <v>14</v>
      </c>
      <c r="AB77" s="94" t="s">
        <v>14</v>
      </c>
      <c r="AC77" s="94" t="s">
        <v>14</v>
      </c>
      <c r="AD77" s="94" t="s">
        <v>14</v>
      </c>
      <c r="AE77" s="94" t="s">
        <v>14</v>
      </c>
      <c r="AF77" s="94" t="s">
        <v>14</v>
      </c>
      <c r="AG77" s="94" t="s">
        <v>14</v>
      </c>
      <c r="AH77" s="133">
        <v>1.3779999999999999</v>
      </c>
      <c r="AI77" s="135" t="s">
        <v>14</v>
      </c>
      <c r="AJ77" s="5"/>
      <c r="AK77" s="5"/>
      <c r="AL77" s="5"/>
      <c r="AM77" s="5"/>
    </row>
    <row r="78" spans="1:39" ht="10.5" customHeight="1">
      <c r="A78" s="127"/>
      <c r="B78" s="129"/>
      <c r="C78" s="100"/>
      <c r="D78" s="143"/>
      <c r="E78" s="143"/>
      <c r="F78" s="143"/>
      <c r="G78" s="143"/>
      <c r="H78" s="143"/>
      <c r="I78" s="143"/>
      <c r="J78" s="143"/>
      <c r="K78" s="143"/>
      <c r="L78" s="43" t="s">
        <v>150</v>
      </c>
      <c r="M78" s="71" t="s">
        <v>151</v>
      </c>
      <c r="N78" s="73"/>
      <c r="O78" s="143"/>
      <c r="P78" s="143"/>
      <c r="Q78" s="143"/>
      <c r="R78" s="143"/>
      <c r="S78" s="143"/>
      <c r="T78" s="143"/>
      <c r="U78" s="143"/>
      <c r="V78" s="143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133"/>
      <c r="AI78" s="135"/>
      <c r="AJ78" s="5"/>
      <c r="AK78" s="5"/>
      <c r="AL78" s="5"/>
      <c r="AM78" s="5"/>
    </row>
    <row r="79" spans="1:39" ht="14.25" customHeight="1">
      <c r="A79" s="127" t="s">
        <v>69</v>
      </c>
      <c r="B79" s="129" t="str">
        <f>"119"</f>
        <v>119</v>
      </c>
      <c r="C79" s="100" t="s">
        <v>42</v>
      </c>
      <c r="D79" s="70">
        <v>36.4</v>
      </c>
      <c r="E79" s="94" t="s">
        <v>14</v>
      </c>
      <c r="F79" s="94" t="s">
        <v>14</v>
      </c>
      <c r="G79" s="94" t="s">
        <v>14</v>
      </c>
      <c r="H79" s="94" t="s">
        <v>14</v>
      </c>
      <c r="I79" s="94" t="s">
        <v>14</v>
      </c>
      <c r="J79" s="94" t="s">
        <v>14</v>
      </c>
      <c r="K79" s="94" t="s">
        <v>14</v>
      </c>
      <c r="L79" s="94" t="s">
        <v>14</v>
      </c>
      <c r="M79" s="94" t="s">
        <v>14</v>
      </c>
      <c r="N79" s="94" t="s">
        <v>14</v>
      </c>
      <c r="O79" s="94" t="s">
        <v>14</v>
      </c>
      <c r="P79" s="94" t="s">
        <v>14</v>
      </c>
      <c r="Q79" s="94" t="s">
        <v>14</v>
      </c>
      <c r="R79" s="94" t="s">
        <v>14</v>
      </c>
      <c r="S79" s="94" t="s">
        <v>14</v>
      </c>
      <c r="T79" s="94" t="s">
        <v>14</v>
      </c>
      <c r="U79" s="94" t="s">
        <v>14</v>
      </c>
      <c r="V79" s="137"/>
      <c r="W79" s="94" t="s">
        <v>14</v>
      </c>
      <c r="X79" s="94" t="s">
        <v>14</v>
      </c>
      <c r="Y79" s="94" t="s">
        <v>14</v>
      </c>
      <c r="Z79" s="94" t="s">
        <v>14</v>
      </c>
      <c r="AA79" s="94" t="s">
        <v>14</v>
      </c>
      <c r="AB79" s="94" t="s">
        <v>14</v>
      </c>
      <c r="AC79" s="94" t="s">
        <v>14</v>
      </c>
      <c r="AD79" s="94" t="s">
        <v>14</v>
      </c>
      <c r="AE79" s="94" t="s">
        <v>14</v>
      </c>
      <c r="AF79" s="94" t="s">
        <v>14</v>
      </c>
      <c r="AG79" s="94" t="s">
        <v>14</v>
      </c>
      <c r="AH79" s="135">
        <v>2</v>
      </c>
      <c r="AI79" s="135" t="s">
        <v>14</v>
      </c>
      <c r="AJ79" s="5"/>
      <c r="AK79" s="5"/>
      <c r="AL79" s="5"/>
      <c r="AM79" s="5"/>
    </row>
    <row r="80" spans="1:39" ht="15" customHeight="1">
      <c r="A80" s="127"/>
      <c r="B80" s="129"/>
      <c r="C80" s="100"/>
      <c r="D80" s="71" t="s">
        <v>152</v>
      </c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137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135"/>
      <c r="AI80" s="135"/>
      <c r="AJ80" s="5"/>
      <c r="AK80" s="5"/>
      <c r="AL80" s="5"/>
      <c r="AM80" s="5"/>
    </row>
    <row r="81" spans="1:39" ht="12.75" customHeight="1">
      <c r="A81" s="127" t="s">
        <v>70</v>
      </c>
      <c r="B81" s="129" t="str">
        <f>"123"</f>
        <v>123</v>
      </c>
      <c r="C81" s="129" t="s">
        <v>45</v>
      </c>
      <c r="D81" s="143" t="s">
        <v>14</v>
      </c>
      <c r="E81" s="94" t="s">
        <v>14</v>
      </c>
      <c r="F81" s="94" t="s">
        <v>14</v>
      </c>
      <c r="G81" s="94" t="s">
        <v>14</v>
      </c>
      <c r="H81" s="94" t="s">
        <v>14</v>
      </c>
      <c r="I81" s="94" t="s">
        <v>14</v>
      </c>
      <c r="J81" s="94" t="s">
        <v>14</v>
      </c>
      <c r="K81" s="94" t="s">
        <v>14</v>
      </c>
      <c r="L81" s="43">
        <v>4</v>
      </c>
      <c r="M81" s="81">
        <v>8</v>
      </c>
      <c r="N81" s="72"/>
      <c r="O81" s="94" t="s">
        <v>14</v>
      </c>
      <c r="P81" s="94" t="s">
        <v>14</v>
      </c>
      <c r="Q81" s="94" t="s">
        <v>14</v>
      </c>
      <c r="R81" s="94" t="s">
        <v>14</v>
      </c>
      <c r="S81" s="94" t="s">
        <v>14</v>
      </c>
      <c r="T81" s="94" t="s">
        <v>14</v>
      </c>
      <c r="U81" s="141" t="s">
        <v>113</v>
      </c>
      <c r="V81" s="94" t="s">
        <v>14</v>
      </c>
      <c r="W81" s="94" t="s">
        <v>14</v>
      </c>
      <c r="X81" s="94" t="s">
        <v>14</v>
      </c>
      <c r="Y81" s="94" t="s">
        <v>14</v>
      </c>
      <c r="Z81" s="94" t="s">
        <v>14</v>
      </c>
      <c r="AA81" s="94" t="s">
        <v>14</v>
      </c>
      <c r="AB81" s="94" t="s">
        <v>14</v>
      </c>
      <c r="AC81" s="94" t="s">
        <v>14</v>
      </c>
      <c r="AD81" s="94" t="s">
        <v>14</v>
      </c>
      <c r="AE81" s="94" t="s">
        <v>14</v>
      </c>
      <c r="AF81" s="94" t="s">
        <v>14</v>
      </c>
      <c r="AG81" s="94" t="s">
        <v>14</v>
      </c>
      <c r="AH81" s="133">
        <v>0.65</v>
      </c>
      <c r="AI81" s="135" t="s">
        <v>14</v>
      </c>
      <c r="AJ81" s="5"/>
      <c r="AK81" s="5"/>
      <c r="AL81" s="5"/>
      <c r="AM81" s="5"/>
    </row>
    <row r="82" spans="1:39" ht="12" customHeight="1">
      <c r="A82" s="127"/>
      <c r="B82" s="129"/>
      <c r="C82" s="129"/>
      <c r="D82" s="143"/>
      <c r="E82" s="94"/>
      <c r="F82" s="94"/>
      <c r="G82" s="94"/>
      <c r="H82" s="94"/>
      <c r="I82" s="94"/>
      <c r="J82" s="94"/>
      <c r="K82" s="94"/>
      <c r="L82" s="43" t="s">
        <v>153</v>
      </c>
      <c r="M82" s="82" t="s">
        <v>154</v>
      </c>
      <c r="N82" s="72"/>
      <c r="O82" s="94"/>
      <c r="P82" s="94"/>
      <c r="Q82" s="94"/>
      <c r="R82" s="94"/>
      <c r="S82" s="94"/>
      <c r="T82" s="94"/>
      <c r="U82" s="142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133"/>
      <c r="AI82" s="135"/>
      <c r="AJ82" s="5"/>
      <c r="AK82" s="5"/>
      <c r="AL82" s="5"/>
      <c r="AM82" s="5"/>
    </row>
    <row r="83" spans="1:39" ht="10.5" customHeight="1">
      <c r="A83" s="127" t="s">
        <v>71</v>
      </c>
      <c r="B83" s="129" t="str">
        <f>"124"</f>
        <v>124</v>
      </c>
      <c r="C83" s="100" t="s">
        <v>42</v>
      </c>
      <c r="D83" s="65">
        <v>5.2</v>
      </c>
      <c r="E83" s="94" t="s">
        <v>14</v>
      </c>
      <c r="F83" s="94" t="s">
        <v>14</v>
      </c>
      <c r="G83" s="94" t="s">
        <v>14</v>
      </c>
      <c r="H83" s="94" t="s">
        <v>14</v>
      </c>
      <c r="I83" s="94" t="s">
        <v>14</v>
      </c>
      <c r="J83" s="94" t="s">
        <v>14</v>
      </c>
      <c r="K83" s="94" t="s">
        <v>14</v>
      </c>
      <c r="L83" s="94" t="s">
        <v>14</v>
      </c>
      <c r="M83" s="72"/>
      <c r="N83" s="94" t="s">
        <v>14</v>
      </c>
      <c r="O83" s="94" t="s">
        <v>14</v>
      </c>
      <c r="P83" s="94" t="s">
        <v>14</v>
      </c>
      <c r="Q83" s="94" t="s">
        <v>14</v>
      </c>
      <c r="R83" s="72"/>
      <c r="S83" s="94" t="s">
        <v>14</v>
      </c>
      <c r="T83" s="94" t="s">
        <v>14</v>
      </c>
      <c r="U83" s="89"/>
      <c r="V83" s="94" t="s">
        <v>14</v>
      </c>
      <c r="W83" s="94" t="s">
        <v>14</v>
      </c>
      <c r="X83" s="94" t="s">
        <v>14</v>
      </c>
      <c r="Y83" s="94" t="s">
        <v>14</v>
      </c>
      <c r="Z83" s="94" t="s">
        <v>14</v>
      </c>
      <c r="AA83" s="94" t="s">
        <v>14</v>
      </c>
      <c r="AB83" s="94" t="s">
        <v>14</v>
      </c>
      <c r="AC83" s="94" t="s">
        <v>14</v>
      </c>
      <c r="AD83" s="94" t="s">
        <v>14</v>
      </c>
      <c r="AE83" s="94" t="s">
        <v>14</v>
      </c>
      <c r="AF83" s="94" t="s">
        <v>14</v>
      </c>
      <c r="AG83" s="94" t="s">
        <v>14</v>
      </c>
      <c r="AH83" s="133">
        <v>0.27500000000000002</v>
      </c>
      <c r="AI83" s="135" t="s">
        <v>14</v>
      </c>
      <c r="AJ83" s="5"/>
      <c r="AK83" s="5"/>
      <c r="AL83" s="5"/>
      <c r="AM83" s="5"/>
    </row>
    <row r="84" spans="1:39" ht="11.25" customHeight="1">
      <c r="A84" s="127"/>
      <c r="B84" s="129"/>
      <c r="C84" s="100"/>
      <c r="D84" s="17" t="s">
        <v>155</v>
      </c>
      <c r="E84" s="94"/>
      <c r="F84" s="94"/>
      <c r="G84" s="94"/>
      <c r="H84" s="94"/>
      <c r="I84" s="94"/>
      <c r="J84" s="94"/>
      <c r="K84" s="94"/>
      <c r="L84" s="94"/>
      <c r="M84" s="72"/>
      <c r="N84" s="94"/>
      <c r="O84" s="94"/>
      <c r="P84" s="94"/>
      <c r="Q84" s="94"/>
      <c r="R84" s="72"/>
      <c r="S84" s="94"/>
      <c r="T84" s="94"/>
      <c r="U84" s="8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133"/>
      <c r="AI84" s="135"/>
      <c r="AJ84" s="5"/>
      <c r="AK84" s="5"/>
      <c r="AL84" s="5"/>
      <c r="AM84" s="5"/>
    </row>
    <row r="85" spans="1:39" ht="11.25" customHeight="1">
      <c r="A85" s="127" t="s">
        <v>72</v>
      </c>
      <c r="B85" s="129" t="str">
        <f>"125"</f>
        <v>125</v>
      </c>
      <c r="C85" s="100" t="s">
        <v>42</v>
      </c>
      <c r="D85" s="100" t="s">
        <v>14</v>
      </c>
      <c r="E85" s="100" t="s">
        <v>14</v>
      </c>
      <c r="F85" s="100" t="s">
        <v>14</v>
      </c>
      <c r="G85" s="100" t="s">
        <v>14</v>
      </c>
      <c r="H85" s="100" t="s">
        <v>14</v>
      </c>
      <c r="I85" s="100" t="s">
        <v>14</v>
      </c>
      <c r="J85" s="100" t="s">
        <v>14</v>
      </c>
      <c r="K85" s="100" t="s">
        <v>14</v>
      </c>
      <c r="L85" s="100" t="s">
        <v>14</v>
      </c>
      <c r="M85" s="94" t="s">
        <v>14</v>
      </c>
      <c r="N85" s="100" t="s">
        <v>14</v>
      </c>
      <c r="O85" s="100" t="s">
        <v>14</v>
      </c>
      <c r="P85" s="100" t="s">
        <v>14</v>
      </c>
      <c r="Q85" s="100" t="s">
        <v>14</v>
      </c>
      <c r="R85" s="100" t="s">
        <v>14</v>
      </c>
      <c r="S85" s="100" t="s">
        <v>14</v>
      </c>
      <c r="T85" s="100" t="s">
        <v>14</v>
      </c>
      <c r="U85" s="94" t="s">
        <v>14</v>
      </c>
      <c r="V85" s="100" t="s">
        <v>14</v>
      </c>
      <c r="W85" s="100" t="s">
        <v>14</v>
      </c>
      <c r="X85" s="100" t="s">
        <v>14</v>
      </c>
      <c r="Y85" s="100" t="s">
        <v>14</v>
      </c>
      <c r="Z85" s="100" t="s">
        <v>14</v>
      </c>
      <c r="AA85" s="100" t="s">
        <v>14</v>
      </c>
      <c r="AB85" s="100" t="s">
        <v>14</v>
      </c>
      <c r="AC85" s="100" t="s">
        <v>14</v>
      </c>
      <c r="AD85" s="100" t="s">
        <v>14</v>
      </c>
      <c r="AE85" s="100" t="s">
        <v>14</v>
      </c>
      <c r="AF85" s="100" t="s">
        <v>14</v>
      </c>
      <c r="AG85" s="94" t="s">
        <v>14</v>
      </c>
      <c r="AH85" s="94" t="s">
        <v>14</v>
      </c>
      <c r="AI85" s="135" t="s">
        <v>14</v>
      </c>
      <c r="AJ85" s="5"/>
      <c r="AK85" s="5"/>
      <c r="AL85" s="5"/>
      <c r="AM85" s="5"/>
    </row>
    <row r="86" spans="1:39" ht="9.75" customHeight="1">
      <c r="A86" s="127"/>
      <c r="B86" s="12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94"/>
      <c r="N86" s="100"/>
      <c r="O86" s="100"/>
      <c r="P86" s="100"/>
      <c r="Q86" s="100"/>
      <c r="R86" s="100"/>
      <c r="S86" s="100"/>
      <c r="T86" s="100"/>
      <c r="U86" s="94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94"/>
      <c r="AH86" s="94"/>
      <c r="AI86" s="135"/>
      <c r="AJ86" s="5"/>
      <c r="AK86" s="5"/>
      <c r="AL86" s="5"/>
      <c r="AM86" s="5"/>
    </row>
    <row r="87" spans="1:39" ht="12" customHeight="1">
      <c r="A87" s="127" t="s">
        <v>73</v>
      </c>
      <c r="B87" s="129" t="str">
        <f>"126"</f>
        <v>126</v>
      </c>
      <c r="C87" s="100" t="s">
        <v>74</v>
      </c>
      <c r="D87" s="94" t="s">
        <v>14</v>
      </c>
      <c r="E87" s="100" t="s">
        <v>14</v>
      </c>
      <c r="F87" s="87"/>
      <c r="G87" s="94" t="s">
        <v>14</v>
      </c>
      <c r="H87" s="94" t="s">
        <v>14</v>
      </c>
      <c r="I87" s="94" t="s">
        <v>14</v>
      </c>
      <c r="J87" s="94" t="s">
        <v>14</v>
      </c>
      <c r="K87" s="94" t="s">
        <v>14</v>
      </c>
      <c r="L87" s="94" t="s">
        <v>14</v>
      </c>
      <c r="M87" s="94" t="s">
        <v>14</v>
      </c>
      <c r="N87" s="94" t="s">
        <v>14</v>
      </c>
      <c r="O87" s="94" t="s">
        <v>14</v>
      </c>
      <c r="P87" s="94" t="s">
        <v>14</v>
      </c>
      <c r="Q87" s="94" t="s">
        <v>14</v>
      </c>
      <c r="R87" s="94" t="s">
        <v>14</v>
      </c>
      <c r="S87" s="94" t="s">
        <v>14</v>
      </c>
      <c r="T87" s="94" t="s">
        <v>14</v>
      </c>
      <c r="U87" s="87"/>
      <c r="V87" s="65"/>
      <c r="W87" s="94" t="s">
        <v>14</v>
      </c>
      <c r="X87" s="94" t="s">
        <v>14</v>
      </c>
      <c r="Y87" s="94" t="s">
        <v>14</v>
      </c>
      <c r="Z87" s="94" t="s">
        <v>14</v>
      </c>
      <c r="AA87" s="94" t="s">
        <v>14</v>
      </c>
      <c r="AB87" s="94" t="s">
        <v>14</v>
      </c>
      <c r="AC87" s="94" t="s">
        <v>14</v>
      </c>
      <c r="AD87" s="94" t="s">
        <v>14</v>
      </c>
      <c r="AE87" s="94" t="s">
        <v>14</v>
      </c>
      <c r="AF87" s="94" t="s">
        <v>14</v>
      </c>
      <c r="AG87" s="94" t="s">
        <v>14</v>
      </c>
      <c r="AH87" s="133"/>
      <c r="AI87" s="135" t="s">
        <v>14</v>
      </c>
      <c r="AJ87" s="5"/>
      <c r="AK87" s="5"/>
      <c r="AL87" s="5"/>
      <c r="AM87" s="5"/>
    </row>
    <row r="88" spans="1:39" ht="12" customHeight="1">
      <c r="A88" s="127"/>
      <c r="B88" s="129"/>
      <c r="C88" s="100"/>
      <c r="D88" s="94"/>
      <c r="E88" s="100"/>
      <c r="F88" s="87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87"/>
      <c r="V88" s="17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133"/>
      <c r="AI88" s="135"/>
      <c r="AJ88" s="5"/>
      <c r="AK88" s="5"/>
      <c r="AL88" s="5"/>
      <c r="AM88" s="5"/>
    </row>
    <row r="89" spans="1:39" ht="13.5" customHeight="1">
      <c r="A89" s="144" t="s">
        <v>75</v>
      </c>
      <c r="B89" s="129" t="str">
        <f>"130"</f>
        <v>130</v>
      </c>
      <c r="C89" s="100" t="s">
        <v>42</v>
      </c>
      <c r="D89" s="100" t="s">
        <v>14</v>
      </c>
      <c r="E89" s="100" t="s">
        <v>14</v>
      </c>
      <c r="F89" s="100" t="s">
        <v>14</v>
      </c>
      <c r="G89" s="100" t="s">
        <v>14</v>
      </c>
      <c r="H89" s="100" t="s">
        <v>14</v>
      </c>
      <c r="I89" s="100" t="s">
        <v>14</v>
      </c>
      <c r="J89" s="100" t="s">
        <v>14</v>
      </c>
      <c r="K89" s="100" t="s">
        <v>14</v>
      </c>
      <c r="L89" s="46">
        <v>13.3</v>
      </c>
      <c r="M89" s="65">
        <v>42.7</v>
      </c>
      <c r="N89" s="74"/>
      <c r="O89" s="100" t="s">
        <v>14</v>
      </c>
      <c r="P89" s="100" t="s">
        <v>14</v>
      </c>
      <c r="Q89" s="100" t="s">
        <v>14</v>
      </c>
      <c r="R89" s="100" t="s">
        <v>14</v>
      </c>
      <c r="S89" s="94" t="s">
        <v>14</v>
      </c>
      <c r="T89" s="100" t="s">
        <v>14</v>
      </c>
      <c r="U89" s="94" t="s">
        <v>14</v>
      </c>
      <c r="V89" s="100" t="s">
        <v>14</v>
      </c>
      <c r="W89" s="100" t="s">
        <v>14</v>
      </c>
      <c r="X89" s="100" t="s">
        <v>14</v>
      </c>
      <c r="Y89" s="100" t="s">
        <v>14</v>
      </c>
      <c r="Z89" s="100" t="s">
        <v>14</v>
      </c>
      <c r="AA89" s="100" t="s">
        <v>14</v>
      </c>
      <c r="AB89" s="100" t="s">
        <v>14</v>
      </c>
      <c r="AC89" s="100" t="s">
        <v>14</v>
      </c>
      <c r="AD89" s="100" t="s">
        <v>14</v>
      </c>
      <c r="AE89" s="100" t="s">
        <v>14</v>
      </c>
      <c r="AF89" s="100" t="s">
        <v>14</v>
      </c>
      <c r="AG89" s="94" t="s">
        <v>14</v>
      </c>
      <c r="AH89" s="133">
        <v>2.968</v>
      </c>
      <c r="AI89" s="135" t="s">
        <v>14</v>
      </c>
      <c r="AJ89" s="5"/>
      <c r="AK89" s="5"/>
      <c r="AL89" s="5"/>
      <c r="AM89" s="5"/>
    </row>
    <row r="90" spans="1:39" ht="15" customHeight="1">
      <c r="A90" s="144"/>
      <c r="B90" s="129"/>
      <c r="C90" s="100"/>
      <c r="D90" s="100"/>
      <c r="E90" s="100"/>
      <c r="F90" s="100"/>
      <c r="G90" s="100"/>
      <c r="H90" s="100"/>
      <c r="I90" s="100"/>
      <c r="J90" s="100"/>
      <c r="K90" s="100"/>
      <c r="L90" s="24" t="s">
        <v>156</v>
      </c>
      <c r="M90" s="84" t="s">
        <v>157</v>
      </c>
      <c r="N90" s="74"/>
      <c r="O90" s="100"/>
      <c r="P90" s="100"/>
      <c r="Q90" s="100"/>
      <c r="R90" s="100"/>
      <c r="S90" s="94"/>
      <c r="T90" s="100"/>
      <c r="U90" s="94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94"/>
      <c r="AH90" s="133"/>
      <c r="AI90" s="135"/>
      <c r="AJ90" s="5"/>
      <c r="AK90" s="5"/>
      <c r="AL90" s="5"/>
      <c r="AM90" s="5"/>
    </row>
    <row r="91" spans="1:39" ht="11.25" customHeight="1">
      <c r="A91" s="144" t="s">
        <v>76</v>
      </c>
      <c r="B91" s="129" t="str">
        <f>"132"</f>
        <v>132</v>
      </c>
      <c r="C91" s="100" t="s">
        <v>42</v>
      </c>
      <c r="D91" s="94" t="s">
        <v>14</v>
      </c>
      <c r="E91" s="100" t="s">
        <v>14</v>
      </c>
      <c r="F91" s="100" t="s">
        <v>14</v>
      </c>
      <c r="G91" s="100" t="s">
        <v>14</v>
      </c>
      <c r="H91" s="100" t="s">
        <v>14</v>
      </c>
      <c r="I91" s="100" t="s">
        <v>14</v>
      </c>
      <c r="J91" s="100" t="s">
        <v>14</v>
      </c>
      <c r="K91" s="100" t="s">
        <v>14</v>
      </c>
      <c r="L91" s="100" t="s">
        <v>14</v>
      </c>
      <c r="M91" s="80">
        <v>5</v>
      </c>
      <c r="N91" s="74"/>
      <c r="O91" s="100" t="s">
        <v>14</v>
      </c>
      <c r="P91" s="100" t="s">
        <v>14</v>
      </c>
      <c r="Q91" s="100" t="s">
        <v>14</v>
      </c>
      <c r="R91" s="100" t="s">
        <v>14</v>
      </c>
      <c r="S91" s="100" t="s">
        <v>14</v>
      </c>
      <c r="T91" s="100" t="s">
        <v>14</v>
      </c>
      <c r="U91" s="149"/>
      <c r="V91" s="100" t="s">
        <v>14</v>
      </c>
      <c r="W91" s="100" t="s">
        <v>14</v>
      </c>
      <c r="X91" s="100" t="s">
        <v>14</v>
      </c>
      <c r="Y91" s="100" t="s">
        <v>14</v>
      </c>
      <c r="Z91" s="100" t="s">
        <v>14</v>
      </c>
      <c r="AA91" s="100" t="s">
        <v>14</v>
      </c>
      <c r="AB91" s="100" t="s">
        <v>14</v>
      </c>
      <c r="AC91" s="100" t="s">
        <v>14</v>
      </c>
      <c r="AD91" s="100" t="s">
        <v>14</v>
      </c>
      <c r="AE91" s="100" t="s">
        <v>14</v>
      </c>
      <c r="AF91" s="100" t="s">
        <v>14</v>
      </c>
      <c r="AG91" s="94" t="s">
        <v>14</v>
      </c>
      <c r="AH91" s="133">
        <v>0.26500000000000001</v>
      </c>
      <c r="AI91" s="135" t="s">
        <v>14</v>
      </c>
      <c r="AJ91" s="5"/>
      <c r="AK91" s="5"/>
      <c r="AL91" s="5"/>
      <c r="AM91" s="5"/>
    </row>
    <row r="92" spans="1:39" ht="9" customHeight="1">
      <c r="A92" s="144"/>
      <c r="B92" s="129"/>
      <c r="C92" s="100"/>
      <c r="D92" s="94"/>
      <c r="E92" s="100"/>
      <c r="F92" s="100"/>
      <c r="G92" s="100"/>
      <c r="H92" s="100"/>
      <c r="I92" s="100"/>
      <c r="J92" s="100"/>
      <c r="K92" s="100"/>
      <c r="L92" s="100"/>
      <c r="M92" s="80" t="s">
        <v>158</v>
      </c>
      <c r="N92" s="74"/>
      <c r="O92" s="100"/>
      <c r="P92" s="100"/>
      <c r="Q92" s="100"/>
      <c r="R92" s="100"/>
      <c r="S92" s="100"/>
      <c r="T92" s="100"/>
      <c r="U92" s="15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94"/>
      <c r="AH92" s="133"/>
      <c r="AI92" s="135"/>
      <c r="AJ92" s="5"/>
      <c r="AK92" s="5"/>
      <c r="AL92" s="5"/>
      <c r="AM92" s="5"/>
    </row>
    <row r="93" spans="1:39" ht="12.75" customHeight="1">
      <c r="A93" s="127" t="s">
        <v>77</v>
      </c>
      <c r="B93" s="129" t="str">
        <f>"134"</f>
        <v>134</v>
      </c>
      <c r="C93" s="100" t="s">
        <v>42</v>
      </c>
      <c r="D93" s="100" t="s">
        <v>14</v>
      </c>
      <c r="E93" s="100" t="s">
        <v>14</v>
      </c>
      <c r="F93" s="100" t="s">
        <v>14</v>
      </c>
      <c r="G93" s="100" t="s">
        <v>14</v>
      </c>
      <c r="H93" s="100" t="s">
        <v>14</v>
      </c>
      <c r="I93" s="100" t="s">
        <v>14</v>
      </c>
      <c r="J93" s="100" t="s">
        <v>14</v>
      </c>
      <c r="K93" s="100" t="s">
        <v>14</v>
      </c>
      <c r="L93" s="100" t="s">
        <v>14</v>
      </c>
      <c r="M93" s="91">
        <v>132</v>
      </c>
      <c r="N93" s="80"/>
      <c r="O93" s="100" t="s">
        <v>14</v>
      </c>
      <c r="P93" s="100" t="s">
        <v>14</v>
      </c>
      <c r="Q93" s="100" t="s">
        <v>14</v>
      </c>
      <c r="R93" s="100" t="s">
        <v>14</v>
      </c>
      <c r="S93" s="100" t="s">
        <v>14</v>
      </c>
      <c r="T93" s="100" t="s">
        <v>14</v>
      </c>
      <c r="U93" s="100" t="s">
        <v>14</v>
      </c>
      <c r="V93" s="100" t="s">
        <v>14</v>
      </c>
      <c r="W93" s="100" t="s">
        <v>14</v>
      </c>
      <c r="X93" s="100" t="s">
        <v>14</v>
      </c>
      <c r="Y93" s="100" t="s">
        <v>14</v>
      </c>
      <c r="Z93" s="100" t="s">
        <v>14</v>
      </c>
      <c r="AA93" s="100" t="s">
        <v>14</v>
      </c>
      <c r="AB93" s="100" t="s">
        <v>14</v>
      </c>
      <c r="AC93" s="100" t="s">
        <v>14</v>
      </c>
      <c r="AD93" s="100" t="s">
        <v>14</v>
      </c>
      <c r="AE93" s="100" t="s">
        <v>14</v>
      </c>
      <c r="AF93" s="100" t="s">
        <v>14</v>
      </c>
      <c r="AG93" s="94" t="s">
        <v>14</v>
      </c>
      <c r="AH93" s="133">
        <v>7</v>
      </c>
      <c r="AI93" s="135" t="s">
        <v>14</v>
      </c>
      <c r="AJ93" s="5"/>
      <c r="AK93" s="5"/>
      <c r="AL93" s="5"/>
      <c r="AM93" s="5"/>
    </row>
    <row r="94" spans="1:39" ht="10.5" customHeight="1">
      <c r="A94" s="127"/>
      <c r="B94" s="12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85" t="s">
        <v>159</v>
      </c>
      <c r="N94" s="8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94"/>
      <c r="AH94" s="133"/>
      <c r="AI94" s="135"/>
      <c r="AJ94" s="5"/>
      <c r="AK94" s="5"/>
      <c r="AL94" s="5"/>
      <c r="AM94" s="5"/>
    </row>
    <row r="95" spans="1:39" ht="13.5" customHeight="1">
      <c r="A95" s="127" t="s">
        <v>78</v>
      </c>
      <c r="B95" s="129" t="str">
        <f>"137"</f>
        <v>137</v>
      </c>
      <c r="C95" s="100" t="s">
        <v>42</v>
      </c>
      <c r="D95" s="100" t="s">
        <v>14</v>
      </c>
      <c r="E95" s="94" t="s">
        <v>14</v>
      </c>
      <c r="F95" s="94" t="s">
        <v>14</v>
      </c>
      <c r="G95" s="94" t="s">
        <v>14</v>
      </c>
      <c r="H95" s="59" t="s">
        <v>14</v>
      </c>
      <c r="I95" s="59" t="s">
        <v>14</v>
      </c>
      <c r="J95" s="94" t="s">
        <v>14</v>
      </c>
      <c r="K95" s="94" t="s">
        <v>14</v>
      </c>
      <c r="L95" s="94" t="s">
        <v>14</v>
      </c>
      <c r="M95" s="94" t="s">
        <v>14</v>
      </c>
      <c r="N95" s="149" t="s">
        <v>113</v>
      </c>
      <c r="O95" s="100" t="s">
        <v>14</v>
      </c>
      <c r="P95" s="94" t="s">
        <v>14</v>
      </c>
      <c r="Q95" s="94" t="s">
        <v>14</v>
      </c>
      <c r="R95" s="94" t="s">
        <v>14</v>
      </c>
      <c r="S95" s="94" t="s">
        <v>14</v>
      </c>
      <c r="T95" s="94" t="s">
        <v>14</v>
      </c>
      <c r="U95" s="94" t="s">
        <v>14</v>
      </c>
      <c r="V95" s="94" t="s">
        <v>14</v>
      </c>
      <c r="W95" s="94" t="s">
        <v>14</v>
      </c>
      <c r="X95" s="94" t="s">
        <v>14</v>
      </c>
      <c r="Y95" s="94" t="s">
        <v>14</v>
      </c>
      <c r="Z95" s="94" t="s">
        <v>14</v>
      </c>
      <c r="AA95" s="94" t="s">
        <v>14</v>
      </c>
      <c r="AB95" s="94" t="s">
        <v>14</v>
      </c>
      <c r="AC95" s="94" t="s">
        <v>14</v>
      </c>
      <c r="AD95" s="94" t="s">
        <v>14</v>
      </c>
      <c r="AE95" s="94" t="s">
        <v>14</v>
      </c>
      <c r="AF95" s="94" t="s">
        <v>14</v>
      </c>
      <c r="AG95" s="94" t="s">
        <v>14</v>
      </c>
      <c r="AH95" s="135" t="s">
        <v>113</v>
      </c>
      <c r="AI95" s="135" t="s">
        <v>14</v>
      </c>
      <c r="AJ95" s="5"/>
      <c r="AK95" s="5"/>
      <c r="AL95" s="5"/>
      <c r="AM95" s="5"/>
    </row>
    <row r="96" spans="1:39" ht="11.25" customHeight="1">
      <c r="A96" s="127"/>
      <c r="B96" s="129"/>
      <c r="C96" s="100"/>
      <c r="D96" s="100"/>
      <c r="E96" s="94"/>
      <c r="F96" s="94"/>
      <c r="G96" s="94"/>
      <c r="H96" s="60"/>
      <c r="I96" s="60"/>
      <c r="J96" s="94"/>
      <c r="K96" s="94"/>
      <c r="L96" s="94"/>
      <c r="M96" s="94"/>
      <c r="N96" s="150"/>
      <c r="O96" s="100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135"/>
      <c r="AI96" s="135"/>
      <c r="AJ96" s="5"/>
      <c r="AK96" s="5"/>
      <c r="AL96" s="5"/>
      <c r="AM96" s="5"/>
    </row>
    <row r="97" spans="1:39" ht="11.25" customHeight="1">
      <c r="A97" s="127" t="s">
        <v>36</v>
      </c>
      <c r="B97" s="129" t="str">
        <f>"144"</f>
        <v>144</v>
      </c>
      <c r="C97" s="100" t="s">
        <v>42</v>
      </c>
      <c r="D97" s="94" t="s">
        <v>14</v>
      </c>
      <c r="E97" s="94" t="s">
        <v>14</v>
      </c>
      <c r="F97" s="94" t="s">
        <v>14</v>
      </c>
      <c r="G97" s="94" t="s">
        <v>14</v>
      </c>
      <c r="H97" s="94" t="s">
        <v>14</v>
      </c>
      <c r="I97" s="94" t="s">
        <v>14</v>
      </c>
      <c r="J97" s="94" t="s">
        <v>14</v>
      </c>
      <c r="K97" s="94" t="s">
        <v>14</v>
      </c>
      <c r="L97" s="94" t="s">
        <v>14</v>
      </c>
      <c r="M97" s="94" t="s">
        <v>14</v>
      </c>
      <c r="N97" s="94" t="s">
        <v>14</v>
      </c>
      <c r="O97" s="94" t="s">
        <v>14</v>
      </c>
      <c r="P97" s="94" t="s">
        <v>14</v>
      </c>
      <c r="Q97" s="94" t="s">
        <v>14</v>
      </c>
      <c r="R97" s="94" t="s">
        <v>14</v>
      </c>
      <c r="S97" s="94" t="s">
        <v>14</v>
      </c>
      <c r="T97" s="94" t="s">
        <v>14</v>
      </c>
      <c r="U97" s="94" t="s">
        <v>14</v>
      </c>
      <c r="V97" s="94" t="s">
        <v>14</v>
      </c>
      <c r="W97" s="94" t="s">
        <v>14</v>
      </c>
      <c r="X97" s="94" t="s">
        <v>14</v>
      </c>
      <c r="Y97" s="94" t="s">
        <v>14</v>
      </c>
      <c r="Z97" s="94" t="s">
        <v>14</v>
      </c>
      <c r="AA97" s="94" t="s">
        <v>14</v>
      </c>
      <c r="AB97" s="94" t="s">
        <v>14</v>
      </c>
      <c r="AC97" s="94" t="s">
        <v>14</v>
      </c>
      <c r="AD97" s="94" t="s">
        <v>14</v>
      </c>
      <c r="AE97" s="94" t="s">
        <v>14</v>
      </c>
      <c r="AF97" s="94" t="s">
        <v>14</v>
      </c>
      <c r="AG97" s="94" t="s">
        <v>14</v>
      </c>
      <c r="AH97" s="94" t="s">
        <v>14</v>
      </c>
      <c r="AI97" s="135" t="s">
        <v>14</v>
      </c>
      <c r="AJ97" s="5"/>
      <c r="AK97" s="5"/>
      <c r="AL97" s="5"/>
      <c r="AM97" s="5"/>
    </row>
    <row r="98" spans="1:39" ht="11.25" customHeight="1">
      <c r="A98" s="127"/>
      <c r="B98" s="129"/>
      <c r="C98" s="100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135"/>
      <c r="AJ98" s="5"/>
      <c r="AK98" s="5"/>
      <c r="AL98" s="5"/>
      <c r="AM98" s="5"/>
    </row>
    <row r="99" spans="1:39" ht="11.25" customHeight="1">
      <c r="A99" s="127" t="s">
        <v>79</v>
      </c>
      <c r="B99" s="129" t="str">
        <f>"151"</f>
        <v>151</v>
      </c>
      <c r="C99" s="100" t="s">
        <v>42</v>
      </c>
      <c r="D99" s="94" t="s">
        <v>14</v>
      </c>
      <c r="E99" s="100" t="s">
        <v>14</v>
      </c>
      <c r="F99" s="100" t="s">
        <v>14</v>
      </c>
      <c r="G99" s="100" t="s">
        <v>14</v>
      </c>
      <c r="H99" s="100" t="s">
        <v>14</v>
      </c>
      <c r="I99" s="100" t="s">
        <v>14</v>
      </c>
      <c r="J99" s="100" t="s">
        <v>14</v>
      </c>
      <c r="K99" s="100" t="s">
        <v>14</v>
      </c>
      <c r="L99" s="100" t="s">
        <v>14</v>
      </c>
      <c r="M99" s="100" t="s">
        <v>14</v>
      </c>
      <c r="N99" s="100" t="s">
        <v>14</v>
      </c>
      <c r="O99" s="100" t="s">
        <v>14</v>
      </c>
      <c r="P99" s="100" t="s">
        <v>14</v>
      </c>
      <c r="Q99" s="100" t="s">
        <v>14</v>
      </c>
      <c r="R99" s="100" t="s">
        <v>14</v>
      </c>
      <c r="S99" s="100" t="s">
        <v>14</v>
      </c>
      <c r="T99" s="100" t="s">
        <v>14</v>
      </c>
      <c r="U99" s="94" t="s">
        <v>14</v>
      </c>
      <c r="V99" s="100" t="s">
        <v>14</v>
      </c>
      <c r="W99" s="100" t="s">
        <v>14</v>
      </c>
      <c r="X99" s="100" t="s">
        <v>14</v>
      </c>
      <c r="Y99" s="100" t="s">
        <v>14</v>
      </c>
      <c r="Z99" s="100" t="s">
        <v>14</v>
      </c>
      <c r="AA99" s="100" t="s">
        <v>14</v>
      </c>
      <c r="AB99" s="100" t="s">
        <v>14</v>
      </c>
      <c r="AC99" s="100" t="s">
        <v>14</v>
      </c>
      <c r="AD99" s="100" t="s">
        <v>14</v>
      </c>
      <c r="AE99" s="100" t="s">
        <v>14</v>
      </c>
      <c r="AF99" s="100" t="s">
        <v>14</v>
      </c>
      <c r="AG99" s="94" t="s">
        <v>14</v>
      </c>
      <c r="AH99" s="135" t="s">
        <v>14</v>
      </c>
      <c r="AI99" s="135" t="s">
        <v>14</v>
      </c>
      <c r="AJ99" s="5"/>
      <c r="AK99" s="5"/>
      <c r="AL99" s="5"/>
      <c r="AM99" s="5"/>
    </row>
    <row r="100" spans="1:39" ht="11.25" customHeight="1">
      <c r="A100" s="127"/>
      <c r="B100" s="129"/>
      <c r="C100" s="100"/>
      <c r="D100" s="9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94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94"/>
      <c r="AH100" s="135"/>
      <c r="AI100" s="135"/>
      <c r="AJ100" s="5"/>
      <c r="AK100" s="5"/>
      <c r="AL100" s="5"/>
      <c r="AM100" s="5"/>
    </row>
    <row r="101" spans="1:39" ht="12" customHeight="1">
      <c r="A101" s="127" t="s">
        <v>80</v>
      </c>
      <c r="B101" s="129">
        <v>156</v>
      </c>
      <c r="C101" s="100" t="s">
        <v>42</v>
      </c>
      <c r="D101" s="94" t="s">
        <v>14</v>
      </c>
      <c r="E101" s="100" t="s">
        <v>14</v>
      </c>
      <c r="F101" s="100" t="s">
        <v>14</v>
      </c>
      <c r="G101" s="100" t="s">
        <v>14</v>
      </c>
      <c r="H101" s="100" t="s">
        <v>14</v>
      </c>
      <c r="I101" s="100" t="s">
        <v>14</v>
      </c>
      <c r="J101" s="100" t="s">
        <v>14</v>
      </c>
      <c r="K101" s="100" t="s">
        <v>14</v>
      </c>
      <c r="L101" s="100" t="s">
        <v>14</v>
      </c>
      <c r="M101" s="100" t="s">
        <v>14</v>
      </c>
      <c r="N101" s="100" t="s">
        <v>14</v>
      </c>
      <c r="O101" s="100" t="s">
        <v>14</v>
      </c>
      <c r="P101" s="100" t="s">
        <v>14</v>
      </c>
      <c r="Q101" s="100" t="s">
        <v>14</v>
      </c>
      <c r="R101" s="100" t="s">
        <v>14</v>
      </c>
      <c r="S101" s="100" t="s">
        <v>14</v>
      </c>
      <c r="T101" s="100" t="s">
        <v>14</v>
      </c>
      <c r="U101" s="94" t="s">
        <v>14</v>
      </c>
      <c r="V101" s="100" t="s">
        <v>14</v>
      </c>
      <c r="W101" s="100" t="s">
        <v>14</v>
      </c>
      <c r="X101" s="100" t="s">
        <v>14</v>
      </c>
      <c r="Y101" s="100" t="s">
        <v>14</v>
      </c>
      <c r="Z101" s="100" t="s">
        <v>14</v>
      </c>
      <c r="AA101" s="100" t="s">
        <v>14</v>
      </c>
      <c r="AB101" s="100" t="s">
        <v>14</v>
      </c>
      <c r="AC101" s="100" t="s">
        <v>14</v>
      </c>
      <c r="AD101" s="100" t="s">
        <v>14</v>
      </c>
      <c r="AE101" s="100" t="s">
        <v>14</v>
      </c>
      <c r="AF101" s="100" t="s">
        <v>14</v>
      </c>
      <c r="AG101" s="94" t="s">
        <v>14</v>
      </c>
      <c r="AH101" s="135" t="s">
        <v>14</v>
      </c>
      <c r="AI101" s="135" t="s">
        <v>14</v>
      </c>
      <c r="AJ101" s="5"/>
      <c r="AK101" s="5"/>
      <c r="AL101" s="5"/>
      <c r="AM101" s="5"/>
    </row>
    <row r="102" spans="1:39" ht="12" customHeight="1">
      <c r="A102" s="127"/>
      <c r="B102" s="129"/>
      <c r="C102" s="100"/>
      <c r="D102" s="9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94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94"/>
      <c r="AH102" s="135"/>
      <c r="AI102" s="135"/>
      <c r="AJ102" s="5"/>
      <c r="AK102" s="5"/>
      <c r="AL102" s="5"/>
      <c r="AM102" s="5"/>
    </row>
    <row r="103" spans="1:39" ht="13.5" customHeight="1">
      <c r="A103" s="127" t="s">
        <v>81</v>
      </c>
      <c r="B103" s="129" t="str">
        <f>"092"</f>
        <v>092</v>
      </c>
      <c r="C103" s="100" t="s">
        <v>74</v>
      </c>
      <c r="D103" s="94" t="s">
        <v>14</v>
      </c>
      <c r="E103" s="94" t="s">
        <v>14</v>
      </c>
      <c r="F103" s="94" t="s">
        <v>14</v>
      </c>
      <c r="G103" s="94" t="s">
        <v>14</v>
      </c>
      <c r="H103" s="94" t="s">
        <v>14</v>
      </c>
      <c r="I103" s="94" t="s">
        <v>14</v>
      </c>
      <c r="J103" s="94" t="s">
        <v>14</v>
      </c>
      <c r="K103" s="94" t="s">
        <v>14</v>
      </c>
      <c r="L103" s="100" t="s">
        <v>14</v>
      </c>
      <c r="M103" s="94" t="s">
        <v>14</v>
      </c>
      <c r="N103" s="94" t="s">
        <v>14</v>
      </c>
      <c r="O103" s="94" t="s">
        <v>14</v>
      </c>
      <c r="P103" s="94" t="s">
        <v>14</v>
      </c>
      <c r="Q103" s="94" t="s">
        <v>14</v>
      </c>
      <c r="R103" s="94" t="s">
        <v>14</v>
      </c>
      <c r="S103" s="94" t="s">
        <v>14</v>
      </c>
      <c r="T103" s="94" t="s">
        <v>14</v>
      </c>
      <c r="U103" s="94" t="s">
        <v>14</v>
      </c>
      <c r="V103" s="100" t="s">
        <v>14</v>
      </c>
      <c r="W103" s="94" t="s">
        <v>14</v>
      </c>
      <c r="X103" s="94" t="s">
        <v>14</v>
      </c>
      <c r="Y103" s="94" t="s">
        <v>14</v>
      </c>
      <c r="Z103" s="94" t="s">
        <v>14</v>
      </c>
      <c r="AA103" s="94" t="s">
        <v>14</v>
      </c>
      <c r="AB103" s="94" t="s">
        <v>14</v>
      </c>
      <c r="AC103" s="94" t="s">
        <v>14</v>
      </c>
      <c r="AD103" s="94" t="s">
        <v>14</v>
      </c>
      <c r="AE103" s="94" t="s">
        <v>14</v>
      </c>
      <c r="AF103" s="94" t="s">
        <v>14</v>
      </c>
      <c r="AG103" s="94" t="s">
        <v>14</v>
      </c>
      <c r="AH103" s="135" t="s">
        <v>14</v>
      </c>
      <c r="AI103" s="135" t="s">
        <v>14</v>
      </c>
      <c r="AJ103" s="5"/>
      <c r="AK103" s="5"/>
      <c r="AL103" s="5"/>
      <c r="AM103" s="5"/>
    </row>
    <row r="104" spans="1:39" ht="13.5" customHeight="1">
      <c r="A104" s="127"/>
      <c r="B104" s="129"/>
      <c r="C104" s="100"/>
      <c r="D104" s="94"/>
      <c r="E104" s="94"/>
      <c r="F104" s="94"/>
      <c r="G104" s="94"/>
      <c r="H104" s="94"/>
      <c r="I104" s="94"/>
      <c r="J104" s="94"/>
      <c r="K104" s="94"/>
      <c r="L104" s="100"/>
      <c r="M104" s="94"/>
      <c r="N104" s="94"/>
      <c r="O104" s="94"/>
      <c r="P104" s="94"/>
      <c r="Q104" s="94"/>
      <c r="R104" s="94"/>
      <c r="S104" s="94"/>
      <c r="T104" s="94"/>
      <c r="U104" s="94"/>
      <c r="V104" s="100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135"/>
      <c r="AI104" s="135"/>
      <c r="AJ104" s="5"/>
      <c r="AK104" s="5"/>
      <c r="AL104" s="5"/>
      <c r="AM104" s="5"/>
    </row>
    <row r="105" spans="1:39" ht="12.75" customHeight="1">
      <c r="A105" s="127" t="s">
        <v>82</v>
      </c>
      <c r="B105" s="129" t="str">
        <f>"163"</f>
        <v>163</v>
      </c>
      <c r="C105" s="100" t="s">
        <v>42</v>
      </c>
      <c r="D105" s="94" t="s">
        <v>14</v>
      </c>
      <c r="E105" s="94" t="s">
        <v>14</v>
      </c>
      <c r="F105" s="46">
        <v>15</v>
      </c>
      <c r="G105" s="94" t="s">
        <v>14</v>
      </c>
      <c r="H105" s="94" t="s">
        <v>14</v>
      </c>
      <c r="I105" s="94" t="s">
        <v>14</v>
      </c>
      <c r="J105" s="72">
        <v>18</v>
      </c>
      <c r="K105" s="94" t="s">
        <v>14</v>
      </c>
      <c r="L105" s="65">
        <v>2</v>
      </c>
      <c r="M105" s="94" t="s">
        <v>14</v>
      </c>
      <c r="N105" s="72"/>
      <c r="O105" s="46">
        <v>20</v>
      </c>
      <c r="P105" s="94" t="s">
        <v>14</v>
      </c>
      <c r="Q105" s="94" t="s">
        <v>14</v>
      </c>
      <c r="R105" s="94" t="s">
        <v>14</v>
      </c>
      <c r="S105" s="94" t="s">
        <v>14</v>
      </c>
      <c r="T105" s="94" t="s">
        <v>14</v>
      </c>
      <c r="U105" s="141" t="s">
        <v>113</v>
      </c>
      <c r="V105" s="94" t="s">
        <v>14</v>
      </c>
      <c r="W105" s="94" t="s">
        <v>14</v>
      </c>
      <c r="X105" s="87">
        <v>10</v>
      </c>
      <c r="Y105" s="94" t="s">
        <v>14</v>
      </c>
      <c r="Z105" s="94" t="s">
        <v>14</v>
      </c>
      <c r="AA105" s="94" t="s">
        <v>14</v>
      </c>
      <c r="AB105" s="94" t="s">
        <v>14</v>
      </c>
      <c r="AC105" s="94" t="s">
        <v>14</v>
      </c>
      <c r="AD105" s="94" t="s">
        <v>14</v>
      </c>
      <c r="AE105" s="94" t="s">
        <v>14</v>
      </c>
      <c r="AF105" s="94" t="s">
        <v>14</v>
      </c>
      <c r="AG105" s="94" t="s">
        <v>14</v>
      </c>
      <c r="AH105" s="133">
        <v>3.4449999999999998</v>
      </c>
      <c r="AI105" s="135" t="s">
        <v>14</v>
      </c>
      <c r="AJ105" s="5"/>
      <c r="AK105" s="5"/>
      <c r="AL105" s="5"/>
      <c r="AM105" s="5"/>
    </row>
    <row r="106" spans="1:39" ht="13.5" customHeight="1">
      <c r="A106" s="127"/>
      <c r="B106" s="129"/>
      <c r="C106" s="100"/>
      <c r="D106" s="94"/>
      <c r="E106" s="94"/>
      <c r="F106" s="24" t="s">
        <v>160</v>
      </c>
      <c r="G106" s="94"/>
      <c r="H106" s="94"/>
      <c r="I106" s="94"/>
      <c r="J106" s="72" t="s">
        <v>161</v>
      </c>
      <c r="K106" s="94"/>
      <c r="L106" s="17" t="s">
        <v>162</v>
      </c>
      <c r="M106" s="94"/>
      <c r="N106" s="72"/>
      <c r="O106" s="61" t="s">
        <v>163</v>
      </c>
      <c r="P106" s="94"/>
      <c r="Q106" s="94"/>
      <c r="R106" s="94"/>
      <c r="S106" s="94"/>
      <c r="T106" s="94"/>
      <c r="U106" s="142"/>
      <c r="V106" s="94"/>
      <c r="W106" s="94"/>
      <c r="X106" s="87" t="s">
        <v>150</v>
      </c>
      <c r="Y106" s="94"/>
      <c r="Z106" s="94"/>
      <c r="AA106" s="94"/>
      <c r="AB106" s="94"/>
      <c r="AC106" s="94"/>
      <c r="AD106" s="94"/>
      <c r="AE106" s="94"/>
      <c r="AF106" s="94"/>
      <c r="AG106" s="94"/>
      <c r="AH106" s="133"/>
      <c r="AI106" s="133"/>
      <c r="AJ106" s="5"/>
      <c r="AK106" s="5"/>
      <c r="AL106" s="5"/>
      <c r="AM106" s="5"/>
    </row>
    <row r="107" spans="1:39" ht="13.5" customHeight="1">
      <c r="A107" s="127" t="s">
        <v>83</v>
      </c>
      <c r="B107" s="129" t="str">
        <f>"164"</f>
        <v>164</v>
      </c>
      <c r="C107" s="100" t="s">
        <v>42</v>
      </c>
      <c r="D107" s="94" t="s">
        <v>14</v>
      </c>
      <c r="E107" s="94" t="s">
        <v>14</v>
      </c>
      <c r="F107" s="94" t="s">
        <v>14</v>
      </c>
      <c r="G107" s="94" t="s">
        <v>14</v>
      </c>
      <c r="H107" s="94" t="s">
        <v>14</v>
      </c>
      <c r="I107" s="94" t="s">
        <v>14</v>
      </c>
      <c r="J107" s="94"/>
      <c r="K107" s="94" t="s">
        <v>14</v>
      </c>
      <c r="L107" s="65">
        <v>34</v>
      </c>
      <c r="M107" s="94" t="s">
        <v>14</v>
      </c>
      <c r="N107" s="94" t="s">
        <v>14</v>
      </c>
      <c r="O107" s="94" t="s">
        <v>14</v>
      </c>
      <c r="P107" s="94" t="s">
        <v>14</v>
      </c>
      <c r="Q107" s="94" t="s">
        <v>14</v>
      </c>
      <c r="R107" s="94" t="s">
        <v>14</v>
      </c>
      <c r="S107" s="94" t="s">
        <v>14</v>
      </c>
      <c r="T107" s="94" t="s">
        <v>14</v>
      </c>
      <c r="U107" s="94" t="s">
        <v>14</v>
      </c>
      <c r="V107" s="94" t="s">
        <v>14</v>
      </c>
      <c r="W107" s="94" t="s">
        <v>14</v>
      </c>
      <c r="X107" s="94" t="s">
        <v>14</v>
      </c>
      <c r="Y107" s="94" t="s">
        <v>14</v>
      </c>
      <c r="Z107" s="94" t="s">
        <v>14</v>
      </c>
      <c r="AA107" s="94" t="s">
        <v>14</v>
      </c>
      <c r="AB107" s="94" t="s">
        <v>14</v>
      </c>
      <c r="AC107" s="94" t="s">
        <v>14</v>
      </c>
      <c r="AD107" s="94" t="s">
        <v>14</v>
      </c>
      <c r="AE107" s="94" t="s">
        <v>14</v>
      </c>
      <c r="AF107" s="94" t="s">
        <v>14</v>
      </c>
      <c r="AG107" s="94" t="s">
        <v>14</v>
      </c>
      <c r="AH107" s="133">
        <v>0.35599999999999998</v>
      </c>
      <c r="AI107" s="135" t="s">
        <v>14</v>
      </c>
      <c r="AJ107" s="5"/>
      <c r="AK107" s="5"/>
      <c r="AL107" s="5"/>
      <c r="AM107" s="5"/>
    </row>
    <row r="108" spans="1:39" ht="9" customHeight="1">
      <c r="A108" s="127"/>
      <c r="B108" s="129"/>
      <c r="C108" s="100"/>
      <c r="D108" s="94"/>
      <c r="E108" s="94"/>
      <c r="F108" s="94"/>
      <c r="G108" s="94"/>
      <c r="H108" s="94"/>
      <c r="I108" s="94"/>
      <c r="J108" s="94"/>
      <c r="K108" s="94"/>
      <c r="L108" s="17" t="s">
        <v>164</v>
      </c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133"/>
      <c r="AI108" s="135"/>
      <c r="AJ108" s="5"/>
      <c r="AK108" s="5"/>
      <c r="AL108" s="5"/>
      <c r="AM108" s="5"/>
    </row>
    <row r="109" spans="1:39" ht="15" customHeight="1">
      <c r="A109" s="127" t="s">
        <v>84</v>
      </c>
      <c r="B109" s="129" t="str">
        <f>"170"</f>
        <v>170</v>
      </c>
      <c r="C109" s="100" t="s">
        <v>42</v>
      </c>
      <c r="D109" s="94" t="s">
        <v>14</v>
      </c>
      <c r="E109" s="94" t="s">
        <v>14</v>
      </c>
      <c r="F109" s="94" t="s">
        <v>14</v>
      </c>
      <c r="G109" s="94" t="s">
        <v>14</v>
      </c>
      <c r="H109" s="94" t="s">
        <v>14</v>
      </c>
      <c r="I109" s="94" t="s">
        <v>14</v>
      </c>
      <c r="J109" s="94" t="s">
        <v>14</v>
      </c>
      <c r="K109" s="94" t="s">
        <v>14</v>
      </c>
      <c r="L109" s="93">
        <v>4</v>
      </c>
      <c r="M109" s="65">
        <v>16.8</v>
      </c>
      <c r="N109" s="94" t="s">
        <v>14</v>
      </c>
      <c r="O109" s="94" t="s">
        <v>14</v>
      </c>
      <c r="P109" s="94" t="s">
        <v>14</v>
      </c>
      <c r="Q109" s="94" t="s">
        <v>14</v>
      </c>
      <c r="R109" s="94" t="s">
        <v>14</v>
      </c>
      <c r="S109" s="94" t="s">
        <v>14</v>
      </c>
      <c r="T109" s="94" t="s">
        <v>14</v>
      </c>
      <c r="U109" s="94" t="s">
        <v>14</v>
      </c>
      <c r="V109" s="94" t="s">
        <v>14</v>
      </c>
      <c r="W109" s="94" t="s">
        <v>14</v>
      </c>
      <c r="X109" s="94" t="s">
        <v>14</v>
      </c>
      <c r="Y109" s="94" t="s">
        <v>14</v>
      </c>
      <c r="Z109" s="94" t="s">
        <v>14</v>
      </c>
      <c r="AA109" s="94" t="s">
        <v>14</v>
      </c>
      <c r="AB109" s="94" t="s">
        <v>14</v>
      </c>
      <c r="AC109" s="94" t="s">
        <v>14</v>
      </c>
      <c r="AD109" s="94" t="s">
        <v>14</v>
      </c>
      <c r="AE109" s="94" t="s">
        <v>14</v>
      </c>
      <c r="AF109" s="94" t="s">
        <v>14</v>
      </c>
      <c r="AG109" s="94" t="s">
        <v>14</v>
      </c>
      <c r="AH109" s="133">
        <v>0.64800000000000002</v>
      </c>
      <c r="AI109" s="135" t="s">
        <v>14</v>
      </c>
      <c r="AJ109" s="5"/>
      <c r="AK109" s="5"/>
      <c r="AL109" s="5"/>
      <c r="AM109" s="5"/>
    </row>
    <row r="110" spans="1:39" ht="10.5" customHeight="1">
      <c r="A110" s="127"/>
      <c r="B110" s="129"/>
      <c r="C110" s="100"/>
      <c r="D110" s="94"/>
      <c r="E110" s="94"/>
      <c r="F110" s="94"/>
      <c r="G110" s="94"/>
      <c r="H110" s="94"/>
      <c r="I110" s="94"/>
      <c r="J110" s="94"/>
      <c r="K110" s="94"/>
      <c r="L110" s="93" t="s">
        <v>140</v>
      </c>
      <c r="M110" s="17" t="s">
        <v>165</v>
      </c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133"/>
      <c r="AI110" s="135"/>
      <c r="AJ110" s="5" t="s">
        <v>85</v>
      </c>
      <c r="AK110" s="5"/>
      <c r="AL110" s="5"/>
      <c r="AM110" s="5"/>
    </row>
    <row r="111" spans="1:39" ht="10.5" customHeight="1">
      <c r="A111" s="127" t="s">
        <v>32</v>
      </c>
      <c r="B111" s="129" t="str">
        <f>"172"</f>
        <v>172</v>
      </c>
      <c r="C111" s="100" t="s">
        <v>74</v>
      </c>
      <c r="D111" s="100" t="s">
        <v>14</v>
      </c>
      <c r="E111" s="100" t="s">
        <v>14</v>
      </c>
      <c r="F111" s="100" t="s">
        <v>14</v>
      </c>
      <c r="G111" s="100" t="s">
        <v>14</v>
      </c>
      <c r="H111" s="94" t="s">
        <v>14</v>
      </c>
      <c r="I111" s="100" t="s">
        <v>14</v>
      </c>
      <c r="J111" s="141"/>
      <c r="K111" s="100" t="s">
        <v>14</v>
      </c>
      <c r="L111" s="100" t="s">
        <v>14</v>
      </c>
      <c r="M111" s="100" t="s">
        <v>14</v>
      </c>
      <c r="N111" s="100" t="s">
        <v>14</v>
      </c>
      <c r="O111" s="100" t="s">
        <v>14</v>
      </c>
      <c r="P111" s="100" t="s">
        <v>14</v>
      </c>
      <c r="Q111" s="100" t="s">
        <v>14</v>
      </c>
      <c r="R111" s="100" t="s">
        <v>14</v>
      </c>
      <c r="S111" s="100" t="s">
        <v>14</v>
      </c>
      <c r="T111" s="100" t="s">
        <v>14</v>
      </c>
      <c r="U111" s="100" t="s">
        <v>14</v>
      </c>
      <c r="V111" s="94" t="s">
        <v>14</v>
      </c>
      <c r="W111" s="100" t="s">
        <v>14</v>
      </c>
      <c r="X111" s="100" t="s">
        <v>14</v>
      </c>
      <c r="Y111" s="100" t="s">
        <v>14</v>
      </c>
      <c r="Z111" s="100" t="s">
        <v>14</v>
      </c>
      <c r="AA111" s="100" t="s">
        <v>14</v>
      </c>
      <c r="AB111" s="100" t="s">
        <v>14</v>
      </c>
      <c r="AC111" s="100" t="s">
        <v>14</v>
      </c>
      <c r="AD111" s="100" t="s">
        <v>14</v>
      </c>
      <c r="AE111" s="100" t="s">
        <v>14</v>
      </c>
      <c r="AF111" s="100" t="s">
        <v>14</v>
      </c>
      <c r="AG111" s="94" t="s">
        <v>14</v>
      </c>
      <c r="AH111" s="135" t="s">
        <v>113</v>
      </c>
      <c r="AI111" s="135" t="s">
        <v>14</v>
      </c>
      <c r="AJ111" s="5"/>
      <c r="AK111" s="5"/>
      <c r="AL111" s="5"/>
      <c r="AM111" s="5"/>
    </row>
    <row r="112" spans="1:39" ht="11.25" customHeight="1">
      <c r="A112" s="127"/>
      <c r="B112" s="129"/>
      <c r="C112" s="100"/>
      <c r="D112" s="100"/>
      <c r="E112" s="100"/>
      <c r="F112" s="100"/>
      <c r="G112" s="100"/>
      <c r="H112" s="94"/>
      <c r="I112" s="100"/>
      <c r="J112" s="142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94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94"/>
      <c r="AH112" s="135"/>
      <c r="AI112" s="135"/>
      <c r="AJ112" s="5"/>
      <c r="AK112" s="5"/>
      <c r="AL112" s="5"/>
      <c r="AM112" s="5"/>
    </row>
    <row r="113" spans="1:40" ht="11.25" customHeight="1">
      <c r="A113" s="127" t="s">
        <v>86</v>
      </c>
      <c r="B113" s="129" t="str">
        <f>"174"</f>
        <v>174</v>
      </c>
      <c r="C113" s="100" t="s">
        <v>42</v>
      </c>
      <c r="D113" s="46">
        <v>1.9</v>
      </c>
      <c r="E113" s="94" t="s">
        <v>14</v>
      </c>
      <c r="F113" s="94" t="s">
        <v>14</v>
      </c>
      <c r="G113" s="94" t="s">
        <v>14</v>
      </c>
      <c r="H113" s="94" t="s">
        <v>14</v>
      </c>
      <c r="I113" s="94" t="s">
        <v>14</v>
      </c>
      <c r="J113" s="94" t="s">
        <v>14</v>
      </c>
      <c r="K113" s="94" t="s">
        <v>14</v>
      </c>
      <c r="L113" s="65">
        <v>1.2</v>
      </c>
      <c r="M113" s="65">
        <v>1.2</v>
      </c>
      <c r="N113" s="72"/>
      <c r="O113" s="100" t="s">
        <v>14</v>
      </c>
      <c r="P113" s="94" t="s">
        <v>14</v>
      </c>
      <c r="Q113" s="72"/>
      <c r="R113" s="94" t="s">
        <v>14</v>
      </c>
      <c r="S113" s="94" t="s">
        <v>14</v>
      </c>
      <c r="T113" s="94" t="s">
        <v>14</v>
      </c>
      <c r="U113" s="88"/>
      <c r="V113" s="94" t="s">
        <v>14</v>
      </c>
      <c r="W113" s="94" t="s">
        <v>14</v>
      </c>
      <c r="X113" s="94" t="s">
        <v>14</v>
      </c>
      <c r="Y113" s="94" t="s">
        <v>14</v>
      </c>
      <c r="Z113" s="94" t="s">
        <v>14</v>
      </c>
      <c r="AA113" s="94" t="s">
        <v>14</v>
      </c>
      <c r="AB113" s="94" t="s">
        <v>14</v>
      </c>
      <c r="AC113" s="94" t="s">
        <v>14</v>
      </c>
      <c r="AD113" s="94" t="s">
        <v>14</v>
      </c>
      <c r="AE113" s="94" t="s">
        <v>14</v>
      </c>
      <c r="AF113" s="94" t="s">
        <v>14</v>
      </c>
      <c r="AG113" s="94" t="s">
        <v>14</v>
      </c>
      <c r="AH113" s="135">
        <v>0.22700000000000001</v>
      </c>
      <c r="AI113" s="135" t="s">
        <v>14</v>
      </c>
      <c r="AJ113" s="5"/>
      <c r="AK113" s="5"/>
      <c r="AL113" s="5"/>
      <c r="AM113" s="5"/>
    </row>
    <row r="114" spans="1:40" ht="10.5" customHeight="1">
      <c r="A114" s="127"/>
      <c r="B114" s="129"/>
      <c r="C114" s="100"/>
      <c r="D114" s="24" t="s">
        <v>139</v>
      </c>
      <c r="E114" s="94"/>
      <c r="F114" s="94"/>
      <c r="G114" s="94"/>
      <c r="H114" s="94"/>
      <c r="I114" s="94"/>
      <c r="J114" s="94"/>
      <c r="K114" s="94"/>
      <c r="L114" s="17" t="s">
        <v>166</v>
      </c>
      <c r="M114" s="17" t="s">
        <v>166</v>
      </c>
      <c r="N114" s="72"/>
      <c r="O114" s="100"/>
      <c r="P114" s="94"/>
      <c r="Q114" s="72"/>
      <c r="R114" s="94"/>
      <c r="S114" s="94"/>
      <c r="T114" s="94"/>
      <c r="U114" s="92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135"/>
      <c r="AI114" s="133"/>
      <c r="AJ114" s="5"/>
      <c r="AK114" s="5"/>
      <c r="AL114" s="5"/>
      <c r="AM114" s="5"/>
    </row>
    <row r="115" spans="1:40" ht="10.5" customHeight="1">
      <c r="A115" s="127" t="s">
        <v>87</v>
      </c>
      <c r="B115" s="129">
        <v>176</v>
      </c>
      <c r="C115" s="100" t="s">
        <v>42</v>
      </c>
      <c r="D115" s="94" t="s">
        <v>14</v>
      </c>
      <c r="E115" s="94" t="s">
        <v>14</v>
      </c>
      <c r="F115" s="94" t="s">
        <v>14</v>
      </c>
      <c r="G115" s="94" t="s">
        <v>14</v>
      </c>
      <c r="H115" s="94" t="s">
        <v>14</v>
      </c>
      <c r="I115" s="94" t="s">
        <v>14</v>
      </c>
      <c r="J115" s="94" t="s">
        <v>14</v>
      </c>
      <c r="K115" s="94" t="s">
        <v>14</v>
      </c>
      <c r="L115" s="94" t="s">
        <v>14</v>
      </c>
      <c r="M115" s="72"/>
      <c r="N115" s="94" t="s">
        <v>14</v>
      </c>
      <c r="O115" s="100" t="s">
        <v>14</v>
      </c>
      <c r="P115" s="94" t="s">
        <v>14</v>
      </c>
      <c r="Q115" s="94" t="s">
        <v>14</v>
      </c>
      <c r="R115" s="94" t="s">
        <v>14</v>
      </c>
      <c r="S115" s="94" t="s">
        <v>14</v>
      </c>
      <c r="T115" s="94" t="s">
        <v>14</v>
      </c>
      <c r="U115" s="94" t="s">
        <v>14</v>
      </c>
      <c r="V115" s="94" t="s">
        <v>14</v>
      </c>
      <c r="W115" s="94" t="s">
        <v>14</v>
      </c>
      <c r="X115" s="94" t="s">
        <v>14</v>
      </c>
      <c r="Y115" s="94" t="s">
        <v>14</v>
      </c>
      <c r="Z115" s="94" t="s">
        <v>14</v>
      </c>
      <c r="AA115" s="94" t="s">
        <v>14</v>
      </c>
      <c r="AB115" s="94" t="s">
        <v>14</v>
      </c>
      <c r="AC115" s="94" t="s">
        <v>14</v>
      </c>
      <c r="AD115" s="94" t="s">
        <v>14</v>
      </c>
      <c r="AE115" s="94" t="s">
        <v>14</v>
      </c>
      <c r="AF115" s="94" t="s">
        <v>14</v>
      </c>
      <c r="AG115" s="94" t="s">
        <v>14</v>
      </c>
      <c r="AH115" s="135"/>
      <c r="AI115" s="135" t="s">
        <v>14</v>
      </c>
      <c r="AJ115" s="5"/>
      <c r="AK115" s="5"/>
      <c r="AL115" s="5"/>
      <c r="AM115" s="5"/>
    </row>
    <row r="116" spans="1:40" ht="10.5" customHeight="1">
      <c r="A116" s="127"/>
      <c r="B116" s="129"/>
      <c r="C116" s="100"/>
      <c r="D116" s="94"/>
      <c r="E116" s="94"/>
      <c r="F116" s="94"/>
      <c r="G116" s="94"/>
      <c r="H116" s="94"/>
      <c r="I116" s="94"/>
      <c r="J116" s="94"/>
      <c r="K116" s="94"/>
      <c r="L116" s="94"/>
      <c r="M116" s="72"/>
      <c r="N116" s="94"/>
      <c r="O116" s="100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135"/>
      <c r="AI116" s="135"/>
      <c r="AJ116" s="5"/>
      <c r="AK116" s="5"/>
      <c r="AL116" s="5"/>
      <c r="AM116" s="5"/>
    </row>
    <row r="117" spans="1:40" ht="12.75" customHeight="1">
      <c r="A117" s="127" t="s">
        <v>88</v>
      </c>
      <c r="B117" s="129" t="str">
        <f>"177"</f>
        <v>177</v>
      </c>
      <c r="C117" s="100" t="s">
        <v>42</v>
      </c>
      <c r="D117" s="94" t="s">
        <v>14</v>
      </c>
      <c r="E117" s="94" t="s">
        <v>14</v>
      </c>
      <c r="F117" s="94" t="s">
        <v>14</v>
      </c>
      <c r="G117" s="94" t="s">
        <v>14</v>
      </c>
      <c r="H117" s="94" t="s">
        <v>14</v>
      </c>
      <c r="I117" s="94" t="s">
        <v>14</v>
      </c>
      <c r="J117" s="94" t="s">
        <v>14</v>
      </c>
      <c r="K117" s="94" t="s">
        <v>14</v>
      </c>
      <c r="L117" s="94" t="s">
        <v>14</v>
      </c>
      <c r="M117" s="94" t="s">
        <v>14</v>
      </c>
      <c r="N117" s="100" t="s">
        <v>14</v>
      </c>
      <c r="O117" s="46">
        <v>20</v>
      </c>
      <c r="P117" s="94" t="s">
        <v>14</v>
      </c>
      <c r="Q117" s="94" t="s">
        <v>14</v>
      </c>
      <c r="R117" s="94" t="s">
        <v>14</v>
      </c>
      <c r="S117" s="94" t="s">
        <v>14</v>
      </c>
      <c r="T117" s="94" t="s">
        <v>14</v>
      </c>
      <c r="U117" s="94" t="s">
        <v>14</v>
      </c>
      <c r="V117" s="94" t="s">
        <v>14</v>
      </c>
      <c r="W117" s="94" t="s">
        <v>14</v>
      </c>
      <c r="X117" s="94" t="s">
        <v>14</v>
      </c>
      <c r="Y117" s="94" t="s">
        <v>14</v>
      </c>
      <c r="Z117" s="94" t="s">
        <v>14</v>
      </c>
      <c r="AA117" s="94" t="s">
        <v>14</v>
      </c>
      <c r="AB117" s="94" t="s">
        <v>14</v>
      </c>
      <c r="AC117" s="94" t="s">
        <v>14</v>
      </c>
      <c r="AD117" s="94" t="s">
        <v>14</v>
      </c>
      <c r="AE117" s="94" t="s">
        <v>14</v>
      </c>
      <c r="AF117" s="94" t="s">
        <v>14</v>
      </c>
      <c r="AG117" s="94" t="s">
        <v>14</v>
      </c>
      <c r="AH117" s="133">
        <v>1.06</v>
      </c>
      <c r="AI117" s="135" t="s">
        <v>14</v>
      </c>
      <c r="AJ117" s="5"/>
      <c r="AK117" s="5"/>
      <c r="AL117" s="5"/>
      <c r="AM117" s="5"/>
    </row>
    <row r="118" spans="1:40" ht="13.5" customHeight="1">
      <c r="A118" s="127"/>
      <c r="B118" s="129"/>
      <c r="C118" s="100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100"/>
      <c r="O118" s="61" t="s">
        <v>163</v>
      </c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133"/>
      <c r="AI118" s="135"/>
      <c r="AJ118" s="5"/>
      <c r="AK118" s="5"/>
      <c r="AL118" s="5"/>
      <c r="AM118" s="5"/>
    </row>
    <row r="119" spans="1:40" ht="11.25" customHeight="1">
      <c r="A119" s="127" t="s">
        <v>89</v>
      </c>
      <c r="B119" s="129" t="str">
        <f>"178"</f>
        <v>178</v>
      </c>
      <c r="C119" s="100" t="s">
        <v>42</v>
      </c>
      <c r="D119" s="65">
        <v>23</v>
      </c>
      <c r="E119" s="94" t="s">
        <v>14</v>
      </c>
      <c r="F119" s="94" t="s">
        <v>14</v>
      </c>
      <c r="G119" s="94" t="s">
        <v>14</v>
      </c>
      <c r="H119" s="94" t="s">
        <v>14</v>
      </c>
      <c r="I119" s="94" t="s">
        <v>14</v>
      </c>
      <c r="J119" s="94" t="s">
        <v>14</v>
      </c>
      <c r="K119" s="94" t="s">
        <v>14</v>
      </c>
      <c r="L119" s="94" t="s">
        <v>14</v>
      </c>
      <c r="M119" s="94" t="s">
        <v>14</v>
      </c>
      <c r="N119" s="94" t="s">
        <v>14</v>
      </c>
      <c r="O119" s="94" t="s">
        <v>14</v>
      </c>
      <c r="P119" s="94" t="s">
        <v>14</v>
      </c>
      <c r="Q119" s="94"/>
      <c r="R119" s="94" t="s">
        <v>14</v>
      </c>
      <c r="S119" s="94" t="s">
        <v>14</v>
      </c>
      <c r="T119" s="94" t="s">
        <v>14</v>
      </c>
      <c r="U119" s="94" t="s">
        <v>14</v>
      </c>
      <c r="V119" s="94" t="s">
        <v>14</v>
      </c>
      <c r="W119" s="94" t="s">
        <v>14</v>
      </c>
      <c r="X119" s="94" t="s">
        <v>14</v>
      </c>
      <c r="Y119" s="94" t="s">
        <v>14</v>
      </c>
      <c r="Z119" s="94" t="s">
        <v>14</v>
      </c>
      <c r="AA119" s="94" t="s">
        <v>14</v>
      </c>
      <c r="AB119" s="94" t="s">
        <v>14</v>
      </c>
      <c r="AC119" s="94" t="s">
        <v>14</v>
      </c>
      <c r="AD119" s="94" t="s">
        <v>14</v>
      </c>
      <c r="AE119" s="94" t="s">
        <v>14</v>
      </c>
      <c r="AF119" s="94" t="s">
        <v>14</v>
      </c>
      <c r="AG119" s="94" t="s">
        <v>14</v>
      </c>
      <c r="AH119" s="133">
        <v>0.69599999999999995</v>
      </c>
      <c r="AI119" s="135" t="s">
        <v>14</v>
      </c>
      <c r="AJ119" s="5"/>
      <c r="AK119" s="5"/>
      <c r="AL119" s="5"/>
      <c r="AM119" s="5"/>
    </row>
    <row r="120" spans="1:40" ht="13.5" customHeight="1">
      <c r="A120" s="127"/>
      <c r="B120" s="129"/>
      <c r="C120" s="100"/>
      <c r="D120" s="17" t="s">
        <v>167</v>
      </c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133"/>
      <c r="AI120" s="135"/>
      <c r="AJ120" s="5"/>
      <c r="AK120" s="5"/>
      <c r="AL120" s="5"/>
      <c r="AM120" s="5"/>
    </row>
    <row r="121" spans="1:40" ht="15" customHeight="1">
      <c r="A121" s="127" t="s">
        <v>90</v>
      </c>
      <c r="B121" s="129" t="str">
        <f>"180"</f>
        <v>180</v>
      </c>
      <c r="C121" s="100" t="s">
        <v>42</v>
      </c>
      <c r="D121" s="94" t="s">
        <v>14</v>
      </c>
      <c r="E121" s="94" t="s">
        <v>14</v>
      </c>
      <c r="F121" s="94" t="s">
        <v>14</v>
      </c>
      <c r="G121" s="94" t="s">
        <v>14</v>
      </c>
      <c r="H121" s="94" t="s">
        <v>14</v>
      </c>
      <c r="I121" s="94" t="s">
        <v>14</v>
      </c>
      <c r="J121" s="94" t="s">
        <v>14</v>
      </c>
      <c r="K121" s="94" t="s">
        <v>14</v>
      </c>
      <c r="L121" s="94" t="s">
        <v>14</v>
      </c>
      <c r="M121" s="94" t="s">
        <v>14</v>
      </c>
      <c r="N121" s="94" t="s">
        <v>14</v>
      </c>
      <c r="O121" s="94" t="s">
        <v>14</v>
      </c>
      <c r="P121" s="94" t="s">
        <v>14</v>
      </c>
      <c r="Q121" s="94" t="s">
        <v>14</v>
      </c>
      <c r="R121" s="94" t="s">
        <v>14</v>
      </c>
      <c r="S121" s="94" t="s">
        <v>14</v>
      </c>
      <c r="T121" s="94" t="s">
        <v>14</v>
      </c>
      <c r="U121" s="94" t="s">
        <v>14</v>
      </c>
      <c r="V121" s="94" t="s">
        <v>14</v>
      </c>
      <c r="W121" s="94" t="s">
        <v>14</v>
      </c>
      <c r="X121" s="94" t="s">
        <v>14</v>
      </c>
      <c r="Y121" s="94" t="s">
        <v>14</v>
      </c>
      <c r="Z121" s="94" t="s">
        <v>14</v>
      </c>
      <c r="AA121" s="94" t="s">
        <v>14</v>
      </c>
      <c r="AB121" s="94" t="s">
        <v>14</v>
      </c>
      <c r="AC121" s="94" t="s">
        <v>14</v>
      </c>
      <c r="AD121" s="94" t="s">
        <v>14</v>
      </c>
      <c r="AE121" s="94" t="s">
        <v>14</v>
      </c>
      <c r="AF121" s="94" t="s">
        <v>14</v>
      </c>
      <c r="AG121" s="94" t="s">
        <v>14</v>
      </c>
      <c r="AH121" s="135" t="s">
        <v>14</v>
      </c>
      <c r="AI121" s="135" t="s">
        <v>14</v>
      </c>
      <c r="AJ121" s="5"/>
      <c r="AK121" s="5"/>
      <c r="AL121" s="5"/>
      <c r="AM121" s="5"/>
    </row>
    <row r="122" spans="1:40" ht="2.25" customHeight="1">
      <c r="A122" s="127"/>
      <c r="B122" s="129"/>
      <c r="C122" s="100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135"/>
      <c r="AI122" s="135"/>
      <c r="AJ122" s="5"/>
      <c r="AK122" s="5"/>
      <c r="AL122" s="5"/>
      <c r="AM122" s="5"/>
    </row>
    <row r="123" spans="1:40" ht="13.5" customHeight="1">
      <c r="A123" s="127" t="s">
        <v>91</v>
      </c>
      <c r="B123" s="129" t="str">
        <f>"182"</f>
        <v>182</v>
      </c>
      <c r="C123" s="100" t="s">
        <v>42</v>
      </c>
      <c r="D123" s="94" t="s">
        <v>14</v>
      </c>
      <c r="E123" s="94" t="s">
        <v>14</v>
      </c>
      <c r="F123" s="94" t="s">
        <v>14</v>
      </c>
      <c r="G123" s="94" t="s">
        <v>14</v>
      </c>
      <c r="H123" s="94" t="s">
        <v>14</v>
      </c>
      <c r="I123" s="94" t="s">
        <v>14</v>
      </c>
      <c r="J123" s="94" t="s">
        <v>14</v>
      </c>
      <c r="K123" s="94" t="s">
        <v>14</v>
      </c>
      <c r="L123" s="65">
        <v>2.7</v>
      </c>
      <c r="M123" s="65">
        <v>2.7</v>
      </c>
      <c r="N123" s="72"/>
      <c r="O123" s="94" t="s">
        <v>14</v>
      </c>
      <c r="P123" s="94" t="s">
        <v>14</v>
      </c>
      <c r="Q123" s="94" t="s">
        <v>14</v>
      </c>
      <c r="R123" s="94" t="s">
        <v>14</v>
      </c>
      <c r="S123" s="94" t="s">
        <v>14</v>
      </c>
      <c r="T123" s="94" t="s">
        <v>14</v>
      </c>
      <c r="U123" s="94" t="s">
        <v>14</v>
      </c>
      <c r="V123" s="94" t="s">
        <v>14</v>
      </c>
      <c r="W123" s="94" t="s">
        <v>14</v>
      </c>
      <c r="X123" s="94" t="s">
        <v>14</v>
      </c>
      <c r="Y123" s="94" t="s">
        <v>14</v>
      </c>
      <c r="Z123" s="94" t="s">
        <v>14</v>
      </c>
      <c r="AA123" s="94" t="s">
        <v>14</v>
      </c>
      <c r="AB123" s="94" t="s">
        <v>14</v>
      </c>
      <c r="AC123" s="94" t="s">
        <v>14</v>
      </c>
      <c r="AD123" s="94" t="s">
        <v>14</v>
      </c>
      <c r="AE123" s="94" t="s">
        <v>14</v>
      </c>
      <c r="AF123" s="94" t="s">
        <v>14</v>
      </c>
      <c r="AG123" s="94" t="s">
        <v>14</v>
      </c>
      <c r="AH123" s="133">
        <v>0.3</v>
      </c>
      <c r="AI123" s="135" t="s">
        <v>14</v>
      </c>
      <c r="AJ123" s="5"/>
      <c r="AK123" s="5"/>
      <c r="AL123" s="5"/>
      <c r="AM123" s="5"/>
    </row>
    <row r="124" spans="1:40" ht="8.25" customHeight="1">
      <c r="A124" s="127"/>
      <c r="B124" s="129"/>
      <c r="C124" s="100"/>
      <c r="D124" s="94"/>
      <c r="E124" s="94"/>
      <c r="F124" s="94"/>
      <c r="G124" s="94"/>
      <c r="H124" s="94"/>
      <c r="I124" s="94"/>
      <c r="J124" s="94"/>
      <c r="K124" s="94"/>
      <c r="L124" s="17" t="s">
        <v>168</v>
      </c>
      <c r="M124" s="83" t="s">
        <v>168</v>
      </c>
      <c r="N124" s="72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133"/>
      <c r="AI124" s="135"/>
      <c r="AJ124" s="5"/>
      <c r="AK124" s="5"/>
      <c r="AL124" s="5"/>
      <c r="AM124" s="5"/>
    </row>
    <row r="125" spans="1:40" ht="12.75" customHeight="1">
      <c r="A125" s="127" t="s">
        <v>35</v>
      </c>
      <c r="B125" s="145" t="str">
        <f>"193"</f>
        <v>193</v>
      </c>
      <c r="C125" s="100" t="s">
        <v>42</v>
      </c>
      <c r="D125" s="94" t="s">
        <v>14</v>
      </c>
      <c r="E125" s="94" t="s">
        <v>14</v>
      </c>
      <c r="F125" s="94" t="s">
        <v>14</v>
      </c>
      <c r="G125" s="94" t="s">
        <v>14</v>
      </c>
      <c r="H125" s="94" t="s">
        <v>14</v>
      </c>
      <c r="I125" s="94" t="s">
        <v>14</v>
      </c>
      <c r="J125" s="94" t="s">
        <v>14</v>
      </c>
      <c r="K125" s="94" t="s">
        <v>14</v>
      </c>
      <c r="L125" s="94" t="s">
        <v>14</v>
      </c>
      <c r="M125" s="72"/>
      <c r="N125" s="94" t="s">
        <v>14</v>
      </c>
      <c r="O125" s="94" t="s">
        <v>14</v>
      </c>
      <c r="P125" s="94" t="s">
        <v>14</v>
      </c>
      <c r="Q125" s="65">
        <v>40</v>
      </c>
      <c r="R125" s="94" t="s">
        <v>14</v>
      </c>
      <c r="S125" s="94" t="s">
        <v>14</v>
      </c>
      <c r="T125" s="94" t="s">
        <v>14</v>
      </c>
      <c r="U125" s="94" t="s">
        <v>14</v>
      </c>
      <c r="V125" s="94" t="s">
        <v>14</v>
      </c>
      <c r="W125" s="87">
        <v>20</v>
      </c>
      <c r="X125" s="94" t="s">
        <v>14</v>
      </c>
      <c r="Y125" s="94" t="s">
        <v>14</v>
      </c>
      <c r="Z125" s="94" t="s">
        <v>14</v>
      </c>
      <c r="AA125" s="94" t="s">
        <v>14</v>
      </c>
      <c r="AB125" s="94" t="s">
        <v>14</v>
      </c>
      <c r="AC125" s="94" t="s">
        <v>14</v>
      </c>
      <c r="AD125" s="94" t="s">
        <v>14</v>
      </c>
      <c r="AE125" s="94" t="s">
        <v>14</v>
      </c>
      <c r="AF125" s="94" t="s">
        <v>14</v>
      </c>
      <c r="AG125" s="94" t="s">
        <v>14</v>
      </c>
      <c r="AH125" s="133">
        <v>3.5</v>
      </c>
      <c r="AI125" s="135" t="s">
        <v>14</v>
      </c>
      <c r="AJ125" s="5"/>
      <c r="AK125" s="5"/>
      <c r="AL125" s="5"/>
      <c r="AM125" s="5"/>
    </row>
    <row r="126" spans="1:40" ht="12" customHeight="1">
      <c r="A126" s="127"/>
      <c r="B126" s="145"/>
      <c r="C126" s="100"/>
      <c r="D126" s="94"/>
      <c r="E126" s="94"/>
      <c r="F126" s="94"/>
      <c r="G126" s="94"/>
      <c r="H126" s="94"/>
      <c r="I126" s="94"/>
      <c r="J126" s="94"/>
      <c r="K126" s="94"/>
      <c r="L126" s="94"/>
      <c r="M126" s="72"/>
      <c r="N126" s="94"/>
      <c r="O126" s="94"/>
      <c r="P126" s="94"/>
      <c r="Q126" s="17" t="s">
        <v>152</v>
      </c>
      <c r="R126" s="94"/>
      <c r="S126" s="94"/>
      <c r="T126" s="94"/>
      <c r="U126" s="94"/>
      <c r="V126" s="94"/>
      <c r="W126" s="87" t="s">
        <v>138</v>
      </c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133"/>
      <c r="AI126" s="133"/>
      <c r="AJ126" s="5" t="s">
        <v>92</v>
      </c>
      <c r="AK126" s="5"/>
      <c r="AL126" s="5"/>
      <c r="AM126" s="5"/>
    </row>
    <row r="127" spans="1:40" ht="12.75" customHeight="1">
      <c r="A127" s="127" t="s">
        <v>34</v>
      </c>
      <c r="B127" s="129" t="str">
        <f>"194"</f>
        <v>194</v>
      </c>
      <c r="C127" s="100" t="s">
        <v>42</v>
      </c>
      <c r="D127" s="94" t="s">
        <v>14</v>
      </c>
      <c r="E127" s="94" t="s">
        <v>14</v>
      </c>
      <c r="F127" s="94" t="s">
        <v>14</v>
      </c>
      <c r="G127" s="94" t="s">
        <v>14</v>
      </c>
      <c r="H127" s="94" t="s">
        <v>14</v>
      </c>
      <c r="I127" s="94" t="s">
        <v>14</v>
      </c>
      <c r="J127" s="94" t="s">
        <v>14</v>
      </c>
      <c r="K127" s="94" t="s">
        <v>14</v>
      </c>
      <c r="L127" s="94" t="s">
        <v>14</v>
      </c>
      <c r="M127" s="94" t="s">
        <v>14</v>
      </c>
      <c r="N127" s="94" t="s">
        <v>14</v>
      </c>
      <c r="O127" s="94" t="s">
        <v>14</v>
      </c>
      <c r="P127" s="46">
        <v>20</v>
      </c>
      <c r="Q127" s="94" t="s">
        <v>14</v>
      </c>
      <c r="R127" s="94" t="s">
        <v>14</v>
      </c>
      <c r="S127" s="94" t="s">
        <v>14</v>
      </c>
      <c r="T127" s="94" t="s">
        <v>14</v>
      </c>
      <c r="U127" s="94" t="s">
        <v>14</v>
      </c>
      <c r="V127" s="94" t="s">
        <v>14</v>
      </c>
      <c r="W127" s="94" t="s">
        <v>14</v>
      </c>
      <c r="X127" s="94" t="s">
        <v>14</v>
      </c>
      <c r="Y127" s="94" t="s">
        <v>14</v>
      </c>
      <c r="Z127" s="94" t="s">
        <v>14</v>
      </c>
      <c r="AA127" s="94" t="s">
        <v>14</v>
      </c>
      <c r="AB127" s="94" t="s">
        <v>14</v>
      </c>
      <c r="AC127" s="94" t="s">
        <v>14</v>
      </c>
      <c r="AD127" s="94" t="s">
        <v>14</v>
      </c>
      <c r="AE127" s="94" t="s">
        <v>14</v>
      </c>
      <c r="AF127" s="94" t="s">
        <v>14</v>
      </c>
      <c r="AG127" s="94" t="s">
        <v>14</v>
      </c>
      <c r="AH127" s="133">
        <v>1.2</v>
      </c>
      <c r="AI127" s="135" t="s">
        <v>14</v>
      </c>
      <c r="AJ127" s="146"/>
      <c r="AK127" s="5"/>
      <c r="AL127" s="5"/>
      <c r="AM127" s="5"/>
      <c r="AN127" s="5"/>
    </row>
    <row r="128" spans="1:40" ht="11.25" customHeight="1">
      <c r="A128" s="127"/>
      <c r="B128" s="129"/>
      <c r="C128" s="100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61" t="s">
        <v>169</v>
      </c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133"/>
      <c r="AI128" s="135"/>
      <c r="AJ128" s="146"/>
      <c r="AK128" s="5"/>
      <c r="AL128" s="5"/>
      <c r="AM128" s="5"/>
      <c r="AN128" s="5"/>
    </row>
    <row r="129" spans="1:40" ht="12.75" customHeight="1">
      <c r="A129" s="127" t="s">
        <v>93</v>
      </c>
      <c r="B129" s="129">
        <v>114</v>
      </c>
      <c r="C129" s="100" t="s">
        <v>42</v>
      </c>
      <c r="D129" s="94" t="s">
        <v>14</v>
      </c>
      <c r="E129" s="94" t="s">
        <v>14</v>
      </c>
      <c r="F129" s="94" t="s">
        <v>14</v>
      </c>
      <c r="G129" s="94" t="s">
        <v>14</v>
      </c>
      <c r="H129" s="94" t="s">
        <v>14</v>
      </c>
      <c r="I129" s="94" t="s">
        <v>14</v>
      </c>
      <c r="J129" s="94" t="s">
        <v>14</v>
      </c>
      <c r="K129" s="94" t="s">
        <v>14</v>
      </c>
      <c r="L129" s="72" t="s">
        <v>116</v>
      </c>
      <c r="M129" s="94" t="s">
        <v>14</v>
      </c>
      <c r="N129" s="72"/>
      <c r="O129" s="94" t="s">
        <v>14</v>
      </c>
      <c r="P129" s="94" t="s">
        <v>14</v>
      </c>
      <c r="Q129" s="94" t="s">
        <v>14</v>
      </c>
      <c r="R129" s="94" t="s">
        <v>14</v>
      </c>
      <c r="S129" s="94" t="s">
        <v>14</v>
      </c>
      <c r="T129" s="94" t="s">
        <v>14</v>
      </c>
      <c r="U129" s="94" t="s">
        <v>14</v>
      </c>
      <c r="V129" s="94" t="s">
        <v>14</v>
      </c>
      <c r="W129" s="94" t="s">
        <v>14</v>
      </c>
      <c r="X129" s="94" t="s">
        <v>14</v>
      </c>
      <c r="Y129" s="94" t="s">
        <v>14</v>
      </c>
      <c r="Z129" s="94" t="s">
        <v>14</v>
      </c>
      <c r="AA129" s="94" t="s">
        <v>14</v>
      </c>
      <c r="AB129" s="94" t="s">
        <v>14</v>
      </c>
      <c r="AC129" s="94" t="s">
        <v>14</v>
      </c>
      <c r="AD129" s="94" t="s">
        <v>14</v>
      </c>
      <c r="AE129" s="94" t="s">
        <v>14</v>
      </c>
      <c r="AF129" s="94" t="s">
        <v>14</v>
      </c>
      <c r="AG129" s="94" t="s">
        <v>14</v>
      </c>
      <c r="AH129" s="135">
        <v>0</v>
      </c>
      <c r="AI129" s="135" t="s">
        <v>14</v>
      </c>
      <c r="AJ129" s="62"/>
      <c r="AK129" s="5"/>
      <c r="AL129" s="5"/>
      <c r="AM129" s="5"/>
      <c r="AN129" s="5"/>
    </row>
    <row r="130" spans="1:40" ht="13.5" customHeight="1">
      <c r="A130" s="127"/>
      <c r="B130" s="129"/>
      <c r="C130" s="100"/>
      <c r="D130" s="94"/>
      <c r="E130" s="94"/>
      <c r="F130" s="94"/>
      <c r="G130" s="94"/>
      <c r="H130" s="94"/>
      <c r="I130" s="94"/>
      <c r="J130" s="94"/>
      <c r="K130" s="94"/>
      <c r="L130" s="72">
        <v>0</v>
      </c>
      <c r="M130" s="94"/>
      <c r="N130" s="72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135"/>
      <c r="AI130" s="135"/>
      <c r="AJ130" s="62"/>
      <c r="AK130" s="5"/>
      <c r="AL130" s="5"/>
      <c r="AM130" s="5"/>
      <c r="AN130" s="5"/>
    </row>
    <row r="131" spans="1:40" ht="11.25" customHeight="1">
      <c r="A131" s="127" t="s">
        <v>94</v>
      </c>
      <c r="B131" s="129" t="str">
        <f>"078"</f>
        <v>078</v>
      </c>
      <c r="C131" s="100" t="s">
        <v>42</v>
      </c>
      <c r="D131" s="94" t="s">
        <v>14</v>
      </c>
      <c r="E131" s="94" t="s">
        <v>14</v>
      </c>
      <c r="F131" s="94" t="s">
        <v>14</v>
      </c>
      <c r="G131" s="94" t="s">
        <v>14</v>
      </c>
      <c r="H131" s="94" t="s">
        <v>14</v>
      </c>
      <c r="I131" s="94" t="s">
        <v>14</v>
      </c>
      <c r="J131" s="94" t="s">
        <v>14</v>
      </c>
      <c r="K131" s="94" t="s">
        <v>14</v>
      </c>
      <c r="L131" s="94" t="s">
        <v>14</v>
      </c>
      <c r="M131" s="94" t="s">
        <v>14</v>
      </c>
      <c r="N131" s="94" t="s">
        <v>14</v>
      </c>
      <c r="O131" s="94" t="s">
        <v>14</v>
      </c>
      <c r="P131" s="94" t="s">
        <v>14</v>
      </c>
      <c r="Q131" s="94" t="s">
        <v>14</v>
      </c>
      <c r="R131" s="94" t="s">
        <v>14</v>
      </c>
      <c r="S131" s="94" t="s">
        <v>14</v>
      </c>
      <c r="T131" s="94" t="s">
        <v>14</v>
      </c>
      <c r="U131" s="94" t="s">
        <v>14</v>
      </c>
      <c r="V131" s="94" t="s">
        <v>14</v>
      </c>
      <c r="W131" s="94" t="s">
        <v>14</v>
      </c>
      <c r="X131" s="94" t="s">
        <v>14</v>
      </c>
      <c r="Y131" s="94" t="s">
        <v>14</v>
      </c>
      <c r="Z131" s="94" t="s">
        <v>14</v>
      </c>
      <c r="AA131" s="94" t="s">
        <v>14</v>
      </c>
      <c r="AB131" s="94" t="s">
        <v>14</v>
      </c>
      <c r="AC131" s="94" t="s">
        <v>14</v>
      </c>
      <c r="AD131" s="94" t="s">
        <v>14</v>
      </c>
      <c r="AE131" s="94" t="s">
        <v>14</v>
      </c>
      <c r="AF131" s="94" t="s">
        <v>14</v>
      </c>
      <c r="AG131" s="94" t="s">
        <v>14</v>
      </c>
      <c r="AH131" s="135" t="s">
        <v>14</v>
      </c>
      <c r="AI131" s="135" t="s">
        <v>14</v>
      </c>
      <c r="AJ131" s="5"/>
      <c r="AK131" s="5"/>
      <c r="AL131" s="5"/>
      <c r="AM131" s="5"/>
    </row>
    <row r="132" spans="1:40" ht="9.75" customHeight="1">
      <c r="A132" s="127"/>
      <c r="B132" s="129"/>
      <c r="C132" s="100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135"/>
      <c r="AI132" s="135"/>
      <c r="AJ132" s="5"/>
      <c r="AK132" s="5"/>
      <c r="AL132" s="5"/>
      <c r="AM132" s="5"/>
    </row>
    <row r="133" spans="1:40" ht="9.75" customHeight="1">
      <c r="A133" s="127" t="s">
        <v>95</v>
      </c>
      <c r="B133" s="129" t="str">
        <f>"198"</f>
        <v>198</v>
      </c>
      <c r="C133" s="100" t="s">
        <v>42</v>
      </c>
      <c r="D133" s="94" t="s">
        <v>14</v>
      </c>
      <c r="E133" s="94" t="s">
        <v>14</v>
      </c>
      <c r="F133" s="46">
        <v>0.5</v>
      </c>
      <c r="G133" s="94" t="s">
        <v>14</v>
      </c>
      <c r="H133" s="94" t="s">
        <v>14</v>
      </c>
      <c r="I133" s="94" t="s">
        <v>14</v>
      </c>
      <c r="J133" s="94" t="s">
        <v>14</v>
      </c>
      <c r="K133" s="94" t="s">
        <v>14</v>
      </c>
      <c r="L133" s="94" t="s">
        <v>14</v>
      </c>
      <c r="M133" s="94" t="s">
        <v>14</v>
      </c>
      <c r="N133" s="94" t="s">
        <v>14</v>
      </c>
      <c r="O133" s="94" t="s">
        <v>14</v>
      </c>
      <c r="P133" s="94" t="s">
        <v>14</v>
      </c>
      <c r="Q133" s="94" t="s">
        <v>14</v>
      </c>
      <c r="R133" s="94" t="s">
        <v>14</v>
      </c>
      <c r="S133" s="94" t="s">
        <v>14</v>
      </c>
      <c r="T133" s="94" t="s">
        <v>14</v>
      </c>
      <c r="U133" s="94" t="s">
        <v>14</v>
      </c>
      <c r="V133" s="94" t="s">
        <v>14</v>
      </c>
      <c r="W133" s="94" t="s">
        <v>14</v>
      </c>
      <c r="X133" s="87">
        <v>0.3</v>
      </c>
      <c r="Y133" s="94" t="s">
        <v>14</v>
      </c>
      <c r="Z133" s="94" t="s">
        <v>14</v>
      </c>
      <c r="AA133" s="94" t="s">
        <v>14</v>
      </c>
      <c r="AB133" s="94" t="s">
        <v>14</v>
      </c>
      <c r="AC133" s="94" t="s">
        <v>14</v>
      </c>
      <c r="AD133" s="94" t="s">
        <v>14</v>
      </c>
      <c r="AE133" s="94" t="s">
        <v>14</v>
      </c>
      <c r="AF133" s="94" t="s">
        <v>14</v>
      </c>
      <c r="AG133" s="94" t="s">
        <v>14</v>
      </c>
      <c r="AH133" s="133">
        <v>4.2000000000000003E-2</v>
      </c>
      <c r="AI133" s="135" t="s">
        <v>14</v>
      </c>
      <c r="AJ133" s="5"/>
      <c r="AK133" s="5"/>
      <c r="AL133" s="5"/>
      <c r="AM133" s="5"/>
    </row>
    <row r="134" spans="1:40" ht="9.75" customHeight="1">
      <c r="A134" s="127"/>
      <c r="B134" s="129"/>
      <c r="C134" s="100"/>
      <c r="D134" s="94"/>
      <c r="E134" s="94"/>
      <c r="F134" s="77" t="s">
        <v>170</v>
      </c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87" t="s">
        <v>171</v>
      </c>
      <c r="Y134" s="94"/>
      <c r="Z134" s="94"/>
      <c r="AA134" s="94"/>
      <c r="AB134" s="94"/>
      <c r="AC134" s="94"/>
      <c r="AD134" s="94"/>
      <c r="AE134" s="94"/>
      <c r="AF134" s="94"/>
      <c r="AG134" s="94"/>
      <c r="AH134" s="133"/>
      <c r="AI134" s="133"/>
      <c r="AJ134" s="5"/>
      <c r="AK134" s="5"/>
      <c r="AL134" s="5"/>
      <c r="AM134" s="5"/>
    </row>
    <row r="135" spans="1:40" ht="14.25" customHeight="1">
      <c r="A135" s="127" t="s">
        <v>96</v>
      </c>
      <c r="B135" s="129" t="str">
        <f>"064"</f>
        <v>064</v>
      </c>
      <c r="C135" s="100" t="s">
        <v>42</v>
      </c>
      <c r="D135" s="94" t="s">
        <v>14</v>
      </c>
      <c r="E135" s="94" t="s">
        <v>14</v>
      </c>
      <c r="F135" s="94" t="s">
        <v>14</v>
      </c>
      <c r="G135" s="94" t="s">
        <v>14</v>
      </c>
      <c r="H135" s="94" t="s">
        <v>14</v>
      </c>
      <c r="I135" s="94" t="s">
        <v>14</v>
      </c>
      <c r="J135" s="94" t="s">
        <v>14</v>
      </c>
      <c r="K135" s="94" t="s">
        <v>14</v>
      </c>
      <c r="L135" s="94" t="s">
        <v>14</v>
      </c>
      <c r="M135" s="94" t="s">
        <v>14</v>
      </c>
      <c r="N135" s="94" t="s">
        <v>14</v>
      </c>
      <c r="O135" s="94" t="s">
        <v>14</v>
      </c>
      <c r="P135" s="94" t="s">
        <v>14</v>
      </c>
      <c r="Q135" s="94" t="s">
        <v>14</v>
      </c>
      <c r="R135" s="94" t="s">
        <v>14</v>
      </c>
      <c r="S135" s="94" t="s">
        <v>14</v>
      </c>
      <c r="T135" s="94" t="s">
        <v>14</v>
      </c>
      <c r="U135" s="94" t="s">
        <v>14</v>
      </c>
      <c r="V135" s="94" t="s">
        <v>14</v>
      </c>
      <c r="W135" s="94" t="s">
        <v>14</v>
      </c>
      <c r="X135" s="94" t="s">
        <v>14</v>
      </c>
      <c r="Y135" s="94" t="s">
        <v>14</v>
      </c>
      <c r="Z135" s="94" t="s">
        <v>14</v>
      </c>
      <c r="AA135" s="94" t="s">
        <v>14</v>
      </c>
      <c r="AB135" s="94" t="s">
        <v>14</v>
      </c>
      <c r="AC135" s="94" t="s">
        <v>14</v>
      </c>
      <c r="AD135" s="94" t="s">
        <v>14</v>
      </c>
      <c r="AE135" s="94" t="s">
        <v>14</v>
      </c>
      <c r="AF135" s="94" t="s">
        <v>14</v>
      </c>
      <c r="AG135" s="94" t="s">
        <v>14</v>
      </c>
      <c r="AH135" s="135" t="s">
        <v>14</v>
      </c>
      <c r="AI135" s="135" t="s">
        <v>14</v>
      </c>
      <c r="AJ135" s="5"/>
      <c r="AK135" s="5"/>
      <c r="AL135" s="5"/>
      <c r="AM135" s="5"/>
    </row>
    <row r="136" spans="1:40" ht="9" hidden="1" customHeight="1">
      <c r="A136" s="127"/>
      <c r="B136" s="129"/>
      <c r="C136" s="100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135"/>
      <c r="AI136" s="135"/>
      <c r="AJ136" s="5"/>
      <c r="AK136" s="5"/>
      <c r="AL136" s="5"/>
      <c r="AM136" s="5"/>
    </row>
    <row r="137" spans="1:40" ht="15.75" customHeight="1">
      <c r="A137" s="127" t="s">
        <v>97</v>
      </c>
      <c r="B137" s="129" t="str">
        <f>"201"</f>
        <v>201</v>
      </c>
      <c r="C137" s="100" t="s">
        <v>42</v>
      </c>
      <c r="D137" s="94" t="s">
        <v>14</v>
      </c>
      <c r="E137" s="94" t="s">
        <v>14</v>
      </c>
      <c r="F137" s="94" t="s">
        <v>14</v>
      </c>
      <c r="G137" s="94" t="s">
        <v>14</v>
      </c>
      <c r="H137" s="94" t="s">
        <v>14</v>
      </c>
      <c r="I137" s="94" t="s">
        <v>14</v>
      </c>
      <c r="J137" s="94" t="s">
        <v>14</v>
      </c>
      <c r="K137" s="94" t="s">
        <v>14</v>
      </c>
      <c r="L137" s="94" t="s">
        <v>14</v>
      </c>
      <c r="M137" s="94" t="s">
        <v>14</v>
      </c>
      <c r="N137" s="94" t="s">
        <v>14</v>
      </c>
      <c r="O137" s="94" t="s">
        <v>14</v>
      </c>
      <c r="P137" s="94" t="s">
        <v>14</v>
      </c>
      <c r="Q137" s="94" t="s">
        <v>14</v>
      </c>
      <c r="R137" s="94" t="s">
        <v>14</v>
      </c>
      <c r="S137" s="94" t="s">
        <v>14</v>
      </c>
      <c r="T137" s="94" t="s">
        <v>14</v>
      </c>
      <c r="U137" s="94" t="s">
        <v>14</v>
      </c>
      <c r="V137" s="94" t="s">
        <v>14</v>
      </c>
      <c r="W137" s="94" t="s">
        <v>14</v>
      </c>
      <c r="X137" s="94" t="s">
        <v>14</v>
      </c>
      <c r="Y137" s="94" t="s">
        <v>14</v>
      </c>
      <c r="Z137" s="94" t="s">
        <v>14</v>
      </c>
      <c r="AA137" s="94" t="s">
        <v>14</v>
      </c>
      <c r="AB137" s="94" t="s">
        <v>14</v>
      </c>
      <c r="AC137" s="94" t="s">
        <v>14</v>
      </c>
      <c r="AD137" s="94" t="s">
        <v>14</v>
      </c>
      <c r="AE137" s="94" t="s">
        <v>14</v>
      </c>
      <c r="AF137" s="94" t="s">
        <v>14</v>
      </c>
      <c r="AG137" s="94" t="s">
        <v>14</v>
      </c>
      <c r="AH137" s="135" t="s">
        <v>14</v>
      </c>
      <c r="AI137" s="135" t="s">
        <v>14</v>
      </c>
      <c r="AJ137" s="5"/>
      <c r="AK137" s="5"/>
      <c r="AL137" s="5"/>
      <c r="AM137" s="5"/>
    </row>
    <row r="138" spans="1:40" ht="3" customHeight="1">
      <c r="A138" s="127"/>
      <c r="B138" s="129"/>
      <c r="C138" s="100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135"/>
      <c r="AI138" s="135"/>
    </row>
    <row r="139" spans="1:40" ht="9.75" customHeight="1">
      <c r="A139" s="127" t="s">
        <v>98</v>
      </c>
      <c r="B139" s="129" t="str">
        <f>"205"</f>
        <v>205</v>
      </c>
      <c r="C139" s="100" t="s">
        <v>99</v>
      </c>
      <c r="D139" s="94" t="s">
        <v>14</v>
      </c>
      <c r="E139" s="94" t="s">
        <v>14</v>
      </c>
      <c r="F139" s="94" t="s">
        <v>14</v>
      </c>
      <c r="G139" s="94" t="s">
        <v>14</v>
      </c>
      <c r="H139" s="94" t="s">
        <v>14</v>
      </c>
      <c r="I139" s="94" t="s">
        <v>14</v>
      </c>
      <c r="J139" s="94" t="s">
        <v>14</v>
      </c>
      <c r="K139" s="94" t="s">
        <v>14</v>
      </c>
      <c r="L139" s="94" t="s">
        <v>14</v>
      </c>
      <c r="M139" s="94" t="s">
        <v>14</v>
      </c>
      <c r="N139" s="94" t="s">
        <v>14</v>
      </c>
      <c r="O139" s="94" t="s">
        <v>14</v>
      </c>
      <c r="P139" s="94" t="s">
        <v>14</v>
      </c>
      <c r="Q139" s="94" t="s">
        <v>14</v>
      </c>
      <c r="R139" s="94" t="s">
        <v>14</v>
      </c>
      <c r="S139" s="94" t="s">
        <v>14</v>
      </c>
      <c r="T139" s="94" t="s">
        <v>14</v>
      </c>
      <c r="U139" s="89">
        <v>40</v>
      </c>
      <c r="V139" s="94"/>
      <c r="W139" s="94" t="s">
        <v>14</v>
      </c>
      <c r="X139" s="94" t="s">
        <v>14</v>
      </c>
      <c r="Y139" s="94" t="s">
        <v>14</v>
      </c>
      <c r="Z139" s="94" t="s">
        <v>14</v>
      </c>
      <c r="AA139" s="94" t="s">
        <v>14</v>
      </c>
      <c r="AB139" s="94" t="s">
        <v>14</v>
      </c>
      <c r="AC139" s="94" t="s">
        <v>14</v>
      </c>
      <c r="AD139" s="94" t="s">
        <v>14</v>
      </c>
      <c r="AE139" s="94" t="s">
        <v>14</v>
      </c>
      <c r="AF139" s="94" t="s">
        <v>14</v>
      </c>
      <c r="AG139" s="94" t="s">
        <v>14</v>
      </c>
      <c r="AH139" s="135">
        <v>53</v>
      </c>
      <c r="AI139" s="135" t="s">
        <v>14</v>
      </c>
    </row>
    <row r="140" spans="1:40" ht="16.5" customHeight="1">
      <c r="A140" s="127"/>
      <c r="B140" s="129"/>
      <c r="C140" s="100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0">
        <v>53</v>
      </c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135"/>
      <c r="AI140" s="135"/>
    </row>
    <row r="141" spans="1:40" ht="31.5" customHeight="1">
      <c r="A141" s="63" t="s">
        <v>100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3" t="s">
        <v>117</v>
      </c>
      <c r="M141" s="4"/>
      <c r="N141" s="4"/>
      <c r="O141" s="4"/>
      <c r="P141" s="4"/>
      <c r="Q141" s="7"/>
      <c r="R141" s="7"/>
      <c r="S141" s="7"/>
      <c r="T141" s="4"/>
      <c r="U141" s="4"/>
      <c r="V141" s="63" t="s">
        <v>123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4"/>
      <c r="AI141" s="64"/>
    </row>
    <row r="142" spans="1:40" ht="20.25" customHeight="1">
      <c r="A142" s="63" t="s">
        <v>101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3" t="s">
        <v>102</v>
      </c>
      <c r="M142" s="4"/>
      <c r="N142" s="4"/>
      <c r="O142" s="4"/>
      <c r="P142" s="4"/>
      <c r="Q142" s="4"/>
      <c r="R142" s="4"/>
      <c r="S142" s="4"/>
      <c r="T142" s="4"/>
      <c r="U142" s="4"/>
      <c r="V142" s="63" t="s">
        <v>103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3" t="s">
        <v>104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3" t="s">
        <v>122</v>
      </c>
      <c r="M143" s="4"/>
      <c r="N143" s="4"/>
      <c r="O143" s="4"/>
      <c r="P143" s="4"/>
      <c r="Q143" s="7"/>
      <c r="R143" s="7"/>
      <c r="S143" s="7"/>
      <c r="T143" s="4"/>
      <c r="U143" s="4"/>
      <c r="V143" s="4" t="s">
        <v>127</v>
      </c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3" t="s">
        <v>103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3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16">
    <mergeCell ref="AC123:AC124"/>
    <mergeCell ref="AC89:AC90"/>
    <mergeCell ref="N79:N80"/>
    <mergeCell ref="O79:O80"/>
    <mergeCell ref="Y89:Y90"/>
    <mergeCell ref="AC87:AC88"/>
    <mergeCell ref="Y131:Y132"/>
    <mergeCell ref="N95:N96"/>
    <mergeCell ref="U91:U92"/>
    <mergeCell ref="U105:U106"/>
    <mergeCell ref="Z131:Z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AA125:AA126"/>
    <mergeCell ref="AB125:AB126"/>
    <mergeCell ref="AC125:AC126"/>
    <mergeCell ref="P119:P120"/>
    <mergeCell ref="Q119:Q120"/>
    <mergeCell ref="R119:R120"/>
    <mergeCell ref="AB107:AB108"/>
    <mergeCell ref="AC107:AC108"/>
    <mergeCell ref="S119:S120"/>
    <mergeCell ref="S117:S118"/>
    <mergeCell ref="T117:T118"/>
    <mergeCell ref="X91:X92"/>
    <mergeCell ref="T101:T102"/>
    <mergeCell ref="A135:A136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AA139:AA140"/>
    <mergeCell ref="AB139:AB140"/>
    <mergeCell ref="AC139:AC14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07:G10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G137:G138"/>
    <mergeCell ref="H137:H138"/>
    <mergeCell ref="I137:I138"/>
    <mergeCell ref="B131:B132"/>
    <mergeCell ref="C131:C132"/>
    <mergeCell ref="I123:I124"/>
    <mergeCell ref="A119:A120"/>
    <mergeCell ref="B119:B120"/>
    <mergeCell ref="H123:H124"/>
    <mergeCell ref="D131:D132"/>
    <mergeCell ref="E131:E132"/>
    <mergeCell ref="G131:G132"/>
    <mergeCell ref="AF79:AF80"/>
    <mergeCell ref="AB87:AB88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Z87:Z88"/>
    <mergeCell ref="AA87:AA88"/>
    <mergeCell ref="AD89:AD90"/>
    <mergeCell ref="AE89:AE90"/>
    <mergeCell ref="AF89:AF90"/>
    <mergeCell ref="AA85:AA86"/>
    <mergeCell ref="AB85:AB86"/>
    <mergeCell ref="AA73:AA75"/>
    <mergeCell ref="AB73:AB75"/>
    <mergeCell ref="AC73:AC75"/>
    <mergeCell ref="M73:M75"/>
    <mergeCell ref="N73:N75"/>
    <mergeCell ref="O73:O75"/>
    <mergeCell ref="P73:P75"/>
    <mergeCell ref="Q73:Q75"/>
    <mergeCell ref="P79:P80"/>
    <mergeCell ref="Q79:Q80"/>
    <mergeCell ref="R79:R80"/>
    <mergeCell ref="AA79:AA80"/>
    <mergeCell ref="AD79:AD80"/>
    <mergeCell ref="AE79:AE80"/>
    <mergeCell ref="X87:X88"/>
    <mergeCell ref="Y87:Y88"/>
    <mergeCell ref="T85:T86"/>
    <mergeCell ref="U85:U86"/>
    <mergeCell ref="V85:V86"/>
    <mergeCell ref="W85:W86"/>
    <mergeCell ref="X85:X86"/>
    <mergeCell ref="Y85:Y86"/>
    <mergeCell ref="Z85:Z86"/>
    <mergeCell ref="T77:T78"/>
    <mergeCell ref="AD87:AD88"/>
    <mergeCell ref="AE87:AE88"/>
    <mergeCell ref="AC83:AC84"/>
    <mergeCell ref="AD83:AD84"/>
    <mergeCell ref="AE83:AE84"/>
    <mergeCell ref="AD105:AD106"/>
    <mergeCell ref="AE105:AE106"/>
    <mergeCell ref="U79:U80"/>
    <mergeCell ref="V79:V80"/>
    <mergeCell ref="W79:W80"/>
    <mergeCell ref="X79:X80"/>
    <mergeCell ref="Y79:Y80"/>
    <mergeCell ref="Z79:Z80"/>
    <mergeCell ref="AB79:AB80"/>
    <mergeCell ref="AC79:AC80"/>
    <mergeCell ref="AB101:AB102"/>
    <mergeCell ref="AC101:AC10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E79:E80"/>
    <mergeCell ref="U77:U78"/>
    <mergeCell ref="V77:V78"/>
    <mergeCell ref="W77:W7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Z101:Z102"/>
    <mergeCell ref="AA101:AA102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N107:N108"/>
    <mergeCell ref="O107:O108"/>
    <mergeCell ref="P107:P108"/>
    <mergeCell ref="Q107:Q108"/>
    <mergeCell ref="R107:R108"/>
    <mergeCell ref="S107:S108"/>
    <mergeCell ref="T107:T108"/>
    <mergeCell ref="AG105:AG106"/>
    <mergeCell ref="AD101:AD102"/>
    <mergeCell ref="F103:F104"/>
    <mergeCell ref="L103:L104"/>
    <mergeCell ref="O103:O104"/>
    <mergeCell ref="V103:V104"/>
    <mergeCell ref="D101:D102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R73:R75"/>
    <mergeCell ref="AG73:AG75"/>
    <mergeCell ref="AH74:AH75"/>
    <mergeCell ref="AI74:AI75"/>
    <mergeCell ref="S73:S75"/>
    <mergeCell ref="T73:T75"/>
    <mergeCell ref="U73:U75"/>
    <mergeCell ref="V73:V75"/>
    <mergeCell ref="V91:V92"/>
    <mergeCell ref="J67:J68"/>
    <mergeCell ref="X99:X100"/>
    <mergeCell ref="P65:P66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B91:B92"/>
    <mergeCell ref="C91:C92"/>
    <mergeCell ref="F79:F80"/>
    <mergeCell ref="G79:G80"/>
    <mergeCell ref="H79:H80"/>
    <mergeCell ref="I79:I80"/>
    <mergeCell ref="J79:J80"/>
    <mergeCell ref="K79:K80"/>
    <mergeCell ref="M79:M80"/>
    <mergeCell ref="K65:K66"/>
    <mergeCell ref="L65:L66"/>
    <mergeCell ref="W73:W75"/>
    <mergeCell ref="X73:X75"/>
    <mergeCell ref="U101:U102"/>
    <mergeCell ref="R97:R98"/>
    <mergeCell ref="S97:S9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AG101:AG102"/>
    <mergeCell ref="AH101:AH102"/>
    <mergeCell ref="AI101:AI102"/>
    <mergeCell ref="Y73:Y75"/>
    <mergeCell ref="Z73:Z75"/>
    <mergeCell ref="AD73:AD75"/>
    <mergeCell ref="AE73:AE75"/>
    <mergeCell ref="AF73:AF75"/>
    <mergeCell ref="AE101:AE102"/>
    <mergeCell ref="AF101:AF102"/>
    <mergeCell ref="AE61:AE62"/>
    <mergeCell ref="AF61:AF62"/>
    <mergeCell ref="AG61:AG62"/>
    <mergeCell ref="AH61:AH62"/>
    <mergeCell ref="AI61:AI62"/>
    <mergeCell ref="S63:S64"/>
    <mergeCell ref="T63:T64"/>
    <mergeCell ref="U63:U64"/>
    <mergeCell ref="AG59:AG60"/>
    <mergeCell ref="AH59:AH60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U67:U68"/>
    <mergeCell ref="M65:M66"/>
    <mergeCell ref="N65:N66"/>
    <mergeCell ref="AI59:AI60"/>
    <mergeCell ref="R61:R62"/>
    <mergeCell ref="S61:S62"/>
    <mergeCell ref="T61:T62"/>
    <mergeCell ref="A103:A104"/>
    <mergeCell ref="B103:B104"/>
    <mergeCell ref="C103:C104"/>
    <mergeCell ref="E103:E104"/>
    <mergeCell ref="G103:G104"/>
    <mergeCell ref="H103:H104"/>
    <mergeCell ref="B65:B66"/>
    <mergeCell ref="C65:C66"/>
    <mergeCell ref="D65:D66"/>
    <mergeCell ref="E65:E66"/>
    <mergeCell ref="F65:F66"/>
    <mergeCell ref="G65:G66"/>
    <mergeCell ref="H65:H66"/>
    <mergeCell ref="I65:I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79:A80"/>
    <mergeCell ref="B79:B80"/>
    <mergeCell ref="C79:C80"/>
    <mergeCell ref="A65:A66"/>
    <mergeCell ref="E101:E102"/>
    <mergeCell ref="F101:F102"/>
    <mergeCell ref="H101:H102"/>
    <mergeCell ref="I101:I102"/>
    <mergeCell ref="D103:D104"/>
    <mergeCell ref="Y101:Y102"/>
    <mergeCell ref="T125:T126"/>
    <mergeCell ref="U125:U126"/>
    <mergeCell ref="V125:V126"/>
    <mergeCell ref="R135:R13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1:A102"/>
    <mergeCell ref="B101:B102"/>
    <mergeCell ref="H107:H108"/>
    <mergeCell ref="T97:T98"/>
    <mergeCell ref="H111:H112"/>
    <mergeCell ref="C101:C102"/>
    <mergeCell ref="A107:A108"/>
    <mergeCell ref="D107:D108"/>
    <mergeCell ref="E107:E108"/>
    <mergeCell ref="F107:F108"/>
    <mergeCell ref="J107:J108"/>
    <mergeCell ref="J111:J112"/>
    <mergeCell ref="I111:I112"/>
    <mergeCell ref="K107:K108"/>
    <mergeCell ref="S135:S136"/>
    <mergeCell ref="M107:M108"/>
    <mergeCell ref="T135:T136"/>
    <mergeCell ref="AI131:AI132"/>
    <mergeCell ref="X131:X132"/>
    <mergeCell ref="AD133:AD134"/>
    <mergeCell ref="AD137:AD138"/>
    <mergeCell ref="V133:V134"/>
    <mergeCell ref="W133:W134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65:T66"/>
    <mergeCell ref="U65:U66"/>
    <mergeCell ref="V65:V66"/>
    <mergeCell ref="W91:W92"/>
    <mergeCell ref="W107:W108"/>
    <mergeCell ref="X107:X108"/>
    <mergeCell ref="Y107:Y108"/>
    <mergeCell ref="Z107:Z108"/>
    <mergeCell ref="AA107:AA108"/>
    <mergeCell ref="X101:X102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U135:U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S133:S134"/>
    <mergeCell ref="T133:T134"/>
    <mergeCell ref="AE131:AE132"/>
    <mergeCell ref="S131:S132"/>
    <mergeCell ref="AC131:AC132"/>
    <mergeCell ref="V131:V132"/>
    <mergeCell ref="T131:T132"/>
    <mergeCell ref="U131:U132"/>
    <mergeCell ref="W131:W132"/>
    <mergeCell ref="AA131:AA132"/>
    <mergeCell ref="AB131:AB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U133:U134"/>
    <mergeCell ref="AD131:AD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A131:A132"/>
    <mergeCell ref="H131:H132"/>
    <mergeCell ref="F131:F132"/>
    <mergeCell ref="I131:I132"/>
    <mergeCell ref="AE133:AE134"/>
    <mergeCell ref="AF133:AF134"/>
    <mergeCell ref="AG133:AG134"/>
    <mergeCell ref="AH133:AH134"/>
    <mergeCell ref="AI133:AI134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133:A134"/>
    <mergeCell ref="AF131:AF132"/>
    <mergeCell ref="AG131:AG132"/>
    <mergeCell ref="AH131:AH132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X125:X126"/>
    <mergeCell ref="Y125:Y126"/>
    <mergeCell ref="Z125:Z126"/>
    <mergeCell ref="H127:H128"/>
    <mergeCell ref="I127:I128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U117:U118"/>
    <mergeCell ref="V117:V118"/>
    <mergeCell ref="I115:I116"/>
    <mergeCell ref="J115:J116"/>
    <mergeCell ref="K115:K116"/>
    <mergeCell ref="L115:L116"/>
    <mergeCell ref="N115:N116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B113:AB114"/>
    <mergeCell ref="AC113:AC114"/>
    <mergeCell ref="AD113:AD114"/>
    <mergeCell ref="AE113:AE114"/>
    <mergeCell ref="AF113:AF114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Z111:Z112"/>
    <mergeCell ref="AA111:AA112"/>
    <mergeCell ref="AB111:AB112"/>
    <mergeCell ref="AC111:AC112"/>
    <mergeCell ref="AD111:AD112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A109:AA110"/>
    <mergeCell ref="AB109:AB110"/>
    <mergeCell ref="AC109:AC110"/>
    <mergeCell ref="AD109:AD110"/>
    <mergeCell ref="AE109:AE110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05:Z106"/>
    <mergeCell ref="AA105:AA106"/>
    <mergeCell ref="AB105:AB106"/>
    <mergeCell ref="AC105:AC106"/>
    <mergeCell ref="AF105:AF106"/>
    <mergeCell ref="AE111:AE112"/>
    <mergeCell ref="AF111:AF112"/>
    <mergeCell ref="AG111:AG112"/>
    <mergeCell ref="AH105:AH106"/>
    <mergeCell ref="AI105:AI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J101:J102"/>
    <mergeCell ref="X103:X104"/>
    <mergeCell ref="Y103:Y104"/>
    <mergeCell ref="Z103:Z104"/>
    <mergeCell ref="AA103:AA104"/>
    <mergeCell ref="AF109:AF110"/>
    <mergeCell ref="AG109:AG110"/>
    <mergeCell ref="AH109:AH110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T105:T106"/>
    <mergeCell ref="W105:W106"/>
    <mergeCell ref="Y105:Y106"/>
    <mergeCell ref="AI99:AI100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AI97:AI98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R99:R100"/>
    <mergeCell ref="S99:S100"/>
    <mergeCell ref="T99:T100"/>
    <mergeCell ref="U99:U100"/>
    <mergeCell ref="V99:V100"/>
    <mergeCell ref="W99:W100"/>
    <mergeCell ref="W103:W104"/>
    <mergeCell ref="P99:P100"/>
    <mergeCell ref="Q99:Q100"/>
    <mergeCell ref="K97:K98"/>
    <mergeCell ref="L97:L98"/>
    <mergeCell ref="M97:M98"/>
    <mergeCell ref="N97:N98"/>
    <mergeCell ref="O97:O98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P97:P98"/>
    <mergeCell ref="Q97:Q98"/>
    <mergeCell ref="J93:J94"/>
    <mergeCell ref="L93:L94"/>
    <mergeCell ref="O93:O94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A93:A94"/>
    <mergeCell ref="D93:D94"/>
    <mergeCell ref="E93:E94"/>
    <mergeCell ref="F93:F94"/>
    <mergeCell ref="G93:G94"/>
    <mergeCell ref="H93:H94"/>
    <mergeCell ref="I93:I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V97:V98"/>
    <mergeCell ref="X95:X96"/>
    <mergeCell ref="Y95:Y96"/>
    <mergeCell ref="Z95:Z96"/>
    <mergeCell ref="AA95:AA96"/>
    <mergeCell ref="AD95:AD96"/>
    <mergeCell ref="AE95:AE96"/>
    <mergeCell ref="AF95:AF96"/>
    <mergeCell ref="AG95:AG96"/>
    <mergeCell ref="P93:P94"/>
    <mergeCell ref="Q93:Q94"/>
    <mergeCell ref="R93:R94"/>
    <mergeCell ref="S93:S94"/>
    <mergeCell ref="U95:U96"/>
    <mergeCell ref="V95:V96"/>
    <mergeCell ref="W95:W96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K93:K94"/>
    <mergeCell ref="U93:U94"/>
    <mergeCell ref="T93:T94"/>
    <mergeCell ref="AB95:AB96"/>
    <mergeCell ref="AC95:AC96"/>
    <mergeCell ref="AH95:AH96"/>
    <mergeCell ref="A85:A86"/>
    <mergeCell ref="B85:B86"/>
    <mergeCell ref="C85:C86"/>
    <mergeCell ref="E85:E86"/>
    <mergeCell ref="F85:F86"/>
    <mergeCell ref="G85:G86"/>
    <mergeCell ref="H85:H86"/>
    <mergeCell ref="I85:I86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93:B94"/>
    <mergeCell ref="C93:C94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W87:W88"/>
    <mergeCell ref="AA91:AA92"/>
    <mergeCell ref="AB91:AB92"/>
    <mergeCell ref="AC91:AC92"/>
    <mergeCell ref="AD91:AD92"/>
    <mergeCell ref="AE91:AE92"/>
    <mergeCell ref="AG87:AG88"/>
    <mergeCell ref="AH87:AH88"/>
    <mergeCell ref="AI87:AI88"/>
    <mergeCell ref="AF85:AF86"/>
    <mergeCell ref="AG85:AG86"/>
    <mergeCell ref="AH85:AH86"/>
    <mergeCell ref="AI85:AI86"/>
    <mergeCell ref="AF91:AF92"/>
    <mergeCell ref="AG91:AG92"/>
    <mergeCell ref="AH91:AH92"/>
    <mergeCell ref="AI91:AI92"/>
    <mergeCell ref="AG89:AG90"/>
    <mergeCell ref="AH89:AH90"/>
    <mergeCell ref="AI89:AI90"/>
    <mergeCell ref="AF87:AF88"/>
    <mergeCell ref="AI83:AI84"/>
    <mergeCell ref="AE81:AE82"/>
    <mergeCell ref="AF81:AF82"/>
    <mergeCell ref="AG81:AG82"/>
    <mergeCell ref="AH81:AH82"/>
    <mergeCell ref="S83:S84"/>
    <mergeCell ref="T83:T84"/>
    <mergeCell ref="V83:V84"/>
    <mergeCell ref="W83:W84"/>
    <mergeCell ref="X83:X84"/>
    <mergeCell ref="J85:J86"/>
    <mergeCell ref="K85:K86"/>
    <mergeCell ref="N85:N86"/>
    <mergeCell ref="O85:O86"/>
    <mergeCell ref="P85:P86"/>
    <mergeCell ref="Q85:Q86"/>
    <mergeCell ref="R85:R86"/>
    <mergeCell ref="S85:S86"/>
    <mergeCell ref="AC85:AC86"/>
    <mergeCell ref="AD85:AD86"/>
    <mergeCell ref="AE85:AE86"/>
    <mergeCell ref="AI81:AI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P81:P82"/>
    <mergeCell ref="Q81:Q82"/>
    <mergeCell ref="U81:U82"/>
    <mergeCell ref="Y91:Y92"/>
    <mergeCell ref="Z91:Z92"/>
    <mergeCell ref="Y83:Y84"/>
    <mergeCell ref="Z83:Z84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D85:D86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A83:AA84"/>
    <mergeCell ref="AB83:AB84"/>
    <mergeCell ref="AF83:AF84"/>
    <mergeCell ref="AG83:AG84"/>
    <mergeCell ref="R81:R82"/>
    <mergeCell ref="S81:S82"/>
    <mergeCell ref="AH83:AH84"/>
    <mergeCell ref="Z81:Z82"/>
    <mergeCell ref="AA81:AA82"/>
    <mergeCell ref="AB81:AB82"/>
    <mergeCell ref="AC81:AC82"/>
    <mergeCell ref="AD81:AD8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U61:U62"/>
    <mergeCell ref="V61:V62"/>
    <mergeCell ref="W61:W62"/>
    <mergeCell ref="X61:X62"/>
    <mergeCell ref="Y61:Y62"/>
    <mergeCell ref="Z61:Z62"/>
    <mergeCell ref="AB61:AB62"/>
    <mergeCell ref="AC61:AC62"/>
    <mergeCell ref="AD61:AD62"/>
    <mergeCell ref="M59:M60"/>
    <mergeCell ref="AA61:AA62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I55:AI56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R53:R54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3:AI54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47:D48"/>
    <mergeCell ref="L79:L80"/>
    <mergeCell ref="N83:N84"/>
    <mergeCell ref="M85:M86"/>
    <mergeCell ref="E83:E84"/>
    <mergeCell ref="D87:D88"/>
    <mergeCell ref="M87:M88"/>
    <mergeCell ref="N87:N88"/>
    <mergeCell ref="U97:U98"/>
    <mergeCell ref="V111:V112"/>
    <mergeCell ref="E125:E126"/>
    <mergeCell ref="M139:M140"/>
    <mergeCell ref="N41:N42"/>
    <mergeCell ref="D105:D106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Q55:Q56"/>
    <mergeCell ref="S53:S5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2024-01-16T12:05:03Z</cp:lastPrinted>
  <dcterms:created xsi:type="dcterms:W3CDTF">1998-12-08T10:37:05Z</dcterms:created>
  <dcterms:modified xsi:type="dcterms:W3CDTF">2024-01-16T12:05:48Z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