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6380" windowHeight="801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33" i="1" l="1"/>
  <c r="AH129" i="1"/>
  <c r="AH127" i="1"/>
  <c r="AH125" i="1"/>
  <c r="AH123" i="1"/>
  <c r="AH117" i="1"/>
  <c r="AH115" i="1"/>
  <c r="AH113" i="1"/>
  <c r="AH111" i="1"/>
  <c r="AH109" i="1"/>
  <c r="AH105" i="1"/>
  <c r="AH97" i="1"/>
  <c r="AH93" i="1"/>
  <c r="AH89" i="1"/>
  <c r="AH87" i="1"/>
  <c r="AH83" i="1"/>
  <c r="AH81" i="1"/>
  <c r="AH79" i="1"/>
  <c r="AH77" i="1"/>
  <c r="AH65" i="1" l="1"/>
  <c r="AH63" i="1"/>
  <c r="AH43" i="1"/>
  <c r="AH41" i="1"/>
  <c r="AH39" i="1"/>
  <c r="AH31" i="1"/>
  <c r="AH27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<sst xmlns="http://schemas.openxmlformats.org/spreadsheetml/2006/main" count="1927" uniqueCount="168">
  <si>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</si>
  <si>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</si>
  <si>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</si>
  <si>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</si>
  <si>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</si>
  <si>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</si>
  <si>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</si>
  <si>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</si>
  <si>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</si>
  <si>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</si>
  <si>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</si>
  <si>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</si>
  <si>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</si>
  <si>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</si>
  <si>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</si>
  <si>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</si>
  <si>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</si>
  <si>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</si>
  <si>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</si>
  <si>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</si>
  <si>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</si>
  <si>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</si>
  <si>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</si>
  <si>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</si>
  <si>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</si>
  <si>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</si>
  <si>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</si>
  <si>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</si>
  <si>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</si>
  <si>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</si>
  <si>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</si>
  <si>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</si>
  <si>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</si>
  <si>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</si>
  <si>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</si>
  <si>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</si>
  <si>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</si>
  <si>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</si>
  <si>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</si>
  <si>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</si>
  <si>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</si>
  <si>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</si>
  <si>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</si>
  <si>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</si>
  <si>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</si>
  <si>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</si>
  <si>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</si>
  <si>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</si>
  <si>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</si>
  <si>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</si>
  <si>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</si>
  <si>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</si>
  <si>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</si>
  <si>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</si>
  <si>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</si>
  <si>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</si>
  <si>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</si>
  <si>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</si>
  <si>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</si>
  <si>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</si>
  <si>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</si>
  <si>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</si>
  <si>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</si>
  <si>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</si>
  <si>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</si>
  <si>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</si>
  <si>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</si>
  <si>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</si>
  <si>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</si>
  <si>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</si>
  <si>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</si>
  <si>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</si>
  <si>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</si>
  <si>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</si>
  <si>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</si>
  <si>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</si>
  <si>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</si>
  <si>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</si>
  <si>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</si>
  <si>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</si>
  <si>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</si>
  <si>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</si>
  <si>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</si>
  <si>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</si>
  <si>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</si>
  <si>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</si>
  <si>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</si>
  <si>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</si>
  <si>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</si>
  <si>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</si>
  <si>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</si>
  <si>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</si>
  <si>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</si>
  <si>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</si>
  <si>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</si>
  <si>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</si>
  <si>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</si>
  <si>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</si>
  <si>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</si>
  <si>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</si>
  <si>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</si>
  <si>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</si>
  <si>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</si>
  <si>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</si>
  <si>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</si>
  <si>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</si>
  <si>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</si>
  <si>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</si>
  <si>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</si>
  <si>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</si>
  <si>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</si>
  <si>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</si>
  <si>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</si>
  <si>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</si>
  <si>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Щи из свежей капусты с картофелем со сметаной</t>
  </si>
  <si>
    <t>-</t>
  </si>
  <si>
    <t>нектар фруктовый</t>
  </si>
  <si>
    <t xml:space="preserve"> - </t>
  </si>
  <si>
    <t xml:space="preserve"> Меню-требование на выдачу продуктов питания  № 100</t>
  </si>
  <si>
    <t>суп молочный с макаронными изделиями</t>
  </si>
  <si>
    <t>чай с лимоном</t>
  </si>
  <si>
    <t>котлета рубленная из бройлер-цыплят</t>
  </si>
  <si>
    <t>горох отварной с луком и томатом</t>
  </si>
  <si>
    <t xml:space="preserve">кисель из сока </t>
  </si>
  <si>
    <t>крахмал</t>
  </si>
  <si>
    <t>Руководитель     ____________        А.И. Мещерякова</t>
  </si>
  <si>
    <t>Повар            ______________    Пирогова И.Г.</t>
  </si>
  <si>
    <t>пирожок с яблоком</t>
  </si>
  <si>
    <t>15 сентября 2023г.</t>
  </si>
  <si>
    <t>15 сентября 2023 года</t>
  </si>
  <si>
    <t>пирожок с повиидлом</t>
  </si>
  <si>
    <t>пирожок с повидлом</t>
  </si>
  <si>
    <t>59+2</t>
  </si>
  <si>
    <t>6400</t>
  </si>
  <si>
    <t>3.721</t>
  </si>
  <si>
    <t>2.623</t>
  </si>
  <si>
    <t>2.440</t>
  </si>
  <si>
    <t>0.610</t>
  </si>
  <si>
    <t>0.488</t>
  </si>
  <si>
    <t>0.012</t>
  </si>
  <si>
    <t>0.915</t>
  </si>
  <si>
    <t>0.976</t>
  </si>
  <si>
    <t>0.244</t>
  </si>
  <si>
    <t>0.268</t>
  </si>
  <si>
    <t>0.122</t>
  </si>
  <si>
    <t>0.458</t>
  </si>
  <si>
    <t>8.540</t>
  </si>
  <si>
    <t>0.811</t>
  </si>
  <si>
    <t>7.564</t>
  </si>
  <si>
    <t>2.95</t>
  </si>
  <si>
    <t>0.098</t>
  </si>
  <si>
    <t>1.220</t>
  </si>
  <si>
    <t>1.464</t>
  </si>
  <si>
    <t>6.100</t>
  </si>
  <si>
    <t>3.900</t>
  </si>
  <si>
    <t>0.079</t>
  </si>
  <si>
    <t>1.159</t>
  </si>
  <si>
    <t>0.445</t>
  </si>
  <si>
    <t>0.366</t>
  </si>
  <si>
    <t>0.708</t>
  </si>
  <si>
    <t>2.360</t>
  </si>
  <si>
    <t>1.180</t>
  </si>
  <si>
    <t>0.031</t>
  </si>
  <si>
    <t>Повар            ______________   Маринченко С.Н.</t>
  </si>
  <si>
    <t>0.004</t>
  </si>
  <si>
    <t>материально ответственное лицо Заведующая хозяйством Крахоткина О.М.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</si>
  <si>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Крахоткина О.М.</t>
    </r>
  </si>
  <si>
    <t>Кладовщик    ______________     Крахоткина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</si>
</sst>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2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0" fillId="0" borderId="21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1" fillId="2" borderId="20" xfId="0" applyNumberFormat="1" applyFont="1" applyFill="1" applyBorder="1"/>
    <xf numFmtId="2" fontId="1" fillId="0" borderId="2" xfId="0" applyNumberFormat="1" applyFont="1" applyBorder="1"/>
    <xf numFmtId="2" fontId="2" fillId="0" borderId="22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0" fillId="0" borderId="1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0" fillId="0" borderId="11" xfId="0" applyNumberFormat="1" applyFont="1" applyBorder="1"/>
    <xf numFmtId="49" fontId="0" fillId="0" borderId="2" xfId="0" applyNumberFormat="1" applyFont="1" applyBorder="1"/>
    <xf numFmtId="49" fontId="0" fillId="0" borderId="17" xfId="0" applyNumberFormat="1" applyFont="1" applyBorder="1"/>
    <xf numFmtId="49" fontId="2" fillId="0" borderId="11" xfId="0" applyNumberFormat="1" applyFont="1" applyBorder="1"/>
    <xf numFmtId="49" fontId="2" fillId="0" borderId="22" xfId="0" applyNumberFormat="1" applyFont="1" applyBorder="1" applyAlignment="1">
      <alignment horizontal="center"/>
    </xf>
    <xf numFmtId="49" fontId="0" fillId="0" borderId="16" xfId="0" applyNumberFormat="1" applyFont="1" applyBorder="1"/>
    <xf numFmtId="49" fontId="2" fillId="0" borderId="1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/>
    <xf numFmtId="49" fontId="2" fillId="0" borderId="18" xfId="0" applyNumberFormat="1" applyFont="1" applyBorder="1" applyAlignment="1"/>
    <xf numFmtId="49" fontId="2" fillId="0" borderId="2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2" fillId="0" borderId="2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2" fillId="0" borderId="18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X27" sqref="X27:X2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6.570312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9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118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128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6" t="s">
        <v>106</v>
      </c>
      <c r="B6" s="96"/>
      <c r="C6" s="96"/>
      <c r="D6" s="97"/>
      <c r="E6" s="100" t="s">
        <v>2</v>
      </c>
      <c r="F6" s="100"/>
      <c r="G6" s="100"/>
      <c r="H6" s="100" t="s">
        <v>3</v>
      </c>
      <c r="I6" s="100"/>
      <c r="J6" s="100"/>
      <c r="K6" s="100" t="s">
        <v>4</v>
      </c>
      <c r="L6" s="100"/>
      <c r="M6" s="100"/>
      <c r="N6" s="101" t="s">
        <v>5</v>
      </c>
      <c r="O6" s="101"/>
      <c r="P6" s="101"/>
      <c r="Q6" s="101"/>
      <c r="R6" s="100" t="s">
        <v>6</v>
      </c>
      <c r="S6" s="10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98"/>
      <c r="B7" s="98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1"/>
      <c r="P7" s="101"/>
      <c r="Q7" s="101"/>
      <c r="R7" s="100"/>
      <c r="S7" s="10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5" t="s">
        <v>8</v>
      </c>
      <c r="AI7" s="95"/>
      <c r="AJ7" s="5"/>
      <c r="AK7" s="5"/>
      <c r="AL7" s="5"/>
      <c r="AM7" s="5"/>
    </row>
    <row r="8" spans="1:39" ht="10.5" customHeight="1">
      <c r="A8" s="103" t="s">
        <v>9</v>
      </c>
      <c r="B8" s="104" t="s">
        <v>10</v>
      </c>
      <c r="C8" s="104"/>
      <c r="D8" s="104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1"/>
      <c r="R8" s="100"/>
      <c r="S8" s="100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129</v>
      </c>
      <c r="AC8" s="4"/>
      <c r="AD8" s="4"/>
      <c r="AE8" s="4"/>
      <c r="AF8" s="4"/>
      <c r="AG8" s="4"/>
      <c r="AH8" s="105">
        <v>45184</v>
      </c>
      <c r="AI8" s="106"/>
      <c r="AJ8" s="5"/>
      <c r="AK8" s="5"/>
      <c r="AL8" s="5"/>
      <c r="AM8" s="5"/>
    </row>
    <row r="9" spans="1:39" ht="11.25" customHeight="1">
      <c r="A9" s="103"/>
      <c r="B9" s="104"/>
      <c r="C9" s="104"/>
      <c r="D9" s="104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1"/>
      <c r="P9" s="101"/>
      <c r="Q9" s="101"/>
      <c r="R9" s="100"/>
      <c r="S9" s="10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6"/>
      <c r="AI9" s="106"/>
      <c r="AJ9" s="5"/>
      <c r="AK9" s="5"/>
      <c r="AL9" s="5"/>
      <c r="AM9" s="5"/>
    </row>
    <row r="10" spans="1:39" ht="10.5" customHeight="1">
      <c r="A10" s="103"/>
      <c r="B10" s="104"/>
      <c r="C10" s="104"/>
      <c r="D10" s="104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1"/>
      <c r="R10" s="100"/>
      <c r="S10" s="10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4" t="s">
        <v>108</v>
      </c>
      <c r="AI10" s="94"/>
    </row>
    <row r="11" spans="1:39" ht="11.25" customHeight="1" thickBot="1">
      <c r="A11" s="18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19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4"/>
      <c r="AI11" s="94"/>
      <c r="AJ11" s="5"/>
      <c r="AK11" s="5"/>
      <c r="AL11" s="5"/>
      <c r="AM11" s="5"/>
    </row>
    <row r="12" spans="1:39" ht="12" customHeight="1" thickBot="1">
      <c r="A12" s="49" t="s">
        <v>107</v>
      </c>
      <c r="B12" s="109" t="s">
        <v>107</v>
      </c>
      <c r="C12" s="109"/>
      <c r="D12" s="109"/>
      <c r="E12" s="110">
        <v>90</v>
      </c>
      <c r="F12" s="110"/>
      <c r="G12" s="110"/>
      <c r="H12" s="110" t="s">
        <v>132</v>
      </c>
      <c r="I12" s="110"/>
      <c r="J12" s="110"/>
      <c r="K12" s="111">
        <v>5490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5" t="s">
        <v>15</v>
      </c>
      <c r="AI12" s="95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109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5"/>
      <c r="AI13" s="95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6" t="s">
        <v>16</v>
      </c>
      <c r="AI14" s="106"/>
      <c r="AJ14" s="5"/>
      <c r="AK14" s="5"/>
      <c r="AL14" s="5"/>
      <c r="AM14" s="5"/>
    </row>
    <row r="15" spans="1:39" ht="12.75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/>
      <c r="L15" s="102"/>
      <c r="M15" s="102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165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6"/>
      <c r="AI15" s="10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5490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7" t="s">
        <v>22</v>
      </c>
      <c r="E19" s="117"/>
      <c r="F19" s="117"/>
      <c r="G19" s="117"/>
      <c r="H19" s="117"/>
      <c r="I19" s="117"/>
      <c r="J19" s="117" t="s">
        <v>110</v>
      </c>
      <c r="K19" s="117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7"/>
      <c r="E20" s="117"/>
      <c r="F20" s="117"/>
      <c r="G20" s="117"/>
      <c r="H20" s="117"/>
      <c r="I20" s="117"/>
      <c r="J20" s="117"/>
      <c r="K20" s="117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9" t="s">
        <v>119</v>
      </c>
      <c r="E21" s="119" t="s">
        <v>36</v>
      </c>
      <c r="F21" s="119" t="s">
        <v>120</v>
      </c>
      <c r="G21" s="117" t="s">
        <v>14</v>
      </c>
      <c r="H21" s="117" t="s">
        <v>14</v>
      </c>
      <c r="I21" s="117" t="s">
        <v>14</v>
      </c>
      <c r="J21" s="119" t="s">
        <v>111</v>
      </c>
      <c r="K21" s="117" t="s">
        <v>14</v>
      </c>
      <c r="L21" s="119" t="s">
        <v>114</v>
      </c>
      <c r="M21" s="119" t="s">
        <v>121</v>
      </c>
      <c r="N21" s="120" t="s">
        <v>122</v>
      </c>
      <c r="O21" s="120" t="s">
        <v>33</v>
      </c>
      <c r="P21" s="120" t="s">
        <v>34</v>
      </c>
      <c r="Q21" s="120" t="s">
        <v>35</v>
      </c>
      <c r="R21" s="117" t="s">
        <v>14</v>
      </c>
      <c r="S21" s="117" t="s">
        <v>14</v>
      </c>
      <c r="T21" s="117" t="s">
        <v>14</v>
      </c>
      <c r="U21" s="120"/>
      <c r="V21" s="121" t="s">
        <v>130</v>
      </c>
      <c r="W21" s="122" t="s">
        <v>123</v>
      </c>
      <c r="X21" s="122" t="s">
        <v>117</v>
      </c>
      <c r="Y21" s="117" t="s">
        <v>14</v>
      </c>
      <c r="Z21" s="126" t="s">
        <v>14</v>
      </c>
      <c r="AA21" s="117" t="s">
        <v>14</v>
      </c>
      <c r="AB21" s="126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17"/>
      <c r="S22" s="117"/>
      <c r="T22" s="117"/>
      <c r="U22" s="120"/>
      <c r="V22" s="121"/>
      <c r="W22" s="123"/>
      <c r="X22" s="125"/>
      <c r="Y22" s="117"/>
      <c r="Z22" s="126"/>
      <c r="AA22" s="117"/>
      <c r="AB22" s="126"/>
      <c r="AC22" s="117"/>
      <c r="AD22" s="117"/>
      <c r="AE22" s="117"/>
      <c r="AF22" s="117"/>
      <c r="AG22" s="117"/>
      <c r="AH22" s="127" t="s">
        <v>38</v>
      </c>
      <c r="AI22" s="127" t="s">
        <v>39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17"/>
      <c r="S23" s="117"/>
      <c r="T23" s="117"/>
      <c r="U23" s="120"/>
      <c r="V23" s="121"/>
      <c r="W23" s="124"/>
      <c r="X23" s="121"/>
      <c r="Y23" s="117"/>
      <c r="Z23" s="126"/>
      <c r="AA23" s="117"/>
      <c r="AB23" s="126"/>
      <c r="AC23" s="117"/>
      <c r="AD23" s="117"/>
      <c r="AE23" s="117"/>
      <c r="AF23" s="117"/>
      <c r="AG23" s="117"/>
      <c r="AH23" s="127"/>
      <c r="AI23" s="12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40</v>
      </c>
      <c r="B25" s="40"/>
      <c r="C25" s="40"/>
      <c r="D25" s="41">
        <v>61</v>
      </c>
      <c r="E25" s="42">
        <v>59</v>
      </c>
      <c r="F25" s="41">
        <v>61</v>
      </c>
      <c r="G25" s="42" t="s">
        <v>14</v>
      </c>
      <c r="H25" s="42" t="s">
        <v>14</v>
      </c>
      <c r="I25" s="42" t="s">
        <v>14</v>
      </c>
      <c r="J25" s="41">
        <v>61</v>
      </c>
      <c r="K25" s="42"/>
      <c r="L25" s="41">
        <v>61</v>
      </c>
      <c r="M25" s="41">
        <v>61</v>
      </c>
      <c r="N25" s="41">
        <v>61</v>
      </c>
      <c r="O25" s="41">
        <v>61</v>
      </c>
      <c r="P25" s="41">
        <v>59</v>
      </c>
      <c r="Q25" s="41">
        <v>59</v>
      </c>
      <c r="R25" s="41"/>
      <c r="S25" s="41" t="s">
        <v>14</v>
      </c>
      <c r="T25" s="41" t="s">
        <v>14</v>
      </c>
      <c r="U25" s="41"/>
      <c r="V25" s="43">
        <v>59</v>
      </c>
      <c r="W25" s="41">
        <v>61</v>
      </c>
      <c r="X25" s="41"/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65" t="s">
        <v>14</v>
      </c>
      <c r="AI25" s="65" t="s">
        <v>14</v>
      </c>
      <c r="AJ25" s="5"/>
      <c r="AK25" s="5"/>
      <c r="AL25" s="5"/>
    </row>
    <row r="26" spans="1:39" ht="15.95" customHeight="1">
      <c r="A26" s="50" t="s">
        <v>41</v>
      </c>
      <c r="B26" s="51"/>
      <c r="C26" s="51"/>
      <c r="D26" s="23">
        <v>200</v>
      </c>
      <c r="E26" s="42">
        <v>50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/>
      <c r="L26" s="23">
        <v>200</v>
      </c>
      <c r="M26" s="23">
        <v>80</v>
      </c>
      <c r="N26" s="23">
        <v>150</v>
      </c>
      <c r="O26" s="23">
        <v>200</v>
      </c>
      <c r="P26" s="42">
        <v>20</v>
      </c>
      <c r="Q26" s="42">
        <v>40</v>
      </c>
      <c r="R26" s="42" t="s">
        <v>14</v>
      </c>
      <c r="S26" s="42" t="s">
        <v>14</v>
      </c>
      <c r="T26" s="42" t="s">
        <v>14</v>
      </c>
      <c r="U26" s="23"/>
      <c r="V26" s="52">
        <v>100</v>
      </c>
      <c r="W26" s="23">
        <v>200</v>
      </c>
      <c r="X26" s="23"/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6" t="s">
        <v>14</v>
      </c>
      <c r="AI26" s="66" t="s">
        <v>14</v>
      </c>
      <c r="AJ26" s="5"/>
      <c r="AK26" s="5"/>
      <c r="AL26" s="5"/>
    </row>
    <row r="27" spans="1:39" ht="13.5" customHeight="1">
      <c r="A27" s="128" t="s">
        <v>131</v>
      </c>
      <c r="B27" s="130">
        <v>60</v>
      </c>
      <c r="C27" s="132" t="s">
        <v>42</v>
      </c>
      <c r="D27" s="133"/>
      <c r="E27" s="133" t="s">
        <v>14</v>
      </c>
      <c r="F27" s="133" t="s">
        <v>14</v>
      </c>
      <c r="G27" s="133" t="s">
        <v>14</v>
      </c>
      <c r="H27" s="133" t="s">
        <v>14</v>
      </c>
      <c r="I27" s="133" t="s">
        <v>14</v>
      </c>
      <c r="J27" s="133" t="s">
        <v>14</v>
      </c>
      <c r="K27" s="133" t="s">
        <v>14</v>
      </c>
      <c r="L27" s="133" t="s">
        <v>14</v>
      </c>
      <c r="M27" s="133" t="s">
        <v>14</v>
      </c>
      <c r="N27" s="133" t="s">
        <v>14</v>
      </c>
      <c r="O27" s="133" t="s">
        <v>14</v>
      </c>
      <c r="P27" s="133" t="s">
        <v>14</v>
      </c>
      <c r="Q27" s="133" t="s">
        <v>14</v>
      </c>
      <c r="R27" s="133" t="s">
        <v>14</v>
      </c>
      <c r="S27" s="133" t="s">
        <v>14</v>
      </c>
      <c r="T27" s="133" t="s">
        <v>14</v>
      </c>
      <c r="U27" s="133" t="s">
        <v>14</v>
      </c>
      <c r="V27" s="55">
        <v>100</v>
      </c>
      <c r="W27" s="133" t="s">
        <v>14</v>
      </c>
      <c r="X27" s="133" t="s">
        <v>14</v>
      </c>
      <c r="Y27" s="133" t="s">
        <v>14</v>
      </c>
      <c r="Z27" s="133" t="s">
        <v>14</v>
      </c>
      <c r="AA27" s="133" t="s">
        <v>14</v>
      </c>
      <c r="AB27" s="133" t="s">
        <v>14</v>
      </c>
      <c r="AC27" s="133" t="s">
        <v>14</v>
      </c>
      <c r="AD27" s="133" t="s">
        <v>14</v>
      </c>
      <c r="AE27" s="133" t="s">
        <v>14</v>
      </c>
      <c r="AF27" s="133" t="s">
        <v>14</v>
      </c>
      <c r="AG27" s="133" t="s">
        <v>14</v>
      </c>
      <c r="AH27" s="134" t="str">
        <f>V28</f>
        <v>6400</v>
      </c>
      <c r="AI27" s="134" t="s">
        <v>14</v>
      </c>
      <c r="AJ27" s="5"/>
      <c r="AK27" s="5"/>
      <c r="AL27" s="5"/>
    </row>
    <row r="28" spans="1:39" ht="18" customHeight="1">
      <c r="A28" s="129"/>
      <c r="B28" s="131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56" t="s">
        <v>133</v>
      </c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35"/>
      <c r="AI28" s="135"/>
      <c r="AJ28" s="5"/>
      <c r="AK28" s="5"/>
      <c r="AL28" s="5"/>
    </row>
    <row r="29" spans="1:39" ht="12" customHeight="1">
      <c r="A29" s="129" t="s">
        <v>43</v>
      </c>
      <c r="B29" s="131" t="str">
        <f>"070"</f>
        <v>070</v>
      </c>
      <c r="C29" s="102" t="s">
        <v>42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44</v>
      </c>
      <c r="M29" s="101" t="s">
        <v>44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35" t="s">
        <v>115</v>
      </c>
      <c r="AI29" s="135" t="s">
        <v>14</v>
      </c>
      <c r="AJ29" s="5"/>
      <c r="AK29" s="5"/>
      <c r="AL29" s="5"/>
      <c r="AM29" s="5"/>
    </row>
    <row r="30" spans="1:39" ht="9.75" customHeight="1">
      <c r="A30" s="129"/>
      <c r="B30" s="131"/>
      <c r="C30" s="10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35"/>
      <c r="AI30" s="135"/>
      <c r="AJ30" s="5"/>
      <c r="AK30" s="5"/>
      <c r="AL30" s="5"/>
      <c r="AM30" s="5"/>
    </row>
    <row r="31" spans="1:39" ht="11.25" customHeight="1">
      <c r="A31" s="129" t="s">
        <v>45</v>
      </c>
      <c r="B31" s="131" t="str">
        <f>"072"</f>
        <v>072</v>
      </c>
      <c r="C31" s="131" t="s">
        <v>46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44</v>
      </c>
      <c r="M31" s="94" t="s">
        <v>47</v>
      </c>
      <c r="N31" s="63">
        <v>61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135" t="str">
        <f>N32</f>
        <v>3.721</v>
      </c>
      <c r="AI31" s="135" t="s">
        <v>14</v>
      </c>
      <c r="AJ31" s="5"/>
      <c r="AK31" s="5"/>
      <c r="AL31" s="5"/>
      <c r="AM31" s="5"/>
    </row>
    <row r="32" spans="1:39" ht="10.5" customHeight="1">
      <c r="A32" s="129"/>
      <c r="B32" s="131"/>
      <c r="C32" s="131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63" t="s">
        <v>134</v>
      </c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35"/>
      <c r="AI32" s="135"/>
      <c r="AJ32" s="5"/>
      <c r="AK32" s="5"/>
      <c r="AL32" s="5"/>
      <c r="AM32" s="5"/>
    </row>
    <row r="33" spans="1:39" ht="15.95" customHeight="1">
      <c r="A33" s="129" t="s">
        <v>48</v>
      </c>
      <c r="B33" s="131" t="str">
        <f>"073"</f>
        <v>073</v>
      </c>
      <c r="C33" s="136" t="s">
        <v>46</v>
      </c>
      <c r="D33" s="94" t="s">
        <v>14</v>
      </c>
      <c r="E33" s="95" t="s">
        <v>14</v>
      </c>
      <c r="F33" s="94" t="s">
        <v>14</v>
      </c>
      <c r="G33" s="95" t="s">
        <v>14</v>
      </c>
      <c r="H33" s="95" t="s">
        <v>14</v>
      </c>
      <c r="I33" s="95" t="s">
        <v>14</v>
      </c>
      <c r="J33" s="95" t="s">
        <v>14</v>
      </c>
      <c r="K33" s="95" t="s">
        <v>14</v>
      </c>
      <c r="L33" s="94" t="s">
        <v>14</v>
      </c>
      <c r="M33" s="63"/>
      <c r="N33" s="94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137" t="s">
        <v>115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4" t="s">
        <v>14</v>
      </c>
      <c r="AH33" s="135"/>
      <c r="AI33" s="135" t="s">
        <v>14</v>
      </c>
      <c r="AJ33" s="5"/>
      <c r="AK33" s="5"/>
      <c r="AL33" s="5"/>
      <c r="AM33" s="5"/>
    </row>
    <row r="34" spans="1:39" ht="9" customHeight="1">
      <c r="A34" s="129"/>
      <c r="B34" s="131"/>
      <c r="C34" s="136"/>
      <c r="D34" s="94"/>
      <c r="E34" s="95"/>
      <c r="F34" s="94"/>
      <c r="G34" s="95"/>
      <c r="H34" s="95"/>
      <c r="I34" s="95"/>
      <c r="J34" s="95"/>
      <c r="K34" s="95"/>
      <c r="L34" s="94"/>
      <c r="M34" s="63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138"/>
      <c r="Y34" s="95"/>
      <c r="Z34" s="95"/>
      <c r="AA34" s="95"/>
      <c r="AB34" s="95"/>
      <c r="AC34" s="95"/>
      <c r="AD34" s="95"/>
      <c r="AE34" s="95"/>
      <c r="AF34" s="95"/>
      <c r="AG34" s="94"/>
      <c r="AH34" s="135"/>
      <c r="AI34" s="135"/>
      <c r="AJ34" s="5"/>
      <c r="AK34" s="5"/>
      <c r="AL34" s="5"/>
      <c r="AM34" s="5"/>
    </row>
    <row r="35" spans="1:39" ht="15.95" customHeight="1">
      <c r="A35" s="129" t="s">
        <v>49</v>
      </c>
      <c r="B35" s="131" t="str">
        <f>"082"</f>
        <v>082</v>
      </c>
      <c r="C35" s="102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94" t="s">
        <v>14</v>
      </c>
      <c r="W35" s="94" t="s">
        <v>14</v>
      </c>
      <c r="X35" s="63"/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/>
      <c r="AI35" s="135" t="s">
        <v>14</v>
      </c>
      <c r="AJ35" s="5"/>
      <c r="AK35" s="5"/>
      <c r="AL35" s="5"/>
      <c r="AM35" s="5"/>
    </row>
    <row r="36" spans="1:39" ht="15" customHeight="1">
      <c r="A36" s="129"/>
      <c r="B36" s="131"/>
      <c r="C36" s="102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63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9" t="s">
        <v>50</v>
      </c>
      <c r="B37" s="131" t="str">
        <f>"085"</f>
        <v>085</v>
      </c>
      <c r="C37" s="102" t="s">
        <v>42</v>
      </c>
      <c r="D37" s="94" t="s">
        <v>14</v>
      </c>
      <c r="E37" s="94" t="s">
        <v>14</v>
      </c>
      <c r="F37" s="63"/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94" t="s">
        <v>51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/>
      <c r="AI37" s="135" t="s">
        <v>14</v>
      </c>
      <c r="AJ37" s="5"/>
      <c r="AK37" s="5"/>
      <c r="AL37" s="5"/>
      <c r="AM37" s="5"/>
    </row>
    <row r="38" spans="1:39" ht="14.25" customHeight="1">
      <c r="A38" s="129"/>
      <c r="B38" s="131"/>
      <c r="C38" s="102"/>
      <c r="D38" s="94"/>
      <c r="E38" s="94"/>
      <c r="F38" s="6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9" t="s">
        <v>52</v>
      </c>
      <c r="B39" s="131" t="str">
        <f>"086"</f>
        <v>086</v>
      </c>
      <c r="C39" s="102" t="s">
        <v>42</v>
      </c>
      <c r="D39" s="139" t="s">
        <v>14</v>
      </c>
      <c r="E39" s="94" t="s">
        <v>14</v>
      </c>
      <c r="F39" s="94" t="s">
        <v>14</v>
      </c>
      <c r="G39" s="139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0">
        <v>43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5" t="str">
        <f>L40</f>
        <v>2.623</v>
      </c>
      <c r="AI39" s="135" t="s">
        <v>14</v>
      </c>
      <c r="AJ39" s="5"/>
      <c r="AK39" s="5"/>
      <c r="AL39" s="5"/>
      <c r="AM39" s="5"/>
    </row>
    <row r="40" spans="1:39" ht="12" customHeight="1">
      <c r="A40" s="129"/>
      <c r="B40" s="131"/>
      <c r="C40" s="102"/>
      <c r="D40" s="140"/>
      <c r="E40" s="94"/>
      <c r="F40" s="94"/>
      <c r="G40" s="140"/>
      <c r="H40" s="94"/>
      <c r="I40" s="94"/>
      <c r="J40" s="94"/>
      <c r="K40" s="94"/>
      <c r="L40" s="59" t="s">
        <v>135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35"/>
      <c r="AI40" s="135"/>
      <c r="AJ40" s="5"/>
      <c r="AK40" s="5"/>
      <c r="AL40" s="5"/>
      <c r="AM40" s="5"/>
    </row>
    <row r="41" spans="1:39" ht="9.75" customHeight="1">
      <c r="A41" s="129" t="s">
        <v>53</v>
      </c>
      <c r="B41" s="131" t="str">
        <f>"089"</f>
        <v>089</v>
      </c>
      <c r="C41" s="102" t="s">
        <v>42</v>
      </c>
      <c r="D41" s="139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71">
        <v>40</v>
      </c>
      <c r="M41" s="63"/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63"/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41" t="str">
        <f>L42</f>
        <v>2.440</v>
      </c>
      <c r="AI41" s="135" t="s">
        <v>14</v>
      </c>
      <c r="AJ41" s="5"/>
      <c r="AK41" s="5"/>
      <c r="AL41" s="5"/>
      <c r="AM41" s="5"/>
    </row>
    <row r="42" spans="1:39" ht="12.75" customHeight="1">
      <c r="A42" s="129"/>
      <c r="B42" s="131"/>
      <c r="C42" s="102"/>
      <c r="D42" s="140"/>
      <c r="E42" s="94"/>
      <c r="F42" s="94"/>
      <c r="G42" s="94"/>
      <c r="H42" s="94"/>
      <c r="I42" s="94"/>
      <c r="J42" s="94"/>
      <c r="K42" s="94"/>
      <c r="L42" s="57" t="s">
        <v>136</v>
      </c>
      <c r="M42" s="63"/>
      <c r="N42" s="94"/>
      <c r="O42" s="94"/>
      <c r="P42" s="94"/>
      <c r="Q42" s="94"/>
      <c r="R42" s="94"/>
      <c r="S42" s="94"/>
      <c r="T42" s="94"/>
      <c r="U42" s="94"/>
      <c r="V42" s="94"/>
      <c r="W42" s="63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42"/>
      <c r="AI42" s="135"/>
      <c r="AJ42" s="5"/>
      <c r="AK42" s="5"/>
      <c r="AL42" s="5"/>
      <c r="AM42" s="5"/>
    </row>
    <row r="43" spans="1:39" ht="9.75" customHeight="1">
      <c r="A43" s="129" t="s">
        <v>124</v>
      </c>
      <c r="B43" s="131" t="str">
        <f>"093"</f>
        <v>093</v>
      </c>
      <c r="C43" s="102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115</v>
      </c>
      <c r="M43" s="94" t="s">
        <v>14</v>
      </c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63">
        <v>10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5" t="str">
        <f>W44</f>
        <v>0.610</v>
      </c>
      <c r="AI43" s="135" t="s">
        <v>14</v>
      </c>
      <c r="AJ43" s="5"/>
      <c r="AK43" s="5"/>
      <c r="AL43" s="5"/>
      <c r="AM43" s="5"/>
    </row>
    <row r="44" spans="1:39" ht="12" customHeight="1">
      <c r="A44" s="129"/>
      <c r="B44" s="131"/>
      <c r="C44" s="102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63" t="s">
        <v>137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5"/>
      <c r="AI44" s="135"/>
      <c r="AJ44" s="5"/>
      <c r="AK44" s="5"/>
      <c r="AL44" s="5"/>
      <c r="AM44" s="5"/>
    </row>
    <row r="45" spans="1:39" ht="12" customHeight="1">
      <c r="A45" s="129" t="s">
        <v>54</v>
      </c>
      <c r="B45" s="131" t="str">
        <f>"098"</f>
        <v>098</v>
      </c>
      <c r="C45" s="102" t="s">
        <v>42</v>
      </c>
      <c r="D45" s="94" t="s">
        <v>14</v>
      </c>
      <c r="E45" s="94"/>
      <c r="F45" s="94" t="s">
        <v>14</v>
      </c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 t="s">
        <v>14</v>
      </c>
      <c r="AI45" s="135" t="s">
        <v>14</v>
      </c>
      <c r="AJ45" s="5"/>
      <c r="AK45" s="5"/>
      <c r="AL45" s="5"/>
      <c r="AM45" s="5"/>
    </row>
    <row r="46" spans="1:39" ht="9.75" customHeight="1">
      <c r="A46" s="129"/>
      <c r="B46" s="131"/>
      <c r="C46" s="102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9" t="s">
        <v>55</v>
      </c>
      <c r="B47" s="131" t="str">
        <f>"101"</f>
        <v>101</v>
      </c>
      <c r="C47" s="102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135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9"/>
      <c r="B48" s="131"/>
      <c r="C48" s="102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35"/>
      <c r="AI48" s="135"/>
      <c r="AJ48" s="5"/>
      <c r="AK48" s="5"/>
      <c r="AL48" s="5"/>
      <c r="AM48" s="5"/>
    </row>
    <row r="49" spans="1:39" ht="13.5" customHeight="1">
      <c r="A49" s="129" t="s">
        <v>56</v>
      </c>
      <c r="B49" s="131" t="str">
        <f>"102"</f>
        <v>102</v>
      </c>
      <c r="C49" s="102" t="s">
        <v>42</v>
      </c>
      <c r="D49" s="63"/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/>
      <c r="AI49" s="135" t="s">
        <v>14</v>
      </c>
      <c r="AJ49" s="5"/>
      <c r="AK49" s="5"/>
      <c r="AL49" s="5"/>
      <c r="AM49" s="5"/>
    </row>
    <row r="50" spans="1:39" ht="12" customHeight="1">
      <c r="A50" s="129"/>
      <c r="B50" s="131"/>
      <c r="C50" s="102"/>
      <c r="D50" s="6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9" t="s">
        <v>57</v>
      </c>
      <c r="B51" s="131" t="str">
        <f>"103"</f>
        <v>103</v>
      </c>
      <c r="C51" s="102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94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115</v>
      </c>
      <c r="AI51" s="135" t="s">
        <v>14</v>
      </c>
      <c r="AJ51" s="5"/>
      <c r="AK51" s="5"/>
      <c r="AL51" s="5"/>
      <c r="AM51" s="5"/>
    </row>
    <row r="52" spans="1:39" ht="13.5" customHeight="1">
      <c r="A52" s="129"/>
      <c r="B52" s="131"/>
      <c r="C52" s="102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9" t="s">
        <v>58</v>
      </c>
      <c r="B53" s="131" t="str">
        <f>"104"</f>
        <v>104</v>
      </c>
      <c r="C53" s="102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9"/>
      <c r="B54" s="131"/>
      <c r="C54" s="102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9" t="s">
        <v>59</v>
      </c>
      <c r="B55" s="131" t="str">
        <f>"104"</f>
        <v>104</v>
      </c>
      <c r="C55" s="102" t="s">
        <v>42</v>
      </c>
      <c r="D55" s="63"/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5"/>
      <c r="AI55" s="135" t="s">
        <v>14</v>
      </c>
      <c r="AJ55" s="5"/>
      <c r="AK55" s="5"/>
      <c r="AL55" s="5"/>
      <c r="AM55" s="5"/>
    </row>
    <row r="56" spans="1:39" ht="10.5" customHeight="1">
      <c r="A56" s="129"/>
      <c r="B56" s="131"/>
      <c r="C56" s="102"/>
      <c r="D56" s="6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5"/>
      <c r="AI56" s="135"/>
      <c r="AJ56" s="5"/>
      <c r="AK56" s="5"/>
      <c r="AL56" s="5"/>
      <c r="AM56" s="5"/>
    </row>
    <row r="57" spans="1:39" ht="9" customHeight="1">
      <c r="A57" s="129" t="s">
        <v>60</v>
      </c>
      <c r="B57" s="131" t="str">
        <f>"107"</f>
        <v>107</v>
      </c>
      <c r="C57" s="102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9"/>
      <c r="B58" s="131"/>
      <c r="C58" s="102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9" t="s">
        <v>61</v>
      </c>
      <c r="B59" s="131" t="str">
        <f>"108"</f>
        <v>108</v>
      </c>
      <c r="C59" s="102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62" t="s">
        <v>115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115</v>
      </c>
      <c r="AI59" s="135" t="s">
        <v>14</v>
      </c>
      <c r="AJ59" s="5"/>
      <c r="AK59" s="5"/>
      <c r="AL59" s="5"/>
      <c r="AM59" s="5"/>
    </row>
    <row r="60" spans="1:39" ht="15.75" customHeight="1">
      <c r="A60" s="129"/>
      <c r="B60" s="131"/>
      <c r="C60" s="102"/>
      <c r="D60" s="94"/>
      <c r="E60" s="94"/>
      <c r="F60" s="94"/>
      <c r="G60" s="94"/>
      <c r="H60" s="94"/>
      <c r="I60" s="94"/>
      <c r="J60" s="94"/>
      <c r="K60" s="94"/>
      <c r="L60" s="94"/>
      <c r="M60" s="163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9" t="s">
        <v>62</v>
      </c>
      <c r="B61" s="131" t="str">
        <f>"111"</f>
        <v>111</v>
      </c>
      <c r="C61" s="102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9"/>
      <c r="B62" s="131"/>
      <c r="C62" s="102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9" t="s">
        <v>63</v>
      </c>
      <c r="B63" s="131" t="str">
        <f>"115"</f>
        <v>115</v>
      </c>
      <c r="C63" s="102" t="s">
        <v>42</v>
      </c>
      <c r="D63" s="94" t="s">
        <v>14</v>
      </c>
      <c r="E63" s="94" t="s">
        <v>15</v>
      </c>
      <c r="F63" s="63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5" t="str">
        <f>F64</f>
        <v>0.488</v>
      </c>
      <c r="AI63" s="135" t="s">
        <v>14</v>
      </c>
      <c r="AJ63" s="5"/>
      <c r="AK63" s="5"/>
      <c r="AL63" s="5"/>
      <c r="AM63" s="5"/>
    </row>
    <row r="64" spans="1:39" ht="12" customHeight="1">
      <c r="A64" s="129"/>
      <c r="B64" s="131"/>
      <c r="C64" s="102"/>
      <c r="D64" s="94"/>
      <c r="E64" s="94"/>
      <c r="F64" s="63" t="s">
        <v>138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5"/>
      <c r="AI64" s="135"/>
      <c r="AJ64" s="5"/>
      <c r="AK64" s="5"/>
      <c r="AL64" s="5"/>
      <c r="AM64" s="5"/>
    </row>
    <row r="65" spans="1:39" ht="11.25" customHeight="1">
      <c r="A65" s="129" t="s">
        <v>64</v>
      </c>
      <c r="B65" s="131">
        <v>116</v>
      </c>
      <c r="C65" s="102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94" t="s">
        <v>14</v>
      </c>
      <c r="K65" s="94" t="s">
        <v>14</v>
      </c>
      <c r="L65" s="94"/>
      <c r="M65" s="94" t="s">
        <v>14</v>
      </c>
      <c r="N65" s="94" t="s">
        <v>14</v>
      </c>
      <c r="O65" s="63">
        <v>0.2</v>
      </c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5" t="str">
        <f>O66</f>
        <v>0.012</v>
      </c>
      <c r="AI65" s="135" t="s">
        <v>14</v>
      </c>
      <c r="AJ65" s="5"/>
      <c r="AK65" s="5"/>
      <c r="AL65" s="5"/>
      <c r="AM65" s="5"/>
    </row>
    <row r="66" spans="1:39" ht="12" customHeight="1">
      <c r="A66" s="129"/>
      <c r="B66" s="131"/>
      <c r="C66" s="10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63" t="s">
        <v>139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5"/>
      <c r="AI66" s="135"/>
      <c r="AJ66" s="5"/>
      <c r="AK66" s="5"/>
      <c r="AL66" s="5"/>
      <c r="AM66" s="5"/>
    </row>
    <row r="67" spans="1:39" ht="12.75" customHeight="1">
      <c r="A67" s="129" t="s">
        <v>65</v>
      </c>
      <c r="B67" s="131" t="str">
        <f>"077"</f>
        <v>077</v>
      </c>
      <c r="C67" s="102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62" t="s">
        <v>115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115</v>
      </c>
      <c r="AI67" s="135" t="s">
        <v>14</v>
      </c>
      <c r="AJ67" s="5"/>
      <c r="AK67" s="5"/>
      <c r="AL67" s="5"/>
      <c r="AM67" s="5"/>
    </row>
    <row r="68" spans="1:39" ht="0.75" customHeight="1">
      <c r="A68" s="129"/>
      <c r="B68" s="131"/>
      <c r="C68" s="102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63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0.75" customHeight="1">
      <c r="A69" s="44"/>
      <c r="B69" s="45"/>
      <c r="C69" s="45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4"/>
      <c r="Q69" s="74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5" t="s">
        <v>66</v>
      </c>
      <c r="AD69" s="72"/>
      <c r="AE69" s="76"/>
      <c r="AF69" s="76"/>
      <c r="AG69" s="77"/>
      <c r="AH69" s="67"/>
      <c r="AI69" s="68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78"/>
      <c r="E70" s="76"/>
      <c r="F70" s="76"/>
      <c r="G70" s="76"/>
      <c r="H70" s="76"/>
      <c r="I70" s="76"/>
      <c r="J70" s="76"/>
      <c r="K70" s="76"/>
      <c r="L70" s="76"/>
      <c r="M70" s="76"/>
      <c r="N70" s="79" t="s">
        <v>19</v>
      </c>
      <c r="O70" s="80"/>
      <c r="P70" s="74"/>
      <c r="Q70" s="74"/>
      <c r="R70" s="76"/>
      <c r="S70" s="76"/>
      <c r="T70" s="79" t="s">
        <v>67</v>
      </c>
      <c r="U70" s="79"/>
      <c r="V70" s="76"/>
      <c r="W70" s="76"/>
      <c r="X70" s="76"/>
      <c r="Y70" s="76"/>
      <c r="Z70" s="76"/>
      <c r="AA70" s="76"/>
      <c r="AB70" s="76"/>
      <c r="AC70" s="76"/>
      <c r="AD70" s="81"/>
      <c r="AE70" s="82"/>
      <c r="AF70" s="82"/>
      <c r="AG70" s="83"/>
      <c r="AH70" s="149" t="s">
        <v>68</v>
      </c>
      <c r="AI70" s="149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50" t="s">
        <v>22</v>
      </c>
      <c r="E71" s="150"/>
      <c r="F71" s="150"/>
      <c r="G71" s="150"/>
      <c r="H71" s="150"/>
      <c r="I71" s="150"/>
      <c r="J71" s="150" t="s">
        <v>110</v>
      </c>
      <c r="K71" s="150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50" t="s">
        <v>26</v>
      </c>
      <c r="AE71" s="150"/>
      <c r="AF71" s="150"/>
      <c r="AG71" s="150"/>
      <c r="AH71" s="151" t="s">
        <v>69</v>
      </c>
      <c r="AI71" s="151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50"/>
      <c r="E72" s="150"/>
      <c r="F72" s="150"/>
      <c r="G72" s="150"/>
      <c r="H72" s="150"/>
      <c r="I72" s="150"/>
      <c r="J72" s="150"/>
      <c r="K72" s="150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50"/>
      <c r="AE72" s="150"/>
      <c r="AF72" s="150"/>
      <c r="AG72" s="150"/>
      <c r="AH72" s="149" t="s">
        <v>28</v>
      </c>
      <c r="AI72" s="149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52" t="s">
        <v>119</v>
      </c>
      <c r="E73" s="152" t="s">
        <v>36</v>
      </c>
      <c r="F73" s="152" t="s">
        <v>120</v>
      </c>
      <c r="G73" s="150" t="s">
        <v>14</v>
      </c>
      <c r="H73" s="150" t="s">
        <v>14</v>
      </c>
      <c r="I73" s="150" t="s">
        <v>14</v>
      </c>
      <c r="J73" s="152" t="s">
        <v>111</v>
      </c>
      <c r="K73" s="150" t="s">
        <v>14</v>
      </c>
      <c r="L73" s="152" t="s">
        <v>114</v>
      </c>
      <c r="M73" s="152" t="s">
        <v>121</v>
      </c>
      <c r="N73" s="153" t="s">
        <v>122</v>
      </c>
      <c r="O73" s="153" t="s">
        <v>33</v>
      </c>
      <c r="P73" s="153" t="s">
        <v>34</v>
      </c>
      <c r="Q73" s="153" t="s">
        <v>35</v>
      </c>
      <c r="R73" s="150" t="s">
        <v>14</v>
      </c>
      <c r="S73" s="150" t="s">
        <v>14</v>
      </c>
      <c r="T73" s="150" t="s">
        <v>14</v>
      </c>
      <c r="U73" s="153"/>
      <c r="V73" s="154" t="s">
        <v>127</v>
      </c>
      <c r="W73" s="155" t="s">
        <v>123</v>
      </c>
      <c r="X73" s="155" t="s">
        <v>117</v>
      </c>
      <c r="Y73" s="150" t="s">
        <v>14</v>
      </c>
      <c r="Z73" s="157" t="s">
        <v>14</v>
      </c>
      <c r="AA73" s="150" t="s">
        <v>14</v>
      </c>
      <c r="AB73" s="157" t="s">
        <v>14</v>
      </c>
      <c r="AC73" s="150" t="s">
        <v>14</v>
      </c>
      <c r="AD73" s="150" t="s">
        <v>14</v>
      </c>
      <c r="AE73" s="150" t="s">
        <v>14</v>
      </c>
      <c r="AF73" s="150" t="s">
        <v>14</v>
      </c>
      <c r="AG73" s="150" t="s">
        <v>14</v>
      </c>
      <c r="AH73" s="64"/>
      <c r="AI73" s="64"/>
    </row>
    <row r="74" spans="1:39" ht="12" customHeight="1">
      <c r="A74" s="34"/>
      <c r="B74" s="33"/>
      <c r="C74" s="33" t="s">
        <v>37</v>
      </c>
      <c r="D74" s="152"/>
      <c r="E74" s="152"/>
      <c r="F74" s="152"/>
      <c r="G74" s="150"/>
      <c r="H74" s="150"/>
      <c r="I74" s="150"/>
      <c r="J74" s="152"/>
      <c r="K74" s="150"/>
      <c r="L74" s="152"/>
      <c r="M74" s="152"/>
      <c r="N74" s="153"/>
      <c r="O74" s="153"/>
      <c r="P74" s="153"/>
      <c r="Q74" s="153"/>
      <c r="R74" s="150"/>
      <c r="S74" s="150"/>
      <c r="T74" s="150"/>
      <c r="U74" s="153"/>
      <c r="V74" s="154"/>
      <c r="W74" s="156"/>
      <c r="X74" s="156"/>
      <c r="Y74" s="150"/>
      <c r="Z74" s="157"/>
      <c r="AA74" s="150"/>
      <c r="AB74" s="157"/>
      <c r="AC74" s="150"/>
      <c r="AD74" s="150"/>
      <c r="AE74" s="150"/>
      <c r="AF74" s="150"/>
      <c r="AG74" s="150"/>
      <c r="AH74" s="158" t="s">
        <v>38</v>
      </c>
      <c r="AI74" s="158" t="s">
        <v>39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52"/>
      <c r="E75" s="152"/>
      <c r="F75" s="152"/>
      <c r="G75" s="150"/>
      <c r="H75" s="150"/>
      <c r="I75" s="150"/>
      <c r="J75" s="152"/>
      <c r="K75" s="150"/>
      <c r="L75" s="152"/>
      <c r="M75" s="152"/>
      <c r="N75" s="153"/>
      <c r="O75" s="153"/>
      <c r="P75" s="153"/>
      <c r="Q75" s="153"/>
      <c r="R75" s="150"/>
      <c r="S75" s="150"/>
      <c r="T75" s="150"/>
      <c r="U75" s="153"/>
      <c r="V75" s="154"/>
      <c r="W75" s="154"/>
      <c r="X75" s="154"/>
      <c r="Y75" s="150"/>
      <c r="Z75" s="157"/>
      <c r="AA75" s="150"/>
      <c r="AB75" s="157"/>
      <c r="AC75" s="150"/>
      <c r="AD75" s="150"/>
      <c r="AE75" s="150"/>
      <c r="AF75" s="150"/>
      <c r="AG75" s="150"/>
      <c r="AH75" s="158"/>
      <c r="AI75" s="158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84">
        <v>4</v>
      </c>
      <c r="E76" s="85">
        <v>5</v>
      </c>
      <c r="F76" s="84">
        <v>6</v>
      </c>
      <c r="G76" s="85">
        <v>7</v>
      </c>
      <c r="H76" s="84">
        <v>8</v>
      </c>
      <c r="I76" s="85">
        <v>9</v>
      </c>
      <c r="J76" s="84">
        <v>10</v>
      </c>
      <c r="K76" s="85">
        <v>11</v>
      </c>
      <c r="L76" s="84">
        <v>12</v>
      </c>
      <c r="M76" s="85">
        <v>13</v>
      </c>
      <c r="N76" s="84">
        <v>14</v>
      </c>
      <c r="O76" s="85">
        <v>15</v>
      </c>
      <c r="P76" s="84">
        <v>16</v>
      </c>
      <c r="Q76" s="85">
        <v>17</v>
      </c>
      <c r="R76" s="84">
        <v>18</v>
      </c>
      <c r="S76" s="85">
        <v>19</v>
      </c>
      <c r="T76" s="84">
        <v>20</v>
      </c>
      <c r="U76" s="85">
        <v>21</v>
      </c>
      <c r="V76" s="84">
        <v>22</v>
      </c>
      <c r="W76" s="85">
        <v>23</v>
      </c>
      <c r="X76" s="84">
        <v>24</v>
      </c>
      <c r="Y76" s="85">
        <v>25</v>
      </c>
      <c r="Z76" s="84">
        <v>26</v>
      </c>
      <c r="AA76" s="85">
        <v>27</v>
      </c>
      <c r="AB76" s="84">
        <v>28</v>
      </c>
      <c r="AC76" s="85">
        <v>29</v>
      </c>
      <c r="AD76" s="84">
        <v>30</v>
      </c>
      <c r="AE76" s="85">
        <v>31</v>
      </c>
      <c r="AF76" s="84">
        <v>32</v>
      </c>
      <c r="AG76" s="85">
        <v>33</v>
      </c>
      <c r="AH76" s="69">
        <v>34</v>
      </c>
      <c r="AI76" s="70">
        <v>35</v>
      </c>
      <c r="AJ76" s="5"/>
      <c r="AK76" s="5"/>
      <c r="AL76" s="5"/>
      <c r="AM76" s="5"/>
    </row>
    <row r="77" spans="1:39" ht="10.5" customHeight="1">
      <c r="A77" s="129" t="s">
        <v>70</v>
      </c>
      <c r="B77" s="131" t="str">
        <f>"117"</f>
        <v>117</v>
      </c>
      <c r="C77" s="102" t="s">
        <v>46</v>
      </c>
      <c r="D77" s="144" t="s">
        <v>14</v>
      </c>
      <c r="E77" s="144" t="s">
        <v>14</v>
      </c>
      <c r="F77" s="144" t="s">
        <v>14</v>
      </c>
      <c r="G77" s="144" t="s">
        <v>14</v>
      </c>
      <c r="H77" s="144" t="s">
        <v>14</v>
      </c>
      <c r="I77" s="144" t="s">
        <v>14</v>
      </c>
      <c r="J77" s="144" t="s">
        <v>14</v>
      </c>
      <c r="K77" s="144" t="s">
        <v>14</v>
      </c>
      <c r="L77" s="53">
        <v>10</v>
      </c>
      <c r="M77" s="86"/>
      <c r="N77" s="87">
        <v>15</v>
      </c>
      <c r="O77" s="144" t="s">
        <v>14</v>
      </c>
      <c r="P77" s="144" t="s">
        <v>14</v>
      </c>
      <c r="Q77" s="144" t="s">
        <v>14</v>
      </c>
      <c r="R77" s="144" t="s">
        <v>14</v>
      </c>
      <c r="S77" s="144" t="s">
        <v>14</v>
      </c>
      <c r="T77" s="144" t="s">
        <v>14</v>
      </c>
      <c r="U77" s="144" t="s">
        <v>14</v>
      </c>
      <c r="V77" s="144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43">
        <f>L78+N78</f>
        <v>1.5249999999999999</v>
      </c>
      <c r="AI77" s="135" t="s">
        <v>14</v>
      </c>
      <c r="AJ77" s="5"/>
      <c r="AK77" s="5"/>
      <c r="AL77" s="5"/>
      <c r="AM77" s="5"/>
    </row>
    <row r="78" spans="1:39" ht="10.5" customHeight="1">
      <c r="A78" s="129"/>
      <c r="B78" s="131"/>
      <c r="C78" s="102"/>
      <c r="D78" s="144"/>
      <c r="E78" s="144"/>
      <c r="F78" s="144"/>
      <c r="G78" s="144"/>
      <c r="H78" s="144"/>
      <c r="I78" s="144"/>
      <c r="J78" s="144"/>
      <c r="K78" s="144"/>
      <c r="L78" s="53" t="s">
        <v>137</v>
      </c>
      <c r="M78" s="88"/>
      <c r="N78" s="87" t="s">
        <v>140</v>
      </c>
      <c r="O78" s="144"/>
      <c r="P78" s="144"/>
      <c r="Q78" s="144"/>
      <c r="R78" s="144"/>
      <c r="S78" s="144"/>
      <c r="T78" s="144"/>
      <c r="U78" s="144"/>
      <c r="V78" s="14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43"/>
      <c r="AI78" s="135"/>
      <c r="AJ78" s="5"/>
      <c r="AK78" s="5"/>
      <c r="AL78" s="5"/>
      <c r="AM78" s="5"/>
    </row>
    <row r="79" spans="1:39" ht="14.25" customHeight="1">
      <c r="A79" s="129" t="s">
        <v>71</v>
      </c>
      <c r="B79" s="131" t="str">
        <f>"119"</f>
        <v>119</v>
      </c>
      <c r="C79" s="102" t="s">
        <v>42</v>
      </c>
      <c r="D79" s="89">
        <v>16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5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94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 t="str">
        <f>D80</f>
        <v>0.976</v>
      </c>
      <c r="AI79" s="135" t="s">
        <v>14</v>
      </c>
      <c r="AJ79" s="5"/>
      <c r="AK79" s="5"/>
      <c r="AL79" s="5"/>
      <c r="AM79" s="5"/>
    </row>
    <row r="80" spans="1:39" ht="15" customHeight="1">
      <c r="A80" s="129"/>
      <c r="B80" s="131"/>
      <c r="C80" s="102"/>
      <c r="D80" s="58" t="s">
        <v>141</v>
      </c>
      <c r="E80" s="94"/>
      <c r="F80" s="94"/>
      <c r="G80" s="94"/>
      <c r="H80" s="94"/>
      <c r="I80" s="94"/>
      <c r="J80" s="94"/>
      <c r="K80" s="94"/>
      <c r="L80" s="94"/>
      <c r="M80" s="94"/>
      <c r="N80" s="95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9" t="s">
        <v>72</v>
      </c>
      <c r="B81" s="131" t="str">
        <f>"123"</f>
        <v>123</v>
      </c>
      <c r="C81" s="131" t="s">
        <v>46</v>
      </c>
      <c r="D81" s="144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87">
        <v>4</v>
      </c>
      <c r="M81" s="87">
        <v>4.4000000000000004</v>
      </c>
      <c r="N81" s="94" t="s">
        <v>14</v>
      </c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62" t="s">
        <v>115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43">
        <f>L82+M82</f>
        <v>0.51200000000000001</v>
      </c>
      <c r="AI81" s="135" t="s">
        <v>14</v>
      </c>
      <c r="AJ81" s="5"/>
      <c r="AK81" s="5"/>
      <c r="AL81" s="5"/>
      <c r="AM81" s="5"/>
    </row>
    <row r="82" spans="1:39" ht="12" customHeight="1">
      <c r="A82" s="129"/>
      <c r="B82" s="131"/>
      <c r="C82" s="131"/>
      <c r="D82" s="144"/>
      <c r="E82" s="94"/>
      <c r="F82" s="94"/>
      <c r="G82" s="94"/>
      <c r="H82" s="94"/>
      <c r="I82" s="94"/>
      <c r="J82" s="94"/>
      <c r="K82" s="94"/>
      <c r="L82" s="53" t="s">
        <v>142</v>
      </c>
      <c r="M82" s="53" t="s">
        <v>143</v>
      </c>
      <c r="N82" s="94"/>
      <c r="O82" s="94"/>
      <c r="P82" s="94"/>
      <c r="Q82" s="94"/>
      <c r="R82" s="94"/>
      <c r="S82" s="94"/>
      <c r="T82" s="94"/>
      <c r="U82" s="163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43"/>
      <c r="AI82" s="135"/>
      <c r="AJ82" s="5"/>
      <c r="AK82" s="5"/>
      <c r="AL82" s="5"/>
      <c r="AM82" s="5"/>
    </row>
    <row r="83" spans="1:39" ht="10.5" customHeight="1">
      <c r="A83" s="129" t="s">
        <v>73</v>
      </c>
      <c r="B83" s="131" t="str">
        <f>"124"</f>
        <v>124</v>
      </c>
      <c r="C83" s="102" t="s">
        <v>42</v>
      </c>
      <c r="D83" s="90">
        <v>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63">
        <v>7.5</v>
      </c>
      <c r="N83" s="63">
        <v>7.5</v>
      </c>
      <c r="O83" s="94" t="s">
        <v>14</v>
      </c>
      <c r="P83" s="94" t="s">
        <v>14</v>
      </c>
      <c r="Q83" s="94" t="s">
        <v>14</v>
      </c>
      <c r="R83" s="94" t="s">
        <v>14</v>
      </c>
      <c r="S83" s="94" t="s">
        <v>14</v>
      </c>
      <c r="T83" s="94" t="s">
        <v>14</v>
      </c>
      <c r="U83" s="162" t="s">
        <v>115</v>
      </c>
      <c r="V83" s="95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43">
        <f>D84+M84+N84</f>
        <v>1.038</v>
      </c>
      <c r="AI83" s="135" t="s">
        <v>14</v>
      </c>
      <c r="AJ83" s="5"/>
      <c r="AK83" s="5"/>
      <c r="AL83" s="5"/>
      <c r="AM83" s="5"/>
    </row>
    <row r="84" spans="1:39" ht="11.25" customHeight="1">
      <c r="A84" s="129"/>
      <c r="B84" s="131"/>
      <c r="C84" s="102"/>
      <c r="D84" s="59" t="s">
        <v>144</v>
      </c>
      <c r="E84" s="94"/>
      <c r="F84" s="94"/>
      <c r="G84" s="94"/>
      <c r="H84" s="94"/>
      <c r="I84" s="94"/>
      <c r="J84" s="94"/>
      <c r="K84" s="94"/>
      <c r="L84" s="94"/>
      <c r="M84" s="63" t="s">
        <v>145</v>
      </c>
      <c r="N84" s="63" t="s">
        <v>145</v>
      </c>
      <c r="O84" s="94"/>
      <c r="P84" s="94"/>
      <c r="Q84" s="94"/>
      <c r="R84" s="94"/>
      <c r="S84" s="94"/>
      <c r="T84" s="94"/>
      <c r="U84" s="163"/>
      <c r="V84" s="95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43"/>
      <c r="AI84" s="135"/>
      <c r="AJ84" s="5"/>
      <c r="AK84" s="5"/>
      <c r="AL84" s="5"/>
      <c r="AM84" s="5"/>
    </row>
    <row r="85" spans="1:39" ht="11.25" customHeight="1">
      <c r="A85" s="129" t="s">
        <v>74</v>
      </c>
      <c r="B85" s="131" t="str">
        <f>"125"</f>
        <v>125</v>
      </c>
      <c r="C85" s="102" t="s">
        <v>42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95" t="s">
        <v>14</v>
      </c>
      <c r="M85" s="94" t="s">
        <v>14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94" t="s">
        <v>14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94" t="s">
        <v>14</v>
      </c>
      <c r="AH85" s="159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9"/>
      <c r="B86" s="131"/>
      <c r="C86" s="102"/>
      <c r="D86" s="95"/>
      <c r="E86" s="95"/>
      <c r="F86" s="95"/>
      <c r="G86" s="95"/>
      <c r="H86" s="95"/>
      <c r="I86" s="95"/>
      <c r="J86" s="95"/>
      <c r="K86" s="95"/>
      <c r="L86" s="95"/>
      <c r="M86" s="94"/>
      <c r="N86" s="95"/>
      <c r="O86" s="95"/>
      <c r="P86" s="95"/>
      <c r="Q86" s="95"/>
      <c r="R86" s="95"/>
      <c r="S86" s="95"/>
      <c r="T86" s="95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4"/>
      <c r="AH86" s="159"/>
      <c r="AI86" s="135"/>
      <c r="AJ86" s="5"/>
      <c r="AK86" s="5"/>
      <c r="AL86" s="5"/>
      <c r="AM86" s="5"/>
    </row>
    <row r="87" spans="1:39" ht="12" customHeight="1">
      <c r="A87" s="129" t="s">
        <v>75</v>
      </c>
      <c r="B87" s="131" t="str">
        <f>"126"</f>
        <v>126</v>
      </c>
      <c r="C87" s="102" t="s">
        <v>76</v>
      </c>
      <c r="D87" s="63">
        <v>140</v>
      </c>
      <c r="E87" s="95"/>
      <c r="F87" s="95" t="s">
        <v>14</v>
      </c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94" t="s">
        <v>14</v>
      </c>
      <c r="V87" s="162" t="s">
        <v>115</v>
      </c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5" t="str">
        <f>D88</f>
        <v>8.540</v>
      </c>
      <c r="AI87" s="135" t="s">
        <v>14</v>
      </c>
      <c r="AJ87" s="5"/>
      <c r="AK87" s="5"/>
      <c r="AL87" s="5"/>
      <c r="AM87" s="5"/>
    </row>
    <row r="88" spans="1:39" ht="12" customHeight="1">
      <c r="A88" s="129"/>
      <c r="B88" s="131"/>
      <c r="C88" s="102"/>
      <c r="D88" s="63" t="s">
        <v>146</v>
      </c>
      <c r="E88" s="95"/>
      <c r="F88" s="95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163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5"/>
      <c r="AI88" s="135"/>
      <c r="AJ88" s="5"/>
      <c r="AK88" s="5"/>
      <c r="AL88" s="5"/>
      <c r="AM88" s="5"/>
    </row>
    <row r="89" spans="1:39" ht="13.5" customHeight="1">
      <c r="A89" s="148" t="s">
        <v>77</v>
      </c>
      <c r="B89" s="131" t="str">
        <f>"130"</f>
        <v>130</v>
      </c>
      <c r="C89" s="102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91">
        <v>13.3</v>
      </c>
      <c r="M89" s="95" t="s">
        <v>14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94" t="s">
        <v>14</v>
      </c>
      <c r="T89" s="95" t="s">
        <v>14</v>
      </c>
      <c r="U89" s="94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94" t="s">
        <v>14</v>
      </c>
      <c r="AH89" s="135" t="str">
        <f>L90</f>
        <v>0.811</v>
      </c>
      <c r="AI89" s="135" t="s">
        <v>14</v>
      </c>
      <c r="AJ89" s="5"/>
      <c r="AK89" s="5"/>
      <c r="AL89" s="5"/>
      <c r="AM89" s="5"/>
    </row>
    <row r="90" spans="1:39" ht="15" customHeight="1">
      <c r="A90" s="148"/>
      <c r="B90" s="131"/>
      <c r="C90" s="102"/>
      <c r="D90" s="95"/>
      <c r="E90" s="95"/>
      <c r="F90" s="95"/>
      <c r="G90" s="95"/>
      <c r="H90" s="95"/>
      <c r="I90" s="95"/>
      <c r="J90" s="95"/>
      <c r="K90" s="95"/>
      <c r="L90" s="61" t="s">
        <v>147</v>
      </c>
      <c r="M90" s="95"/>
      <c r="N90" s="95"/>
      <c r="O90" s="95"/>
      <c r="P90" s="95"/>
      <c r="Q90" s="95"/>
      <c r="R90" s="95"/>
      <c r="S90" s="94"/>
      <c r="T90" s="95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4"/>
      <c r="AH90" s="135"/>
      <c r="AI90" s="135"/>
      <c r="AJ90" s="5"/>
      <c r="AK90" s="5"/>
      <c r="AL90" s="5"/>
      <c r="AM90" s="5"/>
    </row>
    <row r="91" spans="1:39" ht="11.25" customHeight="1">
      <c r="A91" s="148" t="s">
        <v>78</v>
      </c>
      <c r="B91" s="131" t="str">
        <f>"132"</f>
        <v>132</v>
      </c>
      <c r="C91" s="102" t="s">
        <v>42</v>
      </c>
      <c r="D91" s="94" t="s">
        <v>14</v>
      </c>
      <c r="E91" s="95" t="s">
        <v>14</v>
      </c>
      <c r="F91" s="95" t="s">
        <v>14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14</v>
      </c>
      <c r="L91" s="95" t="s">
        <v>14</v>
      </c>
      <c r="M91" s="62"/>
      <c r="N91" s="62"/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160" t="s">
        <v>115</v>
      </c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4" t="s">
        <v>14</v>
      </c>
      <c r="AH91" s="135"/>
      <c r="AI91" s="135" t="s">
        <v>14</v>
      </c>
      <c r="AJ91" s="5"/>
      <c r="AK91" s="5"/>
      <c r="AL91" s="5"/>
      <c r="AM91" s="5"/>
    </row>
    <row r="92" spans="1:39" ht="12" customHeight="1">
      <c r="A92" s="148"/>
      <c r="B92" s="131"/>
      <c r="C92" s="102"/>
      <c r="D92" s="94"/>
      <c r="E92" s="95"/>
      <c r="F92" s="95"/>
      <c r="G92" s="95"/>
      <c r="H92" s="95"/>
      <c r="I92" s="95"/>
      <c r="J92" s="95"/>
      <c r="K92" s="95"/>
      <c r="L92" s="95"/>
      <c r="M92" s="62"/>
      <c r="N92" s="62"/>
      <c r="O92" s="95"/>
      <c r="P92" s="95"/>
      <c r="Q92" s="95"/>
      <c r="R92" s="95"/>
      <c r="S92" s="95"/>
      <c r="T92" s="95"/>
      <c r="U92" s="161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4"/>
      <c r="AH92" s="135"/>
      <c r="AI92" s="135"/>
      <c r="AJ92" s="5"/>
      <c r="AK92" s="5"/>
      <c r="AL92" s="5"/>
      <c r="AM92" s="5"/>
    </row>
    <row r="93" spans="1:39" ht="12.75" customHeight="1">
      <c r="A93" s="129" t="s">
        <v>79</v>
      </c>
      <c r="B93" s="131" t="str">
        <f>"134"</f>
        <v>134</v>
      </c>
      <c r="C93" s="102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95" t="s">
        <v>14</v>
      </c>
      <c r="M93" s="92">
        <v>124</v>
      </c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94" t="s">
        <v>14</v>
      </c>
      <c r="AH93" s="135" t="str">
        <f>M94</f>
        <v>7.564</v>
      </c>
      <c r="AI93" s="135" t="s">
        <v>14</v>
      </c>
      <c r="AJ93" s="5"/>
      <c r="AK93" s="5"/>
      <c r="AL93" s="5"/>
      <c r="AM93" s="5"/>
    </row>
    <row r="94" spans="1:39" ht="10.5" customHeight="1">
      <c r="A94" s="129"/>
      <c r="B94" s="131"/>
      <c r="C94" s="102"/>
      <c r="D94" s="95"/>
      <c r="E94" s="95"/>
      <c r="F94" s="95"/>
      <c r="G94" s="95"/>
      <c r="H94" s="95"/>
      <c r="I94" s="95"/>
      <c r="J94" s="95"/>
      <c r="K94" s="95"/>
      <c r="L94" s="95"/>
      <c r="M94" s="54" t="s">
        <v>148</v>
      </c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4"/>
      <c r="AH94" s="135"/>
      <c r="AI94" s="135"/>
      <c r="AJ94" s="5"/>
      <c r="AK94" s="5"/>
      <c r="AL94" s="5"/>
      <c r="AM94" s="5"/>
    </row>
    <row r="95" spans="1:39" ht="13.5" customHeight="1">
      <c r="A95" s="129" t="s">
        <v>80</v>
      </c>
      <c r="B95" s="131" t="str">
        <f>"137"</f>
        <v>137</v>
      </c>
      <c r="C95" s="102" t="s">
        <v>42</v>
      </c>
      <c r="D95" s="95" t="s">
        <v>14</v>
      </c>
      <c r="E95" s="94" t="s">
        <v>14</v>
      </c>
      <c r="F95" s="94" t="s">
        <v>14</v>
      </c>
      <c r="G95" s="94" t="s">
        <v>14</v>
      </c>
      <c r="H95" s="90" t="s">
        <v>14</v>
      </c>
      <c r="I95" s="90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60" t="s">
        <v>115</v>
      </c>
      <c r="O95" s="95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115</v>
      </c>
      <c r="AI95" s="135" t="s">
        <v>14</v>
      </c>
      <c r="AJ95" s="5"/>
      <c r="AK95" s="5"/>
      <c r="AL95" s="5"/>
      <c r="AM95" s="5"/>
    </row>
    <row r="96" spans="1:39" ht="11.25" customHeight="1">
      <c r="A96" s="129"/>
      <c r="B96" s="131"/>
      <c r="C96" s="102"/>
      <c r="D96" s="95"/>
      <c r="E96" s="94"/>
      <c r="F96" s="94"/>
      <c r="G96" s="94"/>
      <c r="H96" s="93"/>
      <c r="I96" s="93"/>
      <c r="J96" s="94"/>
      <c r="K96" s="94"/>
      <c r="L96" s="94"/>
      <c r="M96" s="94"/>
      <c r="N96" s="161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9" t="s">
        <v>36</v>
      </c>
      <c r="B97" s="131" t="str">
        <f>"144"</f>
        <v>144</v>
      </c>
      <c r="C97" s="102" t="s">
        <v>42</v>
      </c>
      <c r="D97" s="94" t="s">
        <v>14</v>
      </c>
      <c r="E97" s="63">
        <v>50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135" t="str">
        <f>E98</f>
        <v>2.95</v>
      </c>
      <c r="AI97" s="135" t="s">
        <v>14</v>
      </c>
      <c r="AJ97" s="5"/>
      <c r="AK97" s="5"/>
      <c r="AL97" s="5"/>
      <c r="AM97" s="5"/>
    </row>
    <row r="98" spans="1:39" ht="11.25" customHeight="1">
      <c r="A98" s="129"/>
      <c r="B98" s="131"/>
      <c r="C98" s="102"/>
      <c r="D98" s="94"/>
      <c r="E98" s="63" t="s">
        <v>149</v>
      </c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135"/>
      <c r="AI98" s="135"/>
      <c r="AJ98" s="5"/>
      <c r="AK98" s="5"/>
      <c r="AL98" s="5"/>
      <c r="AM98" s="5"/>
    </row>
    <row r="99" spans="1:39" ht="11.25" customHeight="1">
      <c r="A99" s="129" t="s">
        <v>81</v>
      </c>
      <c r="B99" s="131" t="str">
        <f>"151"</f>
        <v>151</v>
      </c>
      <c r="C99" s="102" t="s">
        <v>42</v>
      </c>
      <c r="D99" s="94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14</v>
      </c>
      <c r="L99" s="95" t="s">
        <v>14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4" t="s">
        <v>14</v>
      </c>
      <c r="V99" s="62"/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4" t="s">
        <v>14</v>
      </c>
      <c r="AH99" s="135"/>
      <c r="AI99" s="135" t="s">
        <v>14</v>
      </c>
      <c r="AJ99" s="5"/>
      <c r="AK99" s="5"/>
      <c r="AL99" s="5"/>
      <c r="AM99" s="5"/>
    </row>
    <row r="100" spans="1:39" ht="11.25" customHeight="1">
      <c r="A100" s="129"/>
      <c r="B100" s="131"/>
      <c r="C100" s="102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4"/>
      <c r="V100" s="62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9" t="s">
        <v>82</v>
      </c>
      <c r="B101" s="131">
        <v>156</v>
      </c>
      <c r="C101" s="102" t="s">
        <v>42</v>
      </c>
      <c r="D101" s="63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4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9"/>
      <c r="B102" s="131"/>
      <c r="C102" s="102"/>
      <c r="D102" s="63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9" t="s">
        <v>83</v>
      </c>
      <c r="B103" s="131" t="str">
        <f>"092"</f>
        <v>092</v>
      </c>
      <c r="C103" s="102" t="s">
        <v>76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5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95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9"/>
      <c r="B104" s="131"/>
      <c r="C104" s="102"/>
      <c r="D104" s="94"/>
      <c r="E104" s="94"/>
      <c r="F104" s="94"/>
      <c r="G104" s="94"/>
      <c r="H104" s="94"/>
      <c r="I104" s="94"/>
      <c r="J104" s="94"/>
      <c r="K104" s="94"/>
      <c r="L104" s="95"/>
      <c r="M104" s="94"/>
      <c r="N104" s="94"/>
      <c r="O104" s="94"/>
      <c r="P104" s="94"/>
      <c r="Q104" s="94"/>
      <c r="R104" s="94"/>
      <c r="S104" s="94"/>
      <c r="T104" s="94"/>
      <c r="U104" s="94"/>
      <c r="V104" s="95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9" t="s">
        <v>84</v>
      </c>
      <c r="B105" s="131" t="str">
        <f>"163"</f>
        <v>163</v>
      </c>
      <c r="C105" s="102" t="s">
        <v>42</v>
      </c>
      <c r="D105" s="63">
        <v>1.6</v>
      </c>
      <c r="E105" s="94" t="s">
        <v>14</v>
      </c>
      <c r="F105" s="91">
        <v>15</v>
      </c>
      <c r="G105" s="94" t="s">
        <v>14</v>
      </c>
      <c r="H105" s="94" t="s">
        <v>14</v>
      </c>
      <c r="I105" s="94" t="s">
        <v>14</v>
      </c>
      <c r="J105" s="94" t="s">
        <v>14</v>
      </c>
      <c r="K105" s="94" t="s">
        <v>14</v>
      </c>
      <c r="L105" s="162" t="s">
        <v>115</v>
      </c>
      <c r="M105" s="63"/>
      <c r="N105" s="94" t="s">
        <v>14</v>
      </c>
      <c r="O105" s="91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62" t="s">
        <v>115</v>
      </c>
      <c r="V105" s="94" t="s">
        <v>14</v>
      </c>
      <c r="W105" s="63">
        <v>24</v>
      </c>
      <c r="X105" s="94" t="s">
        <v>14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43">
        <f>D106+F106+O106+W106</f>
        <v>3.6970000000000001</v>
      </c>
      <c r="AI105" s="135" t="s">
        <v>14</v>
      </c>
      <c r="AJ105" s="5"/>
      <c r="AK105" s="5"/>
      <c r="AL105" s="5"/>
      <c r="AM105" s="5"/>
    </row>
    <row r="106" spans="1:39" ht="13.5" customHeight="1">
      <c r="A106" s="129"/>
      <c r="B106" s="131"/>
      <c r="C106" s="102"/>
      <c r="D106" s="63" t="s">
        <v>150</v>
      </c>
      <c r="E106" s="94"/>
      <c r="F106" s="61" t="s">
        <v>140</v>
      </c>
      <c r="G106" s="94"/>
      <c r="H106" s="94"/>
      <c r="I106" s="94"/>
      <c r="J106" s="94"/>
      <c r="K106" s="94"/>
      <c r="L106" s="163"/>
      <c r="M106" s="63"/>
      <c r="N106" s="94"/>
      <c r="O106" s="61" t="s">
        <v>151</v>
      </c>
      <c r="P106" s="94"/>
      <c r="Q106" s="94"/>
      <c r="R106" s="94"/>
      <c r="S106" s="94"/>
      <c r="T106" s="94"/>
      <c r="U106" s="163"/>
      <c r="V106" s="94"/>
      <c r="W106" s="63" t="s">
        <v>152</v>
      </c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143"/>
      <c r="AI106" s="135"/>
      <c r="AJ106" s="5"/>
      <c r="AK106" s="5"/>
      <c r="AL106" s="5"/>
      <c r="AM106" s="5"/>
    </row>
    <row r="107" spans="1:39" ht="13.5" customHeight="1">
      <c r="A107" s="129" t="s">
        <v>116</v>
      </c>
      <c r="B107" s="131">
        <v>136</v>
      </c>
      <c r="C107" s="102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63"/>
      <c r="K107" s="94" t="s">
        <v>14</v>
      </c>
      <c r="L107" s="162"/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5" t="s">
        <v>117</v>
      </c>
      <c r="AI107" s="135" t="s">
        <v>14</v>
      </c>
      <c r="AJ107" s="5"/>
      <c r="AK107" s="5"/>
      <c r="AL107" s="5"/>
      <c r="AM107" s="5"/>
    </row>
    <row r="108" spans="1:39" ht="9" customHeight="1">
      <c r="A108" s="129"/>
      <c r="B108" s="131"/>
      <c r="C108" s="102"/>
      <c r="D108" s="94"/>
      <c r="E108" s="94"/>
      <c r="F108" s="94"/>
      <c r="G108" s="94"/>
      <c r="H108" s="94"/>
      <c r="I108" s="94"/>
      <c r="J108" s="63"/>
      <c r="K108" s="94"/>
      <c r="L108" s="163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5"/>
      <c r="AI108" s="135"/>
      <c r="AJ108" s="5"/>
      <c r="AK108" s="5"/>
      <c r="AL108" s="5"/>
      <c r="AM108" s="5"/>
    </row>
    <row r="109" spans="1:39" ht="15" customHeight="1">
      <c r="A109" s="129" t="s">
        <v>85</v>
      </c>
      <c r="B109" s="131" t="str">
        <f>"170"</f>
        <v>170</v>
      </c>
      <c r="C109" s="102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63">
        <v>4</v>
      </c>
      <c r="M109" s="164" t="s">
        <v>115</v>
      </c>
      <c r="N109" s="63"/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/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5" t="str">
        <f>L110</f>
        <v>0.244</v>
      </c>
      <c r="AI109" s="135" t="s">
        <v>14</v>
      </c>
      <c r="AJ109" s="5"/>
      <c r="AK109" s="5"/>
      <c r="AL109" s="5"/>
      <c r="AM109" s="5"/>
    </row>
    <row r="110" spans="1:39" ht="10.5" customHeight="1">
      <c r="A110" s="129"/>
      <c r="B110" s="131"/>
      <c r="C110" s="102"/>
      <c r="D110" s="94"/>
      <c r="E110" s="94"/>
      <c r="F110" s="94"/>
      <c r="G110" s="94"/>
      <c r="H110" s="94"/>
      <c r="I110" s="94"/>
      <c r="J110" s="94"/>
      <c r="K110" s="94"/>
      <c r="L110" s="63" t="s">
        <v>142</v>
      </c>
      <c r="M110" s="165"/>
      <c r="N110" s="63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5"/>
      <c r="AI110" s="135"/>
      <c r="AJ110" s="5" t="s">
        <v>86</v>
      </c>
      <c r="AK110" s="5"/>
      <c r="AL110" s="5"/>
      <c r="AM110" s="5"/>
    </row>
    <row r="111" spans="1:39" ht="10.5" customHeight="1">
      <c r="A111" s="129" t="s">
        <v>32</v>
      </c>
      <c r="B111" s="131" t="str">
        <f>"172"</f>
        <v>172</v>
      </c>
      <c r="C111" s="102" t="s">
        <v>76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94" t="s">
        <v>14</v>
      </c>
      <c r="I111" s="95" t="s">
        <v>14</v>
      </c>
      <c r="J111" s="60">
        <v>100</v>
      </c>
      <c r="K111" s="95" t="s">
        <v>14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4" t="s">
        <v>14</v>
      </c>
      <c r="W111" s="62">
        <v>60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4" t="s">
        <v>14</v>
      </c>
      <c r="AH111" s="135">
        <f>J112+W112</f>
        <v>10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9"/>
      <c r="B112" s="131"/>
      <c r="C112" s="102"/>
      <c r="D112" s="95"/>
      <c r="E112" s="95"/>
      <c r="F112" s="95"/>
      <c r="G112" s="95"/>
      <c r="H112" s="94"/>
      <c r="I112" s="95"/>
      <c r="J112" s="59" t="s">
        <v>153</v>
      </c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4"/>
      <c r="W112" s="62" t="s">
        <v>154</v>
      </c>
      <c r="X112" s="95"/>
      <c r="Y112" s="95"/>
      <c r="Z112" s="95"/>
      <c r="AA112" s="95"/>
      <c r="AB112" s="95"/>
      <c r="AC112" s="95"/>
      <c r="AD112" s="95"/>
      <c r="AE112" s="95"/>
      <c r="AF112" s="95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9" t="s">
        <v>87</v>
      </c>
      <c r="B113" s="131" t="str">
        <f>"174"</f>
        <v>174</v>
      </c>
      <c r="C113" s="102" t="s">
        <v>42</v>
      </c>
      <c r="D113" s="71">
        <v>1.6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0">
        <v>1.3</v>
      </c>
      <c r="M113" s="60">
        <v>1.9</v>
      </c>
      <c r="N113" s="63"/>
      <c r="O113" s="95" t="s">
        <v>14</v>
      </c>
      <c r="P113" s="94" t="s">
        <v>14</v>
      </c>
      <c r="Q113" s="94" t="s">
        <v>14</v>
      </c>
      <c r="R113" s="94" t="s">
        <v>14</v>
      </c>
      <c r="S113" s="94" t="s">
        <v>14</v>
      </c>
      <c r="T113" s="94" t="s">
        <v>14</v>
      </c>
      <c r="U113" s="160" t="s">
        <v>115</v>
      </c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43">
        <f>D114+L114+M114</f>
        <v>1.3360000000000001</v>
      </c>
      <c r="AI113" s="135" t="s">
        <v>14</v>
      </c>
      <c r="AJ113" s="5"/>
      <c r="AK113" s="5"/>
      <c r="AL113" s="5"/>
      <c r="AM113" s="5"/>
    </row>
    <row r="114" spans="1:40" ht="10.5" customHeight="1">
      <c r="A114" s="129"/>
      <c r="B114" s="131"/>
      <c r="C114" s="102"/>
      <c r="D114" s="61" t="s">
        <v>150</v>
      </c>
      <c r="E114" s="94"/>
      <c r="F114" s="94"/>
      <c r="G114" s="94"/>
      <c r="H114" s="94"/>
      <c r="I114" s="94"/>
      <c r="J114" s="94"/>
      <c r="K114" s="94"/>
      <c r="L114" s="59" t="s">
        <v>155</v>
      </c>
      <c r="M114" s="59" t="s">
        <v>156</v>
      </c>
      <c r="N114" s="63"/>
      <c r="O114" s="95"/>
      <c r="P114" s="94"/>
      <c r="Q114" s="94"/>
      <c r="R114" s="94"/>
      <c r="S114" s="94"/>
      <c r="T114" s="94"/>
      <c r="U114" s="161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43"/>
      <c r="AI114" s="135"/>
      <c r="AJ114" s="5"/>
      <c r="AK114" s="5"/>
      <c r="AL114" s="5"/>
      <c r="AM114" s="5"/>
    </row>
    <row r="115" spans="1:40" ht="10.5" customHeight="1">
      <c r="A115" s="145" t="s">
        <v>88</v>
      </c>
      <c r="B115" s="131">
        <v>176</v>
      </c>
      <c r="C115" s="102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63">
        <v>7.3</v>
      </c>
      <c r="N115" s="94" t="s">
        <v>14</v>
      </c>
      <c r="O115" s="95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 t="str">
        <f>M116</f>
        <v>0.445</v>
      </c>
      <c r="AI115" s="135" t="s">
        <v>14</v>
      </c>
      <c r="AJ115" s="5"/>
      <c r="AK115" s="5"/>
      <c r="AL115" s="5"/>
      <c r="AM115" s="5"/>
    </row>
    <row r="116" spans="1:40" ht="10.5" customHeight="1">
      <c r="A116" s="145"/>
      <c r="B116" s="131"/>
      <c r="C116" s="102"/>
      <c r="D116" s="94"/>
      <c r="E116" s="94"/>
      <c r="F116" s="94"/>
      <c r="G116" s="94"/>
      <c r="H116" s="94"/>
      <c r="I116" s="94"/>
      <c r="J116" s="94"/>
      <c r="K116" s="94"/>
      <c r="L116" s="94"/>
      <c r="M116" s="63" t="s">
        <v>157</v>
      </c>
      <c r="N116" s="94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9" t="s">
        <v>89</v>
      </c>
      <c r="B117" s="131" t="str">
        <f>"177"</f>
        <v>177</v>
      </c>
      <c r="C117" s="102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5" t="s">
        <v>14</v>
      </c>
      <c r="O117" s="91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41" t="str">
        <f>O118</f>
        <v>1.220</v>
      </c>
      <c r="AI117" s="135" t="s">
        <v>14</v>
      </c>
      <c r="AJ117" s="5"/>
      <c r="AK117" s="5"/>
      <c r="AL117" s="5"/>
      <c r="AM117" s="5"/>
    </row>
    <row r="118" spans="1:40" ht="13.5" customHeight="1">
      <c r="A118" s="129"/>
      <c r="B118" s="131"/>
      <c r="C118" s="102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5"/>
      <c r="O118" s="61" t="s">
        <v>151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42"/>
      <c r="AI118" s="135"/>
      <c r="AJ118" s="5"/>
      <c r="AK118" s="5"/>
      <c r="AL118" s="5"/>
      <c r="AM118" s="5"/>
    </row>
    <row r="119" spans="1:40" ht="11.25" customHeight="1">
      <c r="A119" s="129" t="s">
        <v>90</v>
      </c>
      <c r="B119" s="131" t="str">
        <f>"178"</f>
        <v>178</v>
      </c>
      <c r="C119" s="102" t="s">
        <v>42</v>
      </c>
      <c r="D119" s="162" t="s">
        <v>115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5" t="s">
        <v>115</v>
      </c>
      <c r="AI119" s="135" t="s">
        <v>14</v>
      </c>
      <c r="AJ119" s="5"/>
      <c r="AK119" s="5"/>
      <c r="AL119" s="5"/>
      <c r="AM119" s="5"/>
    </row>
    <row r="120" spans="1:40" ht="13.5" customHeight="1">
      <c r="A120" s="129"/>
      <c r="B120" s="131"/>
      <c r="C120" s="102"/>
      <c r="D120" s="16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5"/>
      <c r="AI120" s="135"/>
      <c r="AJ120" s="5"/>
      <c r="AK120" s="5"/>
      <c r="AL120" s="5"/>
      <c r="AM120" s="5"/>
    </row>
    <row r="121" spans="1:40" ht="15" customHeight="1">
      <c r="A121" s="129" t="s">
        <v>91</v>
      </c>
      <c r="B121" s="131" t="str">
        <f>"180"</f>
        <v>180</v>
      </c>
      <c r="C121" s="102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9"/>
      <c r="B122" s="131"/>
      <c r="C122" s="102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9" t="s">
        <v>92</v>
      </c>
      <c r="B123" s="131" t="str">
        <f>"182"</f>
        <v>182</v>
      </c>
      <c r="C123" s="102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0">
        <v>1.3</v>
      </c>
      <c r="M123" s="60"/>
      <c r="N123" s="63">
        <v>6</v>
      </c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43">
        <f>L124+N124</f>
        <v>0.44500000000000001</v>
      </c>
      <c r="AI123" s="135" t="s">
        <v>14</v>
      </c>
      <c r="AJ123" s="5"/>
      <c r="AK123" s="5"/>
      <c r="AL123" s="5"/>
      <c r="AM123" s="5"/>
    </row>
    <row r="124" spans="1:40" ht="16.5" customHeight="1">
      <c r="A124" s="129"/>
      <c r="B124" s="131"/>
      <c r="C124" s="102"/>
      <c r="D124" s="94"/>
      <c r="E124" s="94"/>
      <c r="F124" s="94"/>
      <c r="G124" s="94"/>
      <c r="H124" s="94"/>
      <c r="I124" s="94"/>
      <c r="J124" s="94"/>
      <c r="K124" s="94"/>
      <c r="L124" s="59" t="s">
        <v>155</v>
      </c>
      <c r="M124" s="59"/>
      <c r="N124" s="63" t="s">
        <v>158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43"/>
      <c r="AI124" s="135"/>
      <c r="AJ124" s="5"/>
      <c r="AK124" s="5"/>
      <c r="AL124" s="5"/>
      <c r="AM124" s="5"/>
    </row>
    <row r="125" spans="1:40" ht="12.75" customHeight="1">
      <c r="A125" s="129" t="s">
        <v>35</v>
      </c>
      <c r="B125" s="146" t="str">
        <f>"193"</f>
        <v>193</v>
      </c>
      <c r="C125" s="102" t="s">
        <v>42</v>
      </c>
      <c r="D125" s="94" t="s">
        <v>14</v>
      </c>
      <c r="E125" s="63"/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63">
        <v>11.6</v>
      </c>
      <c r="N125" s="94" t="s">
        <v>14</v>
      </c>
      <c r="O125" s="94" t="s">
        <v>14</v>
      </c>
      <c r="P125" s="94" t="s">
        <v>14</v>
      </c>
      <c r="Q125" s="60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63"/>
      <c r="W125" s="94" t="s">
        <v>14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43">
        <f>M126+Q126</f>
        <v>3.0679999999999996</v>
      </c>
      <c r="AI125" s="135" t="s">
        <v>14</v>
      </c>
      <c r="AJ125" s="5"/>
      <c r="AK125" s="5"/>
      <c r="AL125" s="5"/>
      <c r="AM125" s="5"/>
    </row>
    <row r="126" spans="1:40" ht="12" customHeight="1">
      <c r="A126" s="129"/>
      <c r="B126" s="146"/>
      <c r="C126" s="102"/>
      <c r="D126" s="94"/>
      <c r="E126" s="63"/>
      <c r="F126" s="94"/>
      <c r="G126" s="94"/>
      <c r="H126" s="94"/>
      <c r="I126" s="94"/>
      <c r="J126" s="94"/>
      <c r="K126" s="94"/>
      <c r="L126" s="94"/>
      <c r="M126" s="63" t="s">
        <v>159</v>
      </c>
      <c r="N126" s="94"/>
      <c r="O126" s="94"/>
      <c r="P126" s="94"/>
      <c r="Q126" s="59" t="s">
        <v>160</v>
      </c>
      <c r="R126" s="94"/>
      <c r="S126" s="94"/>
      <c r="T126" s="94"/>
      <c r="U126" s="94"/>
      <c r="V126" s="63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43"/>
      <c r="AI126" s="135"/>
      <c r="AJ126" s="5" t="s">
        <v>93</v>
      </c>
      <c r="AK126" s="5"/>
      <c r="AL126" s="5"/>
      <c r="AM126" s="5"/>
    </row>
    <row r="127" spans="1:40" ht="12.75" customHeight="1">
      <c r="A127" s="129" t="s">
        <v>34</v>
      </c>
      <c r="B127" s="131" t="str">
        <f>"194"</f>
        <v>194</v>
      </c>
      <c r="C127" s="102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91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5" t="str">
        <f>P128</f>
        <v>1.180</v>
      </c>
      <c r="AI127" s="135" t="s">
        <v>115</v>
      </c>
      <c r="AJ127" s="147"/>
      <c r="AK127" s="5"/>
      <c r="AL127" s="5"/>
      <c r="AM127" s="5"/>
      <c r="AN127" s="5"/>
    </row>
    <row r="128" spans="1:40" ht="11.25" customHeight="1">
      <c r="A128" s="129"/>
      <c r="B128" s="131"/>
      <c r="C128" s="102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161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5"/>
      <c r="AI128" s="135"/>
      <c r="AJ128" s="147"/>
      <c r="AK128" s="5"/>
      <c r="AL128" s="5"/>
      <c r="AM128" s="5"/>
      <c r="AN128" s="5"/>
    </row>
    <row r="129" spans="1:40" ht="12.75" customHeight="1">
      <c r="A129" s="129" t="s">
        <v>94</v>
      </c>
      <c r="B129" s="131">
        <v>114</v>
      </c>
      <c r="C129" s="102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63">
        <v>7.0000000000000001E-3</v>
      </c>
      <c r="M129" s="94" t="s">
        <v>14</v>
      </c>
      <c r="N129" s="94" t="s">
        <v>14</v>
      </c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 t="str">
        <f>L130</f>
        <v>0.004</v>
      </c>
      <c r="AI129" s="135" t="s">
        <v>14</v>
      </c>
      <c r="AJ129" s="46"/>
      <c r="AK129" s="5"/>
      <c r="AL129" s="5"/>
      <c r="AM129" s="5"/>
      <c r="AN129" s="5"/>
    </row>
    <row r="130" spans="1:40" ht="13.5" customHeight="1">
      <c r="A130" s="129"/>
      <c r="B130" s="131"/>
      <c r="C130" s="102"/>
      <c r="D130" s="94"/>
      <c r="E130" s="94"/>
      <c r="F130" s="94"/>
      <c r="G130" s="94"/>
      <c r="H130" s="94"/>
      <c r="I130" s="94"/>
      <c r="J130" s="94"/>
      <c r="K130" s="94"/>
      <c r="L130" s="63" t="s">
        <v>164</v>
      </c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46"/>
      <c r="AK130" s="5"/>
      <c r="AL130" s="5"/>
      <c r="AM130" s="5"/>
      <c r="AN130" s="5"/>
    </row>
    <row r="131" spans="1:40" ht="11.25" customHeight="1">
      <c r="A131" s="129" t="s">
        <v>95</v>
      </c>
      <c r="B131" s="131" t="str">
        <f>"078"</f>
        <v>078</v>
      </c>
      <c r="C131" s="102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9"/>
      <c r="B132" s="131"/>
      <c r="C132" s="102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9" t="s">
        <v>96</v>
      </c>
      <c r="B133" s="131" t="str">
        <f>"198"</f>
        <v>198</v>
      </c>
      <c r="C133" s="102" t="s">
        <v>42</v>
      </c>
      <c r="D133" s="94" t="s">
        <v>14</v>
      </c>
      <c r="E133" s="94" t="s">
        <v>14</v>
      </c>
      <c r="F133" s="91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94" t="s">
        <v>14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5" t="str">
        <f>F134</f>
        <v>0.031</v>
      </c>
      <c r="AI133" s="135" t="s">
        <v>14</v>
      </c>
      <c r="AJ133" s="5"/>
      <c r="AK133" s="5"/>
      <c r="AL133" s="5"/>
      <c r="AM133" s="5"/>
    </row>
    <row r="134" spans="1:40" ht="9.75" customHeight="1">
      <c r="A134" s="129"/>
      <c r="B134" s="131"/>
      <c r="C134" s="102"/>
      <c r="D134" s="94"/>
      <c r="E134" s="94"/>
      <c r="F134" s="61" t="s">
        <v>162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135"/>
      <c r="AI134" s="135"/>
      <c r="AJ134" s="5"/>
      <c r="AK134" s="5"/>
      <c r="AL134" s="5"/>
      <c r="AM134" s="5"/>
    </row>
    <row r="135" spans="1:40" ht="14.25" customHeight="1">
      <c r="A135" s="129" t="s">
        <v>97</v>
      </c>
      <c r="B135" s="131" t="str">
        <f>"064"</f>
        <v>064</v>
      </c>
      <c r="C135" s="102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9"/>
      <c r="B136" s="131"/>
      <c r="C136" s="102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9" t="s">
        <v>98</v>
      </c>
      <c r="B137" s="131" t="str">
        <f>"201"</f>
        <v>201</v>
      </c>
      <c r="C137" s="102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9"/>
      <c r="B138" s="131"/>
      <c r="C138" s="102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9" t="s">
        <v>99</v>
      </c>
      <c r="B139" s="131" t="str">
        <f>"205"</f>
        <v>205</v>
      </c>
      <c r="C139" s="102" t="s">
        <v>100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60"/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/>
      <c r="AI139" s="135" t="s">
        <v>14</v>
      </c>
    </row>
    <row r="140" spans="1:40" ht="16.5" customHeight="1">
      <c r="A140" s="129"/>
      <c r="B140" s="131"/>
      <c r="C140" s="102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59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47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7" t="s">
        <v>163</v>
      </c>
      <c r="M141" s="4"/>
      <c r="N141" s="4"/>
      <c r="O141" s="4"/>
      <c r="P141" s="4"/>
      <c r="Q141" s="7"/>
      <c r="R141" s="7"/>
      <c r="S141" s="7"/>
      <c r="T141" s="4"/>
      <c r="U141" s="4"/>
      <c r="V141" s="47" t="s">
        <v>166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48"/>
      <c r="AI141" s="48"/>
    </row>
    <row r="142" spans="1:40" ht="20.25" customHeight="1">
      <c r="A142" s="47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7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47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47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7" t="s">
        <v>167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47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7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7" t="s">
        <v>126</v>
      </c>
      <c r="X144" s="4"/>
      <c r="Y144" s="4"/>
      <c r="Z144" s="4"/>
      <c r="AA144" s="4"/>
      <c r="AB144" s="7"/>
      <c r="AC144" s="7"/>
      <c r="AD144" s="4"/>
      <c r="AH144" s="4"/>
      <c r="AI144" s="4"/>
    </row>
  </sheetData>
  <mergeCells count="1922">
    <mergeCell ref="E27:E28"/>
    <mergeCell ref="E83:E84"/>
    <mergeCell ref="F87:F88"/>
    <mergeCell ref="M89:M90"/>
    <mergeCell ref="N79:N80"/>
    <mergeCell ref="V83:V84"/>
    <mergeCell ref="M59:M60"/>
    <mergeCell ref="U67:U68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J97:J98"/>
    <mergeCell ref="S63:S64"/>
    <mergeCell ref="T63:T64"/>
    <mergeCell ref="T55:T56"/>
    <mergeCell ref="T39:T40"/>
    <mergeCell ref="U39:U40"/>
    <mergeCell ref="V39:V40"/>
    <mergeCell ref="S37:S38"/>
    <mergeCell ref="T37:T38"/>
    <mergeCell ref="U37:U38"/>
    <mergeCell ref="V37:V38"/>
    <mergeCell ref="R35:R36"/>
    <mergeCell ref="S35:S36"/>
    <mergeCell ref="T35:T36"/>
    <mergeCell ref="U35:U36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U79:U80"/>
    <mergeCell ref="F139:F140"/>
    <mergeCell ref="G139:G140"/>
    <mergeCell ref="H139:H140"/>
    <mergeCell ref="I139:I140"/>
    <mergeCell ref="X77:X78"/>
    <mergeCell ref="Y77:Y78"/>
    <mergeCell ref="Z77:Z78"/>
    <mergeCell ref="AA77:AA78"/>
    <mergeCell ref="AB77:AB78"/>
    <mergeCell ref="AC77:AC78"/>
    <mergeCell ref="R79:R80"/>
    <mergeCell ref="AD139:AD140"/>
    <mergeCell ref="AE139:AE140"/>
    <mergeCell ref="A135:A136"/>
    <mergeCell ref="B135:B136"/>
    <mergeCell ref="C135:C136"/>
    <mergeCell ref="D135:D136"/>
    <mergeCell ref="E135:E136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M139:M140"/>
    <mergeCell ref="A139:A140"/>
    <mergeCell ref="B139:B140"/>
    <mergeCell ref="C139:C140"/>
    <mergeCell ref="D139:D140"/>
    <mergeCell ref="E139:E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AI79:AI80"/>
    <mergeCell ref="L85:L86"/>
    <mergeCell ref="H89:H90"/>
    <mergeCell ref="I89:I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AH77:AH78"/>
    <mergeCell ref="AI77:AI78"/>
    <mergeCell ref="S79:S80"/>
    <mergeCell ref="T79:T80"/>
    <mergeCell ref="Z89:Z90"/>
    <mergeCell ref="AA89:AA90"/>
    <mergeCell ref="V79:V80"/>
    <mergeCell ref="W79:W80"/>
    <mergeCell ref="X79:X80"/>
    <mergeCell ref="Y79:Y80"/>
    <mergeCell ref="AE89:AE90"/>
    <mergeCell ref="AF89:AF90"/>
    <mergeCell ref="AG89:AG90"/>
    <mergeCell ref="AH89:AH90"/>
    <mergeCell ref="AI89:AI90"/>
    <mergeCell ref="AD79:AD80"/>
    <mergeCell ref="AE79:AE80"/>
    <mergeCell ref="Y89:Y90"/>
    <mergeCell ref="AA79:AA80"/>
    <mergeCell ref="AF79:AF80"/>
    <mergeCell ref="AG79:AG80"/>
    <mergeCell ref="AH79:AH80"/>
    <mergeCell ref="AD87:AD88"/>
    <mergeCell ref="AD89:AD90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Z79:Z80"/>
    <mergeCell ref="K89:K90"/>
    <mergeCell ref="N89:N90"/>
    <mergeCell ref="O89:O90"/>
    <mergeCell ref="P89:P90"/>
    <mergeCell ref="Q89:Q90"/>
    <mergeCell ref="R89:R90"/>
    <mergeCell ref="S89:S90"/>
    <mergeCell ref="AB79:AB80"/>
    <mergeCell ref="AC79:AC80"/>
    <mergeCell ref="W89:W90"/>
    <mergeCell ref="X89:X90"/>
    <mergeCell ref="AC87:AC88"/>
    <mergeCell ref="Z87:Z88"/>
    <mergeCell ref="AA87:AA88"/>
    <mergeCell ref="AB87:AB88"/>
    <mergeCell ref="AB89:AB90"/>
    <mergeCell ref="AC89:AC90"/>
    <mergeCell ref="AB81:AB82"/>
    <mergeCell ref="AC81:AC82"/>
    <mergeCell ref="W87:W88"/>
    <mergeCell ref="X87:X88"/>
    <mergeCell ref="Y87:Y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Z73:Z75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D77:AD78"/>
    <mergeCell ref="AE77:AE78"/>
    <mergeCell ref="AF77:AF78"/>
    <mergeCell ref="AG77:AG78"/>
    <mergeCell ref="I97:I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F97:F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AA65:AA66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C67:AC68"/>
    <mergeCell ref="AD67:AD68"/>
    <mergeCell ref="AE67:AE68"/>
    <mergeCell ref="AF67:AF68"/>
    <mergeCell ref="AG67:AG68"/>
    <mergeCell ref="AH67:AH68"/>
    <mergeCell ref="AI67:AI68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A89:A90"/>
    <mergeCell ref="A93:A94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Z123:Z124"/>
    <mergeCell ref="X125:X126"/>
    <mergeCell ref="Y125:Y126"/>
    <mergeCell ref="Z125:Z126"/>
    <mergeCell ref="AA125:AA126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H131:AH132"/>
    <mergeCell ref="AI131:AI132"/>
    <mergeCell ref="AE137:AE138"/>
    <mergeCell ref="AF137:AF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S133:S134"/>
    <mergeCell ref="T133:T134"/>
    <mergeCell ref="U133:U134"/>
    <mergeCell ref="V133:V134"/>
    <mergeCell ref="W133:W134"/>
    <mergeCell ref="X133:X134"/>
    <mergeCell ref="G131:G132"/>
    <mergeCell ref="F131:F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E129:AE130"/>
    <mergeCell ref="R127:R128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D131:D132"/>
    <mergeCell ref="E131:E132"/>
    <mergeCell ref="AC123:AC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W125:W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V111:V112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X93:X94"/>
    <mergeCell ref="U97:U98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B89:B90"/>
    <mergeCell ref="C89:C90"/>
    <mergeCell ref="D89:D90"/>
    <mergeCell ref="E89:E90"/>
    <mergeCell ref="F89:F90"/>
    <mergeCell ref="G89:G90"/>
    <mergeCell ref="J89:J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M85:M86"/>
    <mergeCell ref="AI85:AI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W61:W62"/>
    <mergeCell ref="AF61:AF62"/>
    <mergeCell ref="AG61:AG62"/>
    <mergeCell ref="AH61:AH62"/>
    <mergeCell ref="AI61:AI62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D59:AD60"/>
    <mergeCell ref="AE59:AE60"/>
    <mergeCell ref="AF59:AF60"/>
    <mergeCell ref="AG59:AG60"/>
    <mergeCell ref="AH59:AH60"/>
    <mergeCell ref="AA61:AA62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A59:AA60"/>
    <mergeCell ref="AB59:AB60"/>
    <mergeCell ref="AC59:AC60"/>
    <mergeCell ref="AF55:AF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A57:AA58"/>
    <mergeCell ref="AB57:AB58"/>
    <mergeCell ref="AC57:AC58"/>
    <mergeCell ref="AD57:AD58"/>
    <mergeCell ref="AE57:AE58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D55:AD56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N41:N42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AG33:AG34"/>
    <mergeCell ref="AH33:AH34"/>
    <mergeCell ref="AI33:AI34"/>
    <mergeCell ref="X33:X34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3:N34"/>
    <mergeCell ref="O33:O34"/>
    <mergeCell ref="P33:P34"/>
    <mergeCell ref="Q33:Q34"/>
    <mergeCell ref="R33:R34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T41:T42"/>
    <mergeCell ref="U55:U56"/>
    <mergeCell ref="V55:V56"/>
    <mergeCell ref="T89:T90"/>
    <mergeCell ref="U89:U90"/>
    <mergeCell ref="V89:V90"/>
    <mergeCell ref="V97:V98"/>
    <mergeCell ref="U65:U66"/>
    <mergeCell ref="V65:V6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2023-09-15T11:41:52Z</cp:lastPrinted>
  <dcterms:created xsi:type="dcterms:W3CDTF">1998-12-08T10:37:05Z</dcterms:created>
  <dcterms:modified xsi:type="dcterms:W3CDTF">2023-09-15T12:07:05Z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