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2\"/>
    </mc:Choice>
  </mc:AlternateContent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4" i="1"/>
  <c r="G23" i="1"/>
  <c r="G21" i="1"/>
  <c r="G20" i="1"/>
  <c r="G19" i="1"/>
  <c r="G18" i="1"/>
  <c r="G17" i="1"/>
  <c r="G16" i="1"/>
  <c r="G15" i="1"/>
  <c r="G14" i="1"/>
  <c r="G12" i="1"/>
</calcChain>
</file>

<file path=xl/sharedStrings.xml><?xml version="1.0" encoding="utf-8"?>
<sst xmlns="http://schemas.openxmlformats.org/spreadsheetml/2006/main" count="142" uniqueCount="106">
  <si>
    <t>№ п/п</t>
  </si>
  <si>
    <t>Наименование муниципальной программы, национального или регионального проекта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</si>
  <si>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</si>
  <si>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</si>
  <si>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</si>
  <si>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</si>
  <si>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 xml:space="preserve">ИНН поставщика (подрядчика, исполнителя) </t>
  </si>
  <si>
    <t>Поставщик (подрядчик, исполнитель)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</si>
  <si>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</si>
  <si>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Фактическая дата поставки товара (оказания услуги, выполнения работы)</t>
  </si>
  <si>
    <t>Сроки оплаты согласно договора/контракта</t>
  </si>
  <si>
    <t>Сумма согласно документа об исполнении контракта заказчиком</t>
  </si>
  <si>
    <t>Фактическая дата оплаты</t>
  </si>
  <si>
    <t>Изменение контракта (№, дата)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</si>
  <si>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</si>
  <si>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</si>
  <si>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Расторжение контракта (№, дата)</t>
  </si>
  <si>
    <t>Сумма расторжения в рублях</t>
  </si>
  <si>
    <t>Примечание</t>
  </si>
  <si>
    <t>1</t>
  </si>
  <si>
    <t>2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</si>
  <si>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</si>
  <si>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</si>
  <si>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</si>
  <si>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</si>
  <si>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</si>
  <si>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</si>
  <si>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</si>
  <si>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</si>
  <si>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</si>
  <si>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</si>
  <si>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</si>
  <si>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</si>
  <si>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</si>
  <si>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</si>
  <si>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</si>
  <si>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</si>
  <si>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</si>
  <si>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</si>
  <si>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</si>
  <si>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Муниципальная программа "Развитие образования"</t>
  </si>
  <si>
    <t>№ 1</t>
  </si>
  <si>
    <t>09.01.2020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</si>
  <si>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</si>
  <si>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</si>
  <si>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</si>
  <si>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</si>
  <si>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акта приема-сдачи и документа на оплату</t>
  </si>
  <si>
    <t>Пример</t>
  </si>
  <si>
    <t>№3799/220</t>
  </si>
  <si>
    <t>поставка периодич.печат.изданий</t>
  </si>
  <si>
    <t>7724490000</t>
  </si>
  <si>
    <t>АО "Почта России"</t>
  </si>
  <si>
    <t>с 01.02.2022г. по 30.06.2022г.</t>
  </si>
  <si>
    <t>в течение 30 календарных дней с момента предоставления документов на оплату</t>
  </si>
  <si>
    <t>№ SYUT-001459</t>
  </si>
  <si>
    <t>дезинфицирующие средства</t>
  </si>
  <si>
    <t>2312068671</t>
  </si>
  <si>
    <t>ООО "Сервис-ЮГ"</t>
  </si>
  <si>
    <t>№ 326</t>
  </si>
  <si>
    <t>2353023292</t>
  </si>
  <si>
    <t>ООО "Экопроект"</t>
  </si>
  <si>
    <t>до 31.12.2022</t>
  </si>
  <si>
    <t>№177</t>
  </si>
  <si>
    <t>услуги связи</t>
  </si>
  <si>
    <t>7707049388</t>
  </si>
  <si>
    <t>ПАО "Ростелеком"</t>
  </si>
  <si>
    <t>№ 3</t>
  </si>
  <si>
    <t>услуги по организации питания</t>
  </si>
  <si>
    <t>2353020735</t>
  </si>
  <si>
    <t>ООО "Тимашевское ПРТ Райпо"</t>
  </si>
  <si>
    <t>с 10.01.2022г. по 20.05.2022г.</t>
  </si>
  <si>
    <t>№23070500354</t>
  </si>
  <si>
    <t>электрическая энергия</t>
  </si>
  <si>
    <t>ПАО "ТНС энерго Кубань"</t>
  </si>
  <si>
    <t>№19576/ТМ</t>
  </si>
  <si>
    <t>услуги по обращению с твердыми  коммунальными отходами</t>
  </si>
  <si>
    <t>АО "Мусороуборочная компания"</t>
  </si>
  <si>
    <t>№17</t>
  </si>
  <si>
    <t>охранные услуги</t>
  </si>
  <si>
    <t>ООО ЧОО "Легион"</t>
  </si>
  <si>
    <t>бензин</t>
  </si>
  <si>
    <t>ИП Калайчев Ш.С.</t>
  </si>
  <si>
    <t>№38</t>
  </si>
  <si>
    <t>сетевое оборудование, маршрутизатор, коммутатор</t>
  </si>
  <si>
    <t>ООО "Компьютер бизнес сервис сибиэс"</t>
  </si>
  <si>
    <t>б/н</t>
  </si>
  <si>
    <t xml:space="preserve">водоснабжение </t>
  </si>
  <si>
    <t>МУП ЖКХ Поселковое</t>
  </si>
  <si>
    <t>№ 34000760</t>
  </si>
  <si>
    <t>охрана объекта с использованием кнопки тревожной сигнализации</t>
  </si>
  <si>
    <t>ФГКУ "УВО ВНГ России по Краснодарскому краю"</t>
  </si>
  <si>
    <t>№ 47-С</t>
  </si>
  <si>
    <t>техническое обслуживание "Стрелец-мониторинг"</t>
  </si>
  <si>
    <t>ООО "Сигнал"</t>
  </si>
  <si>
    <t>№14/22</t>
  </si>
  <si>
    <t>предрейсовый и послереейсовый мед, тех осмотр</t>
  </si>
  <si>
    <t>РО КРО ОО "ВОА"</t>
  </si>
  <si>
    <t>№17-04/2022</t>
  </si>
  <si>
    <t>услуги по оценке рыночной стоимости</t>
  </si>
  <si>
    <t>Союз "Тимашевская торгово-промышленная палата"</t>
  </si>
  <si>
    <t>№14/2</t>
  </si>
  <si>
    <t>услуги по организации горячего питания</t>
  </si>
  <si>
    <t>№14</t>
  </si>
  <si>
    <t>стоимость горячего питания</t>
  </si>
  <si>
    <t>РЕЕСТР КОНТРАКТОВ МБОУ СОШ №14 (январь, февраль 2022г.)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</si>
</sst>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₽&quot;;\-#,##0.00\ &quot;₽&quot;"/>
    <numFmt numFmtId="164" formatCode="[$-F800]dddd\,\ mmmm\ dd\,\ yyyy"/>
    <numFmt numFmtId="165" formatCode="#,##0.00\ &quot;₽&quot;"/>
    <numFmt numFmtId="166" formatCode="#,##0.00_ ;\-#,##0.00\ "/>
    <numFmt numFmtId="168" formatCode="0_ ;\-0\ 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7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166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467591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729951" y="15399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1828800</xdr:colOff>
      <xdr:row>0</xdr:row>
      <xdr:rowOff>0</xdr:rowOff>
    </xdr:from>
    <xdr:to>
      <xdr:col>3</xdr:col>
      <xdr:colOff>1828800</xdr:colOff>
      <xdr:row>1</xdr:row>
      <xdr:rowOff>498431</xdr:rowOff>
    </xdr:to>
    <xdr:sp macro="[1]!ДобавитьКонтрактП4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1201400" y="970470"/>
          <a:ext cx="5946690" cy="49257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4</xdr:col>
      <xdr:colOff>467591</xdr:colOff>
      <xdr:row>0</xdr:row>
      <xdr:rowOff>69273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729951" y="15399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12</xdr:col>
      <xdr:colOff>742950</xdr:colOff>
      <xdr:row>0</xdr:row>
      <xdr:rowOff>0</xdr:rowOff>
    </xdr:from>
    <xdr:to>
      <xdr:col>9</xdr:col>
      <xdr:colOff>0</xdr:colOff>
      <xdr:row>1</xdr:row>
      <xdr:rowOff>498431</xdr:rowOff>
    </xdr:to>
    <xdr:sp macro="[1]!ДобавитьППАкт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906970" y="970470"/>
          <a:ext cx="5935260" cy="49257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7</xdr:col>
      <xdr:colOff>877800</xdr:colOff>
      <xdr:row>0</xdr:row>
      <xdr:rowOff>0</xdr:rowOff>
    </xdr:from>
    <xdr:to>
      <xdr:col>7</xdr:col>
      <xdr:colOff>877800</xdr:colOff>
      <xdr:row>1</xdr:row>
      <xdr:rowOff>509080</xdr:rowOff>
    </xdr:to>
    <xdr:sp macro="[1]!УдалитьСтрокуП4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1154620" y="967740"/>
          <a:ext cx="594288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6;&#1077;&#1077;&#1089;&#1090;&#1088;%20&#1082;&#1086;&#1085;&#1090;&#1088;&#1072;&#1082;&#1090;&#1086;&#107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ормация"/>
      <sheetName val="Ед. поставщик п.4 ч.1"/>
      <sheetName val="Ед. поставщик п.5 ч.1"/>
      <sheetName val="Ед.поставщик за искл. п.4,5 ч.1"/>
      <sheetName val="Состоявшиеся аукционы"/>
      <sheetName val="Несостоявшиеся аукционы"/>
      <sheetName val="Иные конкурентные закупки"/>
      <sheetName val="Настройки"/>
    </sheetNames>
    <definedNames>
      <definedName name="ДобавитьКонтрактП4"/>
      <definedName name="ДобавитьППАктП4"/>
      <definedName name="УдалитьСтрокуП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A2" zoomScale="39" zoomScaleNormal="39" workbookViewId="0">
      <selection activeCell="E8" sqref="E8"/>
    </sheetView>
  </sheetViews>
  <sheetFormatPr defaultColWidth="0" defaultRowHeight="18" x14ac:dyDescent="0.3"/>
  <cols>
    <col min="1" max="1" width="9.109375" style="34" customWidth="1"/>
    <col min="2" max="2" width="35" style="34" customWidth="1"/>
    <col min="3" max="3" width="24.6640625" style="35" customWidth="1"/>
    <col min="4" max="4" width="27.5546875" style="34" customWidth="1"/>
    <col min="5" max="5" width="49.109375" style="34" customWidth="1"/>
    <col min="6" max="6" width="26.88671875" style="36" customWidth="1"/>
    <col min="7" max="7" width="33.5546875" style="34" customWidth="1"/>
    <col min="8" max="8" width="28.33203125" style="34" customWidth="1"/>
    <col min="9" max="9" width="34.88671875" style="34" customWidth="1"/>
    <col min="10" max="10" width="28.88671875" style="35" hidden="1" customWidth="1"/>
    <col min="11" max="11" width="28.88671875" style="34" hidden="1" customWidth="1"/>
    <col min="12" max="12" width="24" style="37" hidden="1" customWidth="1"/>
    <col min="13" max="13" width="24" style="35" hidden="1" customWidth="1"/>
    <col min="14" max="14" width="23.44140625" style="6" hidden="1" customWidth="1"/>
    <col min="15" max="16" width="23.6640625" style="6" hidden="1" customWidth="1"/>
    <col min="17" max="17" width="24.5546875" style="35" hidden="1" customWidth="1"/>
    <col min="18" max="18" width="25.5546875" style="37" hidden="1" customWidth="1"/>
    <col min="19" max="19" width="17.6640625" style="6" hidden="1" customWidth="1"/>
    <col min="20" max="20" width="9.109375" style="6" hidden="1"/>
    <col min="21" max="21" width="0" style="6" hidden="1"/>
    <col min="22" max="24" width="9.109375" style="6" hidden="1"/>
    <col min="25" max="16384" width="0" style="6" hidden="1"/>
  </cols>
  <sheetData>
    <row r="1" spans="1:20" ht="282.60000000000002" hidden="1" customHeight="1" x14ac:dyDescent="0.3">
      <c r="A1" s="38"/>
      <c r="B1" s="38"/>
      <c r="C1" s="39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0" ht="213.6" customHeight="1" x14ac:dyDescent="0.3">
      <c r="A2" s="68" t="s">
        <v>105</v>
      </c>
      <c r="B2" s="47"/>
      <c r="C2" s="47"/>
      <c r="D2" s="47"/>
      <c r="E2" s="47"/>
      <c r="F2" s="47"/>
      <c r="G2" s="47"/>
      <c r="H2" s="47"/>
      <c r="I2" s="47"/>
      <c r="J2" s="38"/>
      <c r="K2" s="38"/>
      <c r="L2" s="38"/>
      <c r="M2" s="38"/>
      <c r="N2" s="38"/>
    </row>
    <row r="3" spans="1:20" ht="159" customHeight="1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3" t="s">
        <v>5</v>
      </c>
      <c r="G3" s="1" t="s">
        <v>6</v>
      </c>
      <c r="H3" s="1" t="s">
        <v>7</v>
      </c>
      <c r="I3" s="1" t="s">
        <v>8</v>
      </c>
      <c r="J3" s="49" t="s">
        <v>9</v>
      </c>
      <c r="K3" s="48" t="s">
        <v>10</v>
      </c>
      <c r="L3" s="50" t="s">
        <v>11</v>
      </c>
      <c r="M3" s="49" t="s">
        <v>12</v>
      </c>
      <c r="N3" s="51" t="s">
        <v>13</v>
      </c>
      <c r="O3" s="5" t="s">
        <v>14</v>
      </c>
      <c r="P3" s="5" t="s">
        <v>15</v>
      </c>
      <c r="Q3" s="2" t="s">
        <v>16</v>
      </c>
      <c r="R3" s="4" t="s">
        <v>17</v>
      </c>
      <c r="S3" s="5" t="s">
        <v>18</v>
      </c>
    </row>
    <row r="4" spans="1:20" x14ac:dyDescent="0.3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26</v>
      </c>
      <c r="H4" s="7" t="s">
        <v>27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38</v>
      </c>
      <c r="S4" s="7" t="s">
        <v>39</v>
      </c>
    </row>
    <row r="5" spans="1:20" s="13" customFormat="1" ht="90" x14ac:dyDescent="0.3">
      <c r="A5" s="8">
        <v>1</v>
      </c>
      <c r="B5" s="8" t="s">
        <v>40</v>
      </c>
      <c r="C5" s="9" t="s">
        <v>41</v>
      </c>
      <c r="D5" s="9" t="s">
        <v>42</v>
      </c>
      <c r="E5" s="8" t="s">
        <v>43</v>
      </c>
      <c r="F5" s="10">
        <v>20000</v>
      </c>
      <c r="G5" s="8" t="s">
        <v>44</v>
      </c>
      <c r="H5" s="8" t="s">
        <v>45</v>
      </c>
      <c r="I5" s="8" t="s">
        <v>46</v>
      </c>
      <c r="J5" s="9">
        <v>43840</v>
      </c>
      <c r="K5" s="8" t="s">
        <v>47</v>
      </c>
      <c r="L5" s="11">
        <v>20000</v>
      </c>
      <c r="M5" s="9">
        <v>43840</v>
      </c>
      <c r="N5" s="8"/>
      <c r="O5" s="10"/>
      <c r="P5" s="10"/>
      <c r="Q5" s="9"/>
      <c r="R5" s="10"/>
      <c r="S5" s="12" t="s">
        <v>48</v>
      </c>
    </row>
    <row r="6" spans="1:20" s="22" customFormat="1" ht="90" x14ac:dyDescent="0.3">
      <c r="A6" s="14">
        <v>1</v>
      </c>
      <c r="B6" s="15" t="s">
        <v>40</v>
      </c>
      <c r="C6" s="16" t="s">
        <v>49</v>
      </c>
      <c r="D6" s="17">
        <v>44574</v>
      </c>
      <c r="E6" s="15" t="s">
        <v>50</v>
      </c>
      <c r="F6" s="18">
        <v>3849.15</v>
      </c>
      <c r="G6" s="15" t="s">
        <v>51</v>
      </c>
      <c r="H6" s="15" t="s">
        <v>52</v>
      </c>
      <c r="I6" s="15" t="s">
        <v>53</v>
      </c>
      <c r="J6" s="17">
        <v>44574</v>
      </c>
      <c r="K6" s="17" t="s">
        <v>54</v>
      </c>
      <c r="L6" s="18">
        <v>3849.15</v>
      </c>
      <c r="M6" s="16">
        <v>44589</v>
      </c>
      <c r="N6" s="15"/>
      <c r="O6" s="18"/>
      <c r="P6" s="18"/>
      <c r="Q6" s="18"/>
      <c r="R6" s="20"/>
      <c r="S6" s="21"/>
      <c r="T6" s="22">
        <v>1</v>
      </c>
    </row>
    <row r="7" spans="1:20" s="22" customFormat="1" ht="90" x14ac:dyDescent="0.3">
      <c r="A7" s="14">
        <v>2</v>
      </c>
      <c r="B7" s="15" t="s">
        <v>40</v>
      </c>
      <c r="C7" s="16" t="s">
        <v>55</v>
      </c>
      <c r="D7" s="17">
        <v>44607</v>
      </c>
      <c r="E7" s="15" t="s">
        <v>56</v>
      </c>
      <c r="F7" s="18">
        <v>9972</v>
      </c>
      <c r="G7" s="15" t="s">
        <v>57</v>
      </c>
      <c r="H7" s="15" t="s">
        <v>58</v>
      </c>
      <c r="I7" s="15"/>
      <c r="J7" s="17">
        <v>44607</v>
      </c>
      <c r="K7" s="17" t="s">
        <v>54</v>
      </c>
      <c r="L7" s="18">
        <v>9972</v>
      </c>
      <c r="M7" s="16">
        <v>44614</v>
      </c>
      <c r="N7" s="15"/>
      <c r="O7" s="18"/>
      <c r="P7" s="18"/>
      <c r="Q7" s="18"/>
      <c r="R7" s="20"/>
      <c r="S7" s="21"/>
      <c r="T7" s="22">
        <v>2</v>
      </c>
    </row>
    <row r="8" spans="1:20" s="22" customFormat="1" ht="90" x14ac:dyDescent="0.3">
      <c r="A8" s="14">
        <v>3</v>
      </c>
      <c r="B8" s="15" t="s">
        <v>40</v>
      </c>
      <c r="C8" s="16" t="s">
        <v>59</v>
      </c>
      <c r="D8" s="17">
        <v>44620</v>
      </c>
      <c r="E8" s="15" t="s">
        <v>70</v>
      </c>
      <c r="F8" s="18">
        <v>2300</v>
      </c>
      <c r="G8" s="15" t="s">
        <v>60</v>
      </c>
      <c r="H8" s="15" t="s">
        <v>61</v>
      </c>
      <c r="I8" s="15" t="s">
        <v>62</v>
      </c>
      <c r="J8" s="17">
        <v>44620</v>
      </c>
      <c r="K8" s="17" t="s">
        <v>54</v>
      </c>
      <c r="L8" s="18">
        <v>2300</v>
      </c>
      <c r="M8" s="16">
        <v>44622</v>
      </c>
      <c r="N8" s="15"/>
      <c r="O8" s="18"/>
      <c r="P8" s="18"/>
      <c r="Q8" s="18"/>
      <c r="R8" s="20"/>
      <c r="S8" s="21"/>
      <c r="T8" s="22">
        <v>3</v>
      </c>
    </row>
    <row r="9" spans="1:20" s="22" customFormat="1" ht="90" x14ac:dyDescent="0.3">
      <c r="A9" s="14">
        <v>4</v>
      </c>
      <c r="B9" s="15" t="s">
        <v>40</v>
      </c>
      <c r="C9" s="16" t="s">
        <v>63</v>
      </c>
      <c r="D9" s="17">
        <v>44925</v>
      </c>
      <c r="E9" s="15" t="s">
        <v>64</v>
      </c>
      <c r="F9" s="18">
        <v>10000</v>
      </c>
      <c r="G9" s="15" t="s">
        <v>65</v>
      </c>
      <c r="H9" s="15" t="s">
        <v>66</v>
      </c>
      <c r="I9" s="15" t="s">
        <v>62</v>
      </c>
      <c r="J9" s="17">
        <v>44592</v>
      </c>
      <c r="K9" s="17" t="s">
        <v>54</v>
      </c>
      <c r="L9" s="18">
        <v>726.62</v>
      </c>
      <c r="M9" s="16">
        <v>44608</v>
      </c>
      <c r="N9" s="15"/>
      <c r="O9" s="18"/>
      <c r="P9" s="18"/>
      <c r="Q9" s="18"/>
      <c r="R9" s="20"/>
      <c r="S9" s="21"/>
      <c r="T9" s="22">
        <v>4</v>
      </c>
    </row>
    <row r="10" spans="1:20" s="22" customFormat="1" ht="72" customHeight="1" x14ac:dyDescent="0.3">
      <c r="A10" s="23">
        <v>5</v>
      </c>
      <c r="B10" s="24" t="s">
        <v>40</v>
      </c>
      <c r="C10" s="25" t="s">
        <v>67</v>
      </c>
      <c r="D10" s="26">
        <v>44581</v>
      </c>
      <c r="E10" s="24" t="s">
        <v>68</v>
      </c>
      <c r="F10" s="27">
        <v>40488</v>
      </c>
      <c r="G10" s="24" t="s">
        <v>69</v>
      </c>
      <c r="H10" s="24" t="s">
        <v>70</v>
      </c>
      <c r="I10" s="24" t="s">
        <v>71</v>
      </c>
      <c r="J10" s="17">
        <v>44592</v>
      </c>
      <c r="K10" s="58" t="s">
        <v>54</v>
      </c>
      <c r="L10" s="18">
        <v>4922</v>
      </c>
      <c r="M10" s="16">
        <v>44608</v>
      </c>
      <c r="N10" s="15"/>
      <c r="O10" s="18"/>
      <c r="P10" s="18"/>
      <c r="Q10" s="56"/>
      <c r="R10" s="54"/>
      <c r="S10" s="52"/>
      <c r="T10" s="22">
        <v>5</v>
      </c>
    </row>
    <row r="11" spans="1:20" s="33" customFormat="1" x14ac:dyDescent="0.3">
      <c r="A11" s="23"/>
      <c r="B11" s="24"/>
      <c r="C11" s="25"/>
      <c r="D11" s="26"/>
      <c r="E11" s="24"/>
      <c r="F11" s="27"/>
      <c r="G11" s="24"/>
      <c r="H11" s="24"/>
      <c r="I11" s="24"/>
      <c r="J11" s="29">
        <v>44592</v>
      </c>
      <c r="K11" s="59"/>
      <c r="L11" s="30">
        <v>2480</v>
      </c>
      <c r="M11" s="31">
        <v>44608</v>
      </c>
      <c r="N11" s="32"/>
      <c r="O11" s="30"/>
      <c r="P11" s="30"/>
      <c r="Q11" s="57"/>
      <c r="R11" s="55"/>
      <c r="S11" s="53"/>
      <c r="T11" s="33">
        <v>5</v>
      </c>
    </row>
    <row r="12" spans="1:20" ht="18" customHeight="1" x14ac:dyDescent="0.3">
      <c r="A12" s="65" t="s">
        <v>22</v>
      </c>
      <c r="B12" s="65" t="s">
        <v>40</v>
      </c>
      <c r="C12" s="24" t="s">
        <v>72</v>
      </c>
      <c r="D12" s="26">
        <v>44561</v>
      </c>
      <c r="E12" s="25" t="s">
        <v>73</v>
      </c>
      <c r="F12" s="27">
        <v>365926</v>
      </c>
      <c r="G12" s="28">
        <f>IF(V12 = 1, F12 + SUM(Q12:Q13) - SUM(R12:R13) - SUM(N12:N13) - T12,0)</f>
        <v>0</v>
      </c>
      <c r="H12" s="60">
        <v>2308119595</v>
      </c>
      <c r="I12" s="61" t="s">
        <v>74</v>
      </c>
      <c r="J12" s="39"/>
      <c r="K12" s="38"/>
      <c r="L12" s="40"/>
      <c r="M12" s="39"/>
      <c r="N12" s="41"/>
      <c r="O12" s="41"/>
      <c r="P12" s="41"/>
      <c r="Q12" s="39"/>
      <c r="R12" s="40"/>
      <c r="S12" s="41"/>
      <c r="T12" s="6">
        <v>6</v>
      </c>
    </row>
    <row r="13" spans="1:20" s="45" customFormat="1" x14ac:dyDescent="0.3">
      <c r="A13" s="66"/>
      <c r="B13" s="66"/>
      <c r="C13" s="24"/>
      <c r="D13" s="26"/>
      <c r="E13" s="25"/>
      <c r="F13" s="27"/>
      <c r="G13" s="28"/>
      <c r="H13" s="60"/>
      <c r="I13" s="61"/>
      <c r="J13" s="43"/>
      <c r="K13" s="42"/>
      <c r="L13" s="44"/>
      <c r="M13" s="43"/>
      <c r="Q13" s="43"/>
      <c r="R13" s="44"/>
    </row>
    <row r="14" spans="1:20" s="45" customFormat="1" ht="36" x14ac:dyDescent="0.3">
      <c r="A14" s="7" t="s">
        <v>23</v>
      </c>
      <c r="B14" s="7" t="s">
        <v>40</v>
      </c>
      <c r="C14" s="15" t="s">
        <v>75</v>
      </c>
      <c r="D14" s="17">
        <v>44561</v>
      </c>
      <c r="E14" s="16" t="s">
        <v>76</v>
      </c>
      <c r="F14" s="18">
        <v>41067</v>
      </c>
      <c r="G14" s="19">
        <f>IF(V14 = 2, F14 + SUM(Q14:Q14) - SUM(R14:R14) - SUM(N14:N14) - T14,0)</f>
        <v>0</v>
      </c>
      <c r="H14" s="62">
        <v>2308131994</v>
      </c>
      <c r="I14" s="63" t="s">
        <v>77</v>
      </c>
      <c r="J14" s="43"/>
      <c r="K14" s="42"/>
      <c r="L14" s="44"/>
      <c r="M14" s="43"/>
      <c r="Q14" s="43"/>
      <c r="R14" s="44"/>
    </row>
    <row r="15" spans="1:20" s="45" customFormat="1" ht="36" x14ac:dyDescent="0.3">
      <c r="A15" s="7" t="s">
        <v>24</v>
      </c>
      <c r="B15" s="7" t="s">
        <v>40</v>
      </c>
      <c r="C15" s="15" t="s">
        <v>78</v>
      </c>
      <c r="D15" s="17">
        <v>44560</v>
      </c>
      <c r="E15" s="16" t="s">
        <v>79</v>
      </c>
      <c r="F15" s="18">
        <v>113280</v>
      </c>
      <c r="G15" s="19">
        <f>IF(V15 = 3, F15 + SUM(Q15:Q15) - SUM(R15:R15) - SUM(N15:N15) - T15,0)</f>
        <v>0</v>
      </c>
      <c r="H15" s="62">
        <v>2304067057</v>
      </c>
      <c r="I15" s="63" t="s">
        <v>80</v>
      </c>
      <c r="J15" s="43"/>
      <c r="K15" s="42"/>
      <c r="L15" s="44"/>
      <c r="M15" s="43"/>
      <c r="Q15" s="43"/>
      <c r="R15" s="44"/>
    </row>
    <row r="16" spans="1:20" s="45" customFormat="1" ht="36" x14ac:dyDescent="0.3">
      <c r="A16" s="7" t="s">
        <v>25</v>
      </c>
      <c r="B16" s="7" t="s">
        <v>40</v>
      </c>
      <c r="C16" s="15" t="s">
        <v>41</v>
      </c>
      <c r="D16" s="17">
        <v>44581</v>
      </c>
      <c r="E16" s="16" t="s">
        <v>81</v>
      </c>
      <c r="F16" s="18">
        <v>298200</v>
      </c>
      <c r="G16" s="19">
        <f>IF(V16 = 4, F16 + SUM(Q16:Q16) - SUM(R16:R16) - SUM(N16:N16) - T16,0)</f>
        <v>0</v>
      </c>
      <c r="H16" s="62">
        <v>235300578903</v>
      </c>
      <c r="I16" s="63" t="s">
        <v>82</v>
      </c>
      <c r="J16" s="43"/>
      <c r="K16" s="42"/>
      <c r="L16" s="44"/>
      <c r="M16" s="43"/>
      <c r="Q16" s="43"/>
      <c r="R16" s="44"/>
    </row>
    <row r="17" spans="1:18" s="45" customFormat="1" ht="36" x14ac:dyDescent="0.3">
      <c r="A17" s="7" t="s">
        <v>26</v>
      </c>
      <c r="B17" s="7" t="s">
        <v>40</v>
      </c>
      <c r="C17" s="15" t="s">
        <v>83</v>
      </c>
      <c r="D17" s="17">
        <v>44585</v>
      </c>
      <c r="E17" s="16" t="s">
        <v>84</v>
      </c>
      <c r="F17" s="18">
        <v>14290</v>
      </c>
      <c r="G17" s="19">
        <f>IF(V17 = 5, F17 + SUM(Q17:Q17) - SUM(R17:R17) - SUM(N17:N17) - T17,0)</f>
        <v>0</v>
      </c>
      <c r="H17" s="62">
        <v>2353002623</v>
      </c>
      <c r="I17" s="63" t="s">
        <v>85</v>
      </c>
      <c r="J17" s="43"/>
      <c r="K17" s="42"/>
      <c r="L17" s="44"/>
      <c r="M17" s="43"/>
      <c r="Q17" s="43"/>
      <c r="R17" s="44"/>
    </row>
    <row r="18" spans="1:18" ht="36" x14ac:dyDescent="0.3">
      <c r="A18" s="64" t="s">
        <v>27</v>
      </c>
      <c r="B18" s="64" t="s">
        <v>40</v>
      </c>
      <c r="C18" s="15" t="s">
        <v>86</v>
      </c>
      <c r="D18" s="17">
        <v>44560</v>
      </c>
      <c r="E18" s="16" t="s">
        <v>87</v>
      </c>
      <c r="F18" s="18">
        <v>16405</v>
      </c>
      <c r="G18" s="19">
        <f>IF(V18 = 6, F18 + SUM(Q18:Q18) - SUM(R18:R18) - SUM(N18:N18) - T18,0)</f>
        <v>0</v>
      </c>
      <c r="H18" s="62">
        <v>2369002347</v>
      </c>
      <c r="I18" s="63" t="s">
        <v>88</v>
      </c>
    </row>
    <row r="19" spans="1:18" ht="36" x14ac:dyDescent="0.3">
      <c r="A19" s="64" t="s">
        <v>28</v>
      </c>
      <c r="B19" s="64" t="s">
        <v>40</v>
      </c>
      <c r="C19" s="15" t="s">
        <v>89</v>
      </c>
      <c r="D19" s="17">
        <v>44560</v>
      </c>
      <c r="E19" s="16" t="s">
        <v>90</v>
      </c>
      <c r="F19" s="18">
        <v>27288.84</v>
      </c>
      <c r="G19" s="19">
        <f>IF(V19 = 7, F19 + SUM(Q19:Q19) - SUM(R19:R19) - SUM(N19:N19) - T19,0)</f>
        <v>0</v>
      </c>
      <c r="H19" s="62">
        <v>2310163739</v>
      </c>
      <c r="I19" s="63" t="s">
        <v>91</v>
      </c>
    </row>
    <row r="20" spans="1:18" ht="36" x14ac:dyDescent="0.3">
      <c r="A20" s="64" t="s">
        <v>29</v>
      </c>
      <c r="B20" s="64" t="s">
        <v>40</v>
      </c>
      <c r="C20" s="15" t="s">
        <v>92</v>
      </c>
      <c r="D20" s="17">
        <v>44561</v>
      </c>
      <c r="E20" s="16" t="s">
        <v>93</v>
      </c>
      <c r="F20" s="18">
        <v>36000</v>
      </c>
      <c r="G20" s="19">
        <f>IF(V20 = 8, F20 + SUM(Q20:Q20) - SUM(R20:R20) - SUM(N20:N20) - T20,0)</f>
        <v>0</v>
      </c>
      <c r="H20" s="62">
        <v>2353002302</v>
      </c>
      <c r="I20" s="63" t="s">
        <v>94</v>
      </c>
    </row>
    <row r="21" spans="1:18" ht="18" customHeight="1" x14ac:dyDescent="0.3">
      <c r="A21" s="65" t="s">
        <v>30</v>
      </c>
      <c r="B21" s="65" t="s">
        <v>40</v>
      </c>
      <c r="C21" s="24" t="s">
        <v>95</v>
      </c>
      <c r="D21" s="26">
        <v>44560</v>
      </c>
      <c r="E21" s="25" t="s">
        <v>96</v>
      </c>
      <c r="F21" s="27">
        <v>72240</v>
      </c>
      <c r="G21" s="28">
        <f>IF(V21 = 9, F21 + SUM(Q21:Q22) - SUM(R21:R22) - SUM(N21:N22) - T21,0)</f>
        <v>0</v>
      </c>
      <c r="H21" s="60">
        <v>2353017179</v>
      </c>
      <c r="I21" s="61" t="s">
        <v>97</v>
      </c>
    </row>
    <row r="22" spans="1:18" x14ac:dyDescent="0.3">
      <c r="A22" s="66"/>
      <c r="B22" s="66"/>
      <c r="C22" s="24"/>
      <c r="D22" s="26"/>
      <c r="E22" s="25"/>
      <c r="F22" s="27"/>
      <c r="G22" s="28"/>
      <c r="H22" s="60"/>
      <c r="I22" s="61"/>
    </row>
    <row r="23" spans="1:18" ht="42" customHeight="1" x14ac:dyDescent="0.3">
      <c r="A23" s="64" t="s">
        <v>31</v>
      </c>
      <c r="B23" s="64" t="s">
        <v>40</v>
      </c>
      <c r="C23" s="15" t="s">
        <v>98</v>
      </c>
      <c r="D23" s="17">
        <v>44581</v>
      </c>
      <c r="E23" s="16" t="s">
        <v>99</v>
      </c>
      <c r="F23" s="18">
        <v>7500</v>
      </c>
      <c r="G23" s="19">
        <f>IF(V23 = 10, F23 + SUM(Q23:Q23) - SUM(R23:R23) - SUM(N23:N23) - T23,0)</f>
        <v>0</v>
      </c>
      <c r="H23" s="62">
        <v>2353015365</v>
      </c>
      <c r="I23" s="63" t="s">
        <v>100</v>
      </c>
    </row>
    <row r="24" spans="1:18" x14ac:dyDescent="0.3">
      <c r="A24" s="65" t="s">
        <v>32</v>
      </c>
      <c r="B24" s="65" t="s">
        <v>40</v>
      </c>
      <c r="C24" s="24" t="s">
        <v>101</v>
      </c>
      <c r="D24" s="26">
        <v>44581</v>
      </c>
      <c r="E24" s="25" t="s">
        <v>102</v>
      </c>
      <c r="F24" s="27">
        <v>112420</v>
      </c>
      <c r="G24" s="28">
        <f>IF(V24 = 11, F24 + SUM(Q24:Q26) - SUM(R24:R26) - SUM(N24:N26) - T24,0)</f>
        <v>0</v>
      </c>
      <c r="H24" s="60">
        <v>2353020735</v>
      </c>
      <c r="I24" s="61" t="s">
        <v>70</v>
      </c>
    </row>
    <row r="25" spans="1:18" x14ac:dyDescent="0.3">
      <c r="A25" s="67"/>
      <c r="B25" s="67"/>
      <c r="C25" s="24"/>
      <c r="D25" s="26"/>
      <c r="E25" s="25"/>
      <c r="F25" s="27"/>
      <c r="G25" s="28"/>
      <c r="H25" s="60"/>
      <c r="I25" s="61"/>
    </row>
    <row r="26" spans="1:18" x14ac:dyDescent="0.3">
      <c r="A26" s="66"/>
      <c r="B26" s="66"/>
      <c r="C26" s="24"/>
      <c r="D26" s="26"/>
      <c r="E26" s="25"/>
      <c r="F26" s="27"/>
      <c r="G26" s="28"/>
      <c r="H26" s="60"/>
      <c r="I26" s="61"/>
    </row>
    <row r="27" spans="1:18" x14ac:dyDescent="0.3">
      <c r="A27" s="65" t="s">
        <v>33</v>
      </c>
      <c r="B27" s="65" t="s">
        <v>40</v>
      </c>
      <c r="C27" s="24" t="s">
        <v>103</v>
      </c>
      <c r="D27" s="26">
        <v>44581</v>
      </c>
      <c r="E27" s="25" t="s">
        <v>104</v>
      </c>
      <c r="F27" s="27">
        <v>354123</v>
      </c>
      <c r="G27" s="28">
        <f>IF(V27 = 12, F27 + SUM(Q27:Q32) - SUM(R27:R32) - SUM(N27:N32) - T27,0)</f>
        <v>0</v>
      </c>
      <c r="H27" s="60">
        <v>2353020735</v>
      </c>
      <c r="I27" s="24" t="s">
        <v>70</v>
      </c>
    </row>
    <row r="28" spans="1:18" x14ac:dyDescent="0.3">
      <c r="A28" s="67"/>
      <c r="B28" s="67"/>
      <c r="C28" s="24"/>
      <c r="D28" s="26"/>
      <c r="E28" s="25"/>
      <c r="F28" s="27"/>
      <c r="G28" s="28"/>
      <c r="H28" s="60"/>
      <c r="I28" s="61"/>
    </row>
    <row r="29" spans="1:18" x14ac:dyDescent="0.3">
      <c r="A29" s="67"/>
      <c r="B29" s="67"/>
      <c r="C29" s="24"/>
      <c r="D29" s="26"/>
      <c r="E29" s="25"/>
      <c r="F29" s="27"/>
      <c r="G29" s="28"/>
      <c r="H29" s="60"/>
      <c r="I29" s="61"/>
    </row>
    <row r="30" spans="1:18" x14ac:dyDescent="0.3">
      <c r="A30" s="67"/>
      <c r="B30" s="67"/>
      <c r="C30" s="24"/>
      <c r="D30" s="26"/>
      <c r="E30" s="25"/>
      <c r="F30" s="27"/>
      <c r="G30" s="28"/>
      <c r="H30" s="60"/>
      <c r="I30" s="61"/>
    </row>
    <row r="31" spans="1:18" x14ac:dyDescent="0.3">
      <c r="A31" s="67"/>
      <c r="B31" s="67"/>
      <c r="C31" s="24"/>
      <c r="D31" s="26"/>
      <c r="E31" s="25"/>
      <c r="F31" s="27"/>
      <c r="G31" s="28"/>
      <c r="H31" s="60"/>
      <c r="I31" s="61"/>
    </row>
    <row r="32" spans="1:18" x14ac:dyDescent="0.3">
      <c r="A32" s="66"/>
      <c r="B32" s="66"/>
      <c r="C32" s="24"/>
      <c r="D32" s="26"/>
      <c r="E32" s="25"/>
      <c r="F32" s="27"/>
      <c r="G32" s="28"/>
      <c r="H32" s="60"/>
      <c r="I32" s="61"/>
    </row>
  </sheetData>
  <mergeCells count="51">
    <mergeCell ref="A2:I2"/>
    <mergeCell ref="G27:G32"/>
    <mergeCell ref="H27:H32"/>
    <mergeCell ref="I27:I32"/>
    <mergeCell ref="A27:A32"/>
    <mergeCell ref="B27:B32"/>
    <mergeCell ref="C27:C32"/>
    <mergeCell ref="D27:D32"/>
    <mergeCell ref="E27:E32"/>
    <mergeCell ref="F27:F32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G21:G22"/>
    <mergeCell ref="H21:H22"/>
    <mergeCell ref="I21:I22"/>
    <mergeCell ref="A21:A22"/>
    <mergeCell ref="B21:B22"/>
    <mergeCell ref="C21:C22"/>
    <mergeCell ref="D21:D22"/>
    <mergeCell ref="E21:E22"/>
    <mergeCell ref="F21:F22"/>
    <mergeCell ref="D1:N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I10:I11"/>
    <mergeCell ref="K10:K11"/>
    <mergeCell ref="Q10:Q11"/>
    <mergeCell ref="R10:R11"/>
    <mergeCell ref="S10:S11"/>
    <mergeCell ref="E10:E11"/>
    <mergeCell ref="F10:F11"/>
    <mergeCell ref="G10:G11"/>
    <mergeCell ref="H10:H11"/>
    <mergeCell ref="A10:A11"/>
    <mergeCell ref="B10:B11"/>
    <mergeCell ref="C10:C11"/>
    <mergeCell ref="D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2022-03-04T08:15:30Z</dcterms:modified>
</cp:coreProperties>
</file>